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1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2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For RichDell 12022023\On C Drive\Richa\Goodwill_DA\Carolina_Softech\"/>
    </mc:Choice>
  </mc:AlternateContent>
  <xr:revisionPtr revIDLastSave="0" documentId="13_ncr:1_{4896A2A9-F8AC-43F9-AF64-BC070505DE0B}" xr6:coauthVersionLast="47" xr6:coauthVersionMax="47" xr10:uidLastSave="{00000000-0000-0000-0000-000000000000}"/>
  <bookViews>
    <workbookView xWindow="-108" yWindow="-108" windowWidth="23256" windowHeight="12456" tabRatio="1000" firstSheet="3" activeTab="12" xr2:uid="{8F755762-51F5-4F39-9E45-8B185D9552D3}"/>
  </bookViews>
  <sheets>
    <sheet name="Lookup" sheetId="15" r:id="rId1"/>
    <sheet name="Lookup Table" sheetId="1" r:id="rId2"/>
    <sheet name="VLookUp" sheetId="2" r:id="rId3"/>
    <sheet name="XLookUp" sheetId="3" r:id="rId4"/>
    <sheet name="XLookUp 2" sheetId="9" r:id="rId5"/>
    <sheet name="VLookUp Table" sheetId="5" r:id="rId6"/>
    <sheet name="XLookUp Table" sheetId="4" r:id="rId7"/>
    <sheet name="HLook Up" sheetId="6" r:id="rId8"/>
    <sheet name="Emp" sheetId="16" r:id="rId9"/>
    <sheet name="Power Query 1" sheetId="7" r:id="rId10"/>
    <sheet name="Mem" sheetId="17" r:id="rId11"/>
    <sheet name="Power Query 2" sheetId="11" r:id="rId12"/>
    <sheet name="VBA" sheetId="8" r:id="rId13"/>
  </sheets>
  <definedNames>
    <definedName name="_xlnm._FilterDatabase" localSheetId="12" hidden="1">VBA!$C$3:$I$3</definedName>
    <definedName name="ExternalData_1" localSheetId="8" hidden="1">Emp!$A$1:$E$38</definedName>
    <definedName name="ExternalData_1" localSheetId="10" hidden="1">Mem!$A$1:$D$18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6" l="1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4" i="6"/>
  <c r="D20" i="4"/>
  <c r="F20" i="4" s="1"/>
  <c r="E5" i="4"/>
  <c r="F5" i="4"/>
  <c r="E6" i="4"/>
  <c r="E7" i="4"/>
  <c r="E8" i="4"/>
  <c r="E9" i="4"/>
  <c r="F9" i="4"/>
  <c r="E10" i="4"/>
  <c r="F10" i="4"/>
  <c r="E11" i="4"/>
  <c r="F11" i="4"/>
  <c r="E12" i="4"/>
  <c r="E13" i="4"/>
  <c r="E14" i="4"/>
  <c r="E15" i="4"/>
  <c r="E16" i="4"/>
  <c r="F16" i="4"/>
  <c r="E17" i="4"/>
  <c r="F17" i="4"/>
  <c r="E18" i="4"/>
  <c r="E19" i="4"/>
  <c r="E20" i="4"/>
  <c r="E4" i="4"/>
  <c r="D4" i="4"/>
  <c r="F4" i="4" s="1"/>
  <c r="D5" i="4"/>
  <c r="D6" i="4"/>
  <c r="F6" i="4" s="1"/>
  <c r="D7" i="4"/>
  <c r="F7" i="4" s="1"/>
  <c r="D8" i="4"/>
  <c r="F8" i="4" s="1"/>
  <c r="D9" i="4"/>
  <c r="D10" i="4"/>
  <c r="D11" i="4"/>
  <c r="D12" i="4"/>
  <c r="F12" i="4" s="1"/>
  <c r="D13" i="4"/>
  <c r="F13" i="4" s="1"/>
  <c r="D14" i="4"/>
  <c r="F14" i="4" s="1"/>
  <c r="D15" i="4"/>
  <c r="F15" i="4" s="1"/>
  <c r="D16" i="4"/>
  <c r="D17" i="4"/>
  <c r="D18" i="4"/>
  <c r="F18" i="4" s="1"/>
  <c r="D19" i="4"/>
  <c r="F19" i="4" s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5" i="9" a="1"/>
  <c r="D5" i="9" s="1"/>
  <c r="D6" i="9" a="1"/>
  <c r="D6" i="9" s="1"/>
  <c r="D7" i="9" a="1"/>
  <c r="D7" i="9" s="1"/>
  <c r="D8" i="9" a="1"/>
  <c r="D8" i="9" s="1"/>
  <c r="D9" i="9" a="1"/>
  <c r="D9" i="9" s="1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D16" i="9" a="1"/>
  <c r="D16" i="9" s="1"/>
  <c r="D17" i="9" a="1"/>
  <c r="D17" i="9" s="1"/>
  <c r="D18" i="9" a="1"/>
  <c r="D18" i="9" s="1"/>
  <c r="D19" i="9" a="1"/>
  <c r="D19" i="9" s="1"/>
  <c r="D4" i="9" a="1"/>
  <c r="D4" i="9" s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4" i="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4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3" i="15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30" i="8"/>
  <c r="I29" i="8"/>
  <c r="I32" i="8"/>
  <c r="I31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9900E0-9B57-4490-B6D1-3CD775FBABD6}" keepAlive="1" name="Query - Dept" description="Connection to the 'Dept' query in the workbook." type="5" refreshedVersion="0" background="1">
    <dbPr connection="Provider=Microsoft.Mashup.OleDb.1;Data Source=$Workbook$;Location=Dept;Extended Properties=&quot;&quot;" command="SELECT * FROM [Dept]"/>
  </connection>
  <connection id="2" xr16:uid="{9B3752B4-9D65-4EE0-9481-83627D9EAB91}" keepAlive="1" name="Query - Emp" description="Connection to the 'Emp' query in the workbook." type="5" refreshedVersion="8" background="1" saveData="1">
    <dbPr connection="Provider=Microsoft.Mashup.OleDb.1;Data Source=$Workbook$;Location=Emp;Extended Properties=&quot;&quot;" command="SELECT * FROM [Emp]"/>
  </connection>
  <connection id="3" xr16:uid="{BDAB3C85-296E-4203-867C-AB86762303C8}" keepAlive="1" name="Query - Mem (2)" description="Connection to the 'Mem (2)' query in the workbook." type="5" refreshedVersion="8" background="1" saveData="1">
    <dbPr connection="Provider=Microsoft.Mashup.OleDb.1;Data Source=$Workbook$;Location=&quot;Mem (2)&quot;;Extended Properties=&quot;&quot;" command="SELECT * FROM [Mem (2)]"/>
  </connection>
  <connection id="4" xr16:uid="{E1B5CD66-AEDF-44E3-BE72-8F0726EC760E}" keepAlive="1" name="Query - Reg (2)" description="Connection to the 'Reg (2)' query in the workbook." type="5" refreshedVersion="0" background="1">
    <dbPr connection="Provider=Microsoft.Mashup.OleDb.1;Data Source=$Workbook$;Location=&quot;Reg (2)&quot;;Extended Properties=&quot;&quot;" command="SELECT * FROM [Reg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<sst xmlns="http://schemas.openxmlformats.org/spreadsheetml/2006/main" count="878" uniqueCount="180">
  <si>
    <t>S ID</t>
  </si>
  <si>
    <t>Name</t>
  </si>
  <si>
    <t>Grade</t>
  </si>
  <si>
    <t>Timothy Stephen</t>
  </si>
  <si>
    <t>David Johnson</t>
  </si>
  <si>
    <t>John Charles</t>
  </si>
  <si>
    <t>Cathy Cassel</t>
  </si>
  <si>
    <t>Joseph Nemani</t>
  </si>
  <si>
    <t>Mary Jones</t>
  </si>
  <si>
    <t>Merium Davince</t>
  </si>
  <si>
    <t>Joshua Jude</t>
  </si>
  <si>
    <t>Di Moore</t>
  </si>
  <si>
    <t>Mrelyn Ruby</t>
  </si>
  <si>
    <t>John Carver</t>
  </si>
  <si>
    <t>Rob Priles</t>
  </si>
  <si>
    <t>Josh Coggins</t>
  </si>
  <si>
    <t>Dan Lemont</t>
  </si>
  <si>
    <t>Cathy Lemont</t>
  </si>
  <si>
    <t>Richard Fiori</t>
  </si>
  <si>
    <t>Jason Baklavas</t>
  </si>
  <si>
    <t>Chris Smith</t>
  </si>
  <si>
    <t>Samantha Rosky</t>
  </si>
  <si>
    <t>Lori Pettinolli</t>
  </si>
  <si>
    <t>Lovely Job</t>
  </si>
  <si>
    <t>Vinay Saras</t>
  </si>
  <si>
    <t>Chris Ricards</t>
  </si>
  <si>
    <t>Bob Miller</t>
  </si>
  <si>
    <t>Major</t>
  </si>
  <si>
    <t xml:space="preserve">Accounting </t>
  </si>
  <si>
    <t>Healthcare Admin</t>
  </si>
  <si>
    <t>Finance</t>
  </si>
  <si>
    <t>MIS</t>
  </si>
  <si>
    <t>HR</t>
  </si>
  <si>
    <t>Matematics</t>
  </si>
  <si>
    <t>History</t>
  </si>
  <si>
    <t>Zoology</t>
  </si>
  <si>
    <t>Automobile Eng</t>
  </si>
  <si>
    <t xml:space="preserve">Aeronatics </t>
  </si>
  <si>
    <t>Botany</t>
  </si>
  <si>
    <t>Biology</t>
  </si>
  <si>
    <t xml:space="preserve">Micro Biology </t>
  </si>
  <si>
    <t>GW - Data Analyst - VLookUp Vs XLookUp</t>
  </si>
  <si>
    <t>Registrations</t>
  </si>
  <si>
    <t>Member ID</t>
  </si>
  <si>
    <t>First Name</t>
  </si>
  <si>
    <t>Last Name</t>
  </si>
  <si>
    <t>Membership status</t>
  </si>
  <si>
    <t>Workshop ID</t>
  </si>
  <si>
    <t>Members</t>
  </si>
  <si>
    <t>WD00069</t>
  </si>
  <si>
    <t>Al</t>
  </si>
  <si>
    <t>Pimental</t>
  </si>
  <si>
    <t>Bronze</t>
  </si>
  <si>
    <t>A000093</t>
  </si>
  <si>
    <t>Bridget</t>
  </si>
  <si>
    <t>Gridget</t>
  </si>
  <si>
    <t>A000120</t>
  </si>
  <si>
    <t>Mary Beth</t>
  </si>
  <si>
    <t>Galbreath</t>
  </si>
  <si>
    <t>A000130</t>
  </si>
  <si>
    <t>Steve</t>
  </si>
  <si>
    <t>Reeves</t>
  </si>
  <si>
    <t>Gold</t>
  </si>
  <si>
    <t>WD00066</t>
  </si>
  <si>
    <t>Elena</t>
  </si>
  <si>
    <t>Morena</t>
  </si>
  <si>
    <t>WD00067</t>
  </si>
  <si>
    <t>Tom</t>
  </si>
  <si>
    <t>Abalom</t>
  </si>
  <si>
    <t>Anna</t>
  </si>
  <si>
    <t>Zatana</t>
  </si>
  <si>
    <t>Platinum</t>
  </si>
  <si>
    <t>Eliza</t>
  </si>
  <si>
    <t>Wisner</t>
  </si>
  <si>
    <t>WD00068</t>
  </si>
  <si>
    <t>Carrie</t>
  </si>
  <si>
    <t>McClary</t>
  </si>
  <si>
    <t>MG01005</t>
  </si>
  <si>
    <t>Pete</t>
  </si>
  <si>
    <t>Skeeter</t>
  </si>
  <si>
    <t>Silver</t>
  </si>
  <si>
    <t>MG01006</t>
  </si>
  <si>
    <t>Billiam</t>
  </si>
  <si>
    <t>Williams</t>
  </si>
  <si>
    <t>MS00300</t>
  </si>
  <si>
    <t>MS00400</t>
  </si>
  <si>
    <t>MS00500</t>
  </si>
  <si>
    <t>GW - Data Analyst - XLookUp Range</t>
  </si>
  <si>
    <t>GW - Data Analyst - Power Query</t>
  </si>
  <si>
    <t>Jan-22</t>
  </si>
  <si>
    <t>Feb-22</t>
  </si>
  <si>
    <t>Mar-22</t>
  </si>
  <si>
    <t>Apr-22</t>
  </si>
  <si>
    <t>Timothy</t>
  </si>
  <si>
    <t>Consumer Goods</t>
  </si>
  <si>
    <t>Markus</t>
  </si>
  <si>
    <t>Electronics</t>
  </si>
  <si>
    <t>Mark</t>
  </si>
  <si>
    <t>Jolean</t>
  </si>
  <si>
    <t xml:space="preserve">Merium </t>
  </si>
  <si>
    <t>Financial Products</t>
  </si>
  <si>
    <t xml:space="preserve">Josh </t>
  </si>
  <si>
    <t>Merlyn</t>
  </si>
  <si>
    <t>Ruby</t>
  </si>
  <si>
    <t>Rakesh</t>
  </si>
  <si>
    <t>Rowan</t>
  </si>
  <si>
    <t>Andy</t>
  </si>
  <si>
    <t>Marshal</t>
  </si>
  <si>
    <t>GW - Data Analyst - VBA</t>
  </si>
  <si>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</si>
  <si>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</si>
  <si>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</si>
  <si>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</si>
  <si>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</si>
  <si>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</si>
  <si>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</si>
  <si>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</si>
  <si>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Jardine</t>
  </si>
  <si>
    <t>Binder</t>
  </si>
  <si>
    <t>Format Text</t>
  </si>
  <si>
    <t>East</t>
  </si>
  <si>
    <t>Parent</t>
  </si>
  <si>
    <t>Sort By Total Cost - Highest</t>
  </si>
  <si>
    <t>Smith</t>
  </si>
  <si>
    <t>Copy and Paste in Different Sheet</t>
  </si>
  <si>
    <t>Pen Set</t>
  </si>
  <si>
    <t>West</t>
  </si>
  <si>
    <t>Thompson</t>
  </si>
  <si>
    <t>Kivell</t>
  </si>
  <si>
    <t>Sorvino</t>
  </si>
  <si>
    <t>Desk</t>
  </si>
  <si>
    <t>Gill</t>
  </si>
  <si>
    <t>Morgan</t>
  </si>
  <si>
    <t>Jones</t>
  </si>
  <si>
    <t>Pen</t>
  </si>
  <si>
    <t>Howard</t>
  </si>
  <si>
    <t>Pencil</t>
  </si>
  <si>
    <t>Andrews</t>
  </si>
  <si>
    <t>GW - Data Analyst - VLookUp Range</t>
  </si>
  <si>
    <t>GW - Data Analyst - HLookUp</t>
  </si>
  <si>
    <t>StePhen</t>
  </si>
  <si>
    <t>SacheZ</t>
  </si>
  <si>
    <t>LukEns</t>
  </si>
  <si>
    <t>HIbbard</t>
  </si>
  <si>
    <t xml:space="preserve">EmpID </t>
  </si>
  <si>
    <t>C</t>
  </si>
  <si>
    <t>E</t>
  </si>
  <si>
    <t>F</t>
  </si>
  <si>
    <t>DeptCode</t>
  </si>
  <si>
    <t>Dept Name</t>
  </si>
  <si>
    <t>Dept Code</t>
  </si>
  <si>
    <t>Without table, only range of data</t>
  </si>
  <si>
    <t>Table lookup</t>
  </si>
  <si>
    <t>Absolute Reference= Function+F4($)</t>
  </si>
  <si>
    <t>Drag Last Name formula to Membership Status</t>
  </si>
  <si>
    <t>Power Query=ETL tool(transform n formatting)</t>
  </si>
  <si>
    <t>Date</t>
  </si>
  <si>
    <t>Value</t>
  </si>
  <si>
    <t>Dept.Dept Name</t>
  </si>
  <si>
    <t>Timothy StePhen</t>
  </si>
  <si>
    <t>Markus SacheZ</t>
  </si>
  <si>
    <t>Mark LukEns</t>
  </si>
  <si>
    <t xml:space="preserve">Jolean Merium </t>
  </si>
  <si>
    <t>Josh  HIbbard</t>
  </si>
  <si>
    <t>Merlyn Ruby</t>
  </si>
  <si>
    <t>Rakesh Rowan</t>
  </si>
  <si>
    <t>Andy Marshal</t>
  </si>
  <si>
    <t xml:space="preserve"> </t>
  </si>
  <si>
    <t>Reg (2).Workshop ID</t>
  </si>
  <si>
    <t>Reeves Steve</t>
  </si>
  <si>
    <t>Gridget Bridget</t>
  </si>
  <si>
    <t>Skeeter Pete</t>
  </si>
  <si>
    <t>Morena Elena</t>
  </si>
  <si>
    <t>Zatana Anna</t>
  </si>
  <si>
    <t>Wisner Eliza</t>
  </si>
  <si>
    <t>McClary Carrie</t>
  </si>
  <si>
    <t>Williams Billiam</t>
  </si>
  <si>
    <t>Galbreath Mary Beth</t>
  </si>
  <si>
    <t>Abalom Tom</t>
  </si>
  <si>
    <t>Pimental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</si>
</sst>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[$$-409]* #,##0_);_([$$-409]* \(#,##0\);_([$$-409]* &quot;-&quot;??_);_(@_)"/>
    <numFmt numFmtId="165" formatCode="_(* #,##0_);_(* \(#,##0\);_(* &quot;-&quot;??_);_(@_)"/>
    <numFmt numFmtId="166" formatCode="m/d/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 Narrow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 style="thin">
        <color theme="4" tint="0.39997558519241921"/>
      </right>
      <top style="thin">
        <color auto="1"/>
      </top>
      <bottom/>
      <diagonal/>
    </border>
    <border>
      <left/>
      <right style="thin">
        <color theme="4" tint="0.3999755851924192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6" fillId="0" borderId="0"/>
    <xf numFmtId="0" fontId="7" fillId="0" borderId="0"/>
    <xf numFmtId="0" fontId="7" fillId="0" borderId="0" applyFont="0" applyFill="0" applyBorder="0" applyAlignment="0" applyProtection="0"/>
    <xf numFmtId="0" fontId="7" fillId="0" borderId="0"/>
    <xf numFmtId="43" fontId="6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left"/>
    </xf>
    <xf numFmtId="164" fontId="0" fillId="5" borderId="0" xfId="0" applyNumberFormat="1" applyFill="1" applyAlignment="1">
      <alignment horizontal="center"/>
    </xf>
    <xf numFmtId="165" fontId="0" fillId="5" borderId="0" xfId="1" applyNumberFormat="1" applyFont="1" applyFill="1" applyAlignment="1">
      <alignment horizontal="center"/>
    </xf>
    <xf numFmtId="10" fontId="0" fillId="5" borderId="0" xfId="0" applyNumberForma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5" fillId="6" borderId="0" xfId="0" applyFont="1" applyFill="1"/>
    <xf numFmtId="0" fontId="3" fillId="6" borderId="0" xfId="0" applyFont="1" applyFill="1" applyAlignment="1">
      <alignment vertical="center" textRotation="90"/>
    </xf>
    <xf numFmtId="14" fontId="0" fillId="0" borderId="0" xfId="0" applyNumberFormat="1"/>
    <xf numFmtId="0" fontId="8" fillId="2" borderId="0" xfId="3" applyFont="1" applyFill="1" applyAlignment="1">
      <alignment horizontal="left" vertical="center"/>
    </xf>
    <xf numFmtId="1" fontId="8" fillId="2" borderId="15" xfId="3" applyNumberFormat="1" applyFont="1" applyFill="1" applyBorder="1" applyAlignment="1">
      <alignment horizontal="left" vertical="center"/>
    </xf>
    <xf numFmtId="0" fontId="8" fillId="2" borderId="15" xfId="4" applyFont="1" applyFill="1" applyBorder="1" applyAlignment="1">
      <alignment horizontal="left" vertical="center"/>
    </xf>
    <xf numFmtId="0" fontId="8" fillId="2" borderId="15" xfId="5" applyFont="1" applyFill="1" applyBorder="1" applyAlignment="1">
      <alignment horizontal="left" vertical="center"/>
    </xf>
    <xf numFmtId="43" fontId="8" fillId="0" borderId="17" xfId="7" applyFont="1" applyFill="1" applyBorder="1" applyAlignment="1">
      <alignment horizontal="left" vertical="center"/>
    </xf>
    <xf numFmtId="43" fontId="8" fillId="0" borderId="19" xfId="7" applyFont="1" applyFill="1" applyBorder="1" applyAlignment="1">
      <alignment horizontal="left" vertic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9" fillId="7" borderId="8" xfId="2" applyFont="1" applyFill="1" applyBorder="1" applyAlignment="1">
      <alignment horizontal="center" vertical="center"/>
    </xf>
    <xf numFmtId="0" fontId="9" fillId="7" borderId="8" xfId="2" applyFont="1" applyFill="1" applyBorder="1" applyAlignment="1">
      <alignment horizontal="center" vertical="center" wrapText="1"/>
    </xf>
    <xf numFmtId="0" fontId="9" fillId="7" borderId="8" xfId="2" applyFont="1" applyFill="1" applyBorder="1" applyAlignment="1">
      <alignment horizontal="left" vertical="center"/>
    </xf>
    <xf numFmtId="0" fontId="0" fillId="8" borderId="0" xfId="0" applyFill="1"/>
    <xf numFmtId="0" fontId="9" fillId="7" borderId="8" xfId="2" applyFont="1" applyFill="1" applyBorder="1" applyAlignment="1">
      <alignment horizontal="left" vertical="center" wrapText="1"/>
    </xf>
    <xf numFmtId="0" fontId="4" fillId="6" borderId="8" xfId="2" applyFill="1" applyBorder="1" applyAlignment="1">
      <alignment horizontal="left"/>
    </xf>
    <xf numFmtId="0" fontId="4" fillId="6" borderId="8" xfId="2" applyFill="1" applyBorder="1"/>
    <xf numFmtId="0" fontId="0" fillId="0" borderId="0" xfId="0" applyAlignment="1">
      <alignment horizontal="left"/>
    </xf>
    <xf numFmtId="0" fontId="10" fillId="7" borderId="11" xfId="2" applyFont="1" applyFill="1" applyBorder="1" applyAlignment="1">
      <alignment horizontal="center" vertical="center"/>
    </xf>
    <xf numFmtId="0" fontId="10" fillId="7" borderId="7" xfId="2" applyFont="1" applyFill="1" applyBorder="1" applyAlignment="1">
      <alignment horizontal="center" vertical="center" wrapText="1"/>
    </xf>
    <xf numFmtId="0" fontId="10" fillId="7" borderId="12" xfId="2" applyFont="1" applyFill="1" applyBorder="1" applyAlignment="1">
      <alignment horizontal="left" vertical="center"/>
    </xf>
    <xf numFmtId="0" fontId="10" fillId="7" borderId="1" xfId="2" applyFont="1" applyFill="1" applyBorder="1" applyAlignment="1">
      <alignment horizontal="left" vertical="center"/>
    </xf>
    <xf numFmtId="0" fontId="4" fillId="6" borderId="1" xfId="2" applyFill="1" applyBorder="1" applyAlignment="1">
      <alignment horizontal="left"/>
    </xf>
    <xf numFmtId="0" fontId="4" fillId="6" borderId="11" xfId="2" applyFill="1" applyBorder="1" applyAlignment="1">
      <alignment horizontal="left"/>
    </xf>
    <xf numFmtId="0" fontId="4" fillId="6" borderId="7" xfId="2" applyFill="1" applyBorder="1" applyAlignment="1">
      <alignment horizontal="left"/>
    </xf>
    <xf numFmtId="0" fontId="4" fillId="6" borderId="12" xfId="2" applyFill="1" applyBorder="1" applyAlignment="1">
      <alignment horizontal="left"/>
    </xf>
    <xf numFmtId="0" fontId="4" fillId="6" borderId="1" xfId="2" applyFill="1" applyBorder="1"/>
    <xf numFmtId="0" fontId="4" fillId="6" borderId="0" xfId="2" applyFill="1" applyAlignment="1">
      <alignment horizontal="left"/>
    </xf>
    <xf numFmtId="0" fontId="4" fillId="6" borderId="0" xfId="2" applyFill="1"/>
    <xf numFmtId="0" fontId="10" fillId="6" borderId="0" xfId="2" applyFont="1" applyFill="1" applyAlignment="1">
      <alignment horizontal="left" vertical="center"/>
    </xf>
    <xf numFmtId="0" fontId="4" fillId="6" borderId="14" xfId="2" applyFill="1" applyBorder="1" applyAlignment="1">
      <alignment horizontal="left"/>
    </xf>
    <xf numFmtId="0" fontId="4" fillId="6" borderId="13" xfId="2" applyFill="1" applyBorder="1" applyAlignment="1">
      <alignment horizontal="left"/>
    </xf>
    <xf numFmtId="0" fontId="0" fillId="9" borderId="24" xfId="0" applyFill="1" applyBorder="1"/>
    <xf numFmtId="0" fontId="0" fillId="0" borderId="24" xfId="0" applyBorder="1"/>
    <xf numFmtId="0" fontId="0" fillId="9" borderId="25" xfId="0" applyFill="1" applyBorder="1"/>
    <xf numFmtId="0" fontId="0" fillId="9" borderId="26" xfId="0" applyFill="1" applyBorder="1"/>
    <xf numFmtId="0" fontId="0" fillId="9" borderId="26" xfId="0" applyFill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6" xfId="0" applyBorder="1" applyAlignment="1">
      <alignment horizontal="center"/>
    </xf>
    <xf numFmtId="0" fontId="0" fillId="9" borderId="24" xfId="0" applyFill="1" applyBorder="1" applyAlignment="1">
      <alignment horizontal="center"/>
    </xf>
    <xf numFmtId="0" fontId="11" fillId="2" borderId="27" xfId="0" applyFont="1" applyFill="1" applyBorder="1"/>
    <xf numFmtId="0" fontId="11" fillId="2" borderId="28" xfId="0" applyFont="1" applyFill="1" applyBorder="1"/>
    <xf numFmtId="0" fontId="11" fillId="2" borderId="0" xfId="0" applyFont="1" applyFill="1"/>
    <xf numFmtId="17" fontId="11" fillId="2" borderId="0" xfId="0" applyNumberFormat="1" applyFont="1" applyFill="1" applyAlignment="1">
      <alignment horizontal="center"/>
    </xf>
    <xf numFmtId="0" fontId="4" fillId="6" borderId="7" xfId="2" applyFill="1" applyBorder="1"/>
    <xf numFmtId="0" fontId="10" fillId="7" borderId="23" xfId="2" applyFont="1" applyFill="1" applyBorder="1" applyAlignment="1">
      <alignment horizontal="center" vertical="center"/>
    </xf>
    <xf numFmtId="0" fontId="10" fillId="7" borderId="23" xfId="2" applyFont="1" applyFill="1" applyBorder="1" applyAlignment="1">
      <alignment horizontal="center" vertical="center" wrapText="1"/>
    </xf>
    <xf numFmtId="0" fontId="10" fillId="7" borderId="23" xfId="2" applyFont="1" applyFill="1" applyBorder="1" applyAlignment="1">
      <alignment horizontal="left" vertical="center"/>
    </xf>
    <xf numFmtId="0" fontId="10" fillId="7" borderId="23" xfId="2" applyFont="1" applyFill="1" applyBorder="1" applyAlignment="1">
      <alignment horizontal="left" vertical="center" wrapText="1"/>
    </xf>
    <xf numFmtId="166" fontId="8" fillId="0" borderId="16" xfId="3" applyNumberFormat="1" applyFont="1" applyBorder="1" applyAlignment="1">
      <alignment horizontal="left" vertical="center"/>
    </xf>
    <xf numFmtId="0" fontId="8" fillId="0" borderId="17" xfId="6" applyFont="1" applyBorder="1" applyAlignment="1">
      <alignment horizontal="left" vertical="center"/>
    </xf>
    <xf numFmtId="0" fontId="8" fillId="0" borderId="17" xfId="3" applyFont="1" applyBorder="1" applyAlignment="1">
      <alignment horizontal="left" vertical="center"/>
    </xf>
    <xf numFmtId="0" fontId="8" fillId="0" borderId="17" xfId="4" applyFont="1" applyBorder="1" applyAlignment="1">
      <alignment horizontal="left" vertical="center"/>
    </xf>
    <xf numFmtId="166" fontId="8" fillId="0" borderId="18" xfId="3" applyNumberFormat="1" applyFont="1" applyBorder="1" applyAlignment="1">
      <alignment horizontal="left" vertical="center"/>
    </xf>
    <xf numFmtId="0" fontId="8" fillId="0" borderId="19" xfId="3" applyFont="1" applyBorder="1" applyAlignment="1">
      <alignment horizontal="left" vertical="center"/>
    </xf>
    <xf numFmtId="0" fontId="8" fillId="0" borderId="19" xfId="4" applyFont="1" applyBorder="1" applyAlignment="1">
      <alignment horizontal="left" vertical="center"/>
    </xf>
    <xf numFmtId="0" fontId="4" fillId="6" borderId="0" xfId="2" applyFill="1" applyAlignment="1">
      <alignment horizontal="center"/>
    </xf>
    <xf numFmtId="0" fontId="0" fillId="0" borderId="30" xfId="0" applyBorder="1"/>
    <xf numFmtId="0" fontId="11" fillId="2" borderId="31" xfId="0" applyFont="1" applyFill="1" applyBorder="1"/>
    <xf numFmtId="0" fontId="11" fillId="2" borderId="32" xfId="0" applyFont="1" applyFill="1" applyBorder="1"/>
    <xf numFmtId="0" fontId="11" fillId="2" borderId="33" xfId="0" applyFont="1" applyFill="1" applyBorder="1"/>
    <xf numFmtId="0" fontId="0" fillId="9" borderId="11" xfId="0" applyFill="1" applyBorder="1" applyAlignment="1">
      <alignment horizontal="center"/>
    </xf>
    <xf numFmtId="0" fontId="0" fillId="9" borderId="20" xfId="0" applyFill="1" applyBorder="1"/>
    <xf numFmtId="0" fontId="0" fillId="9" borderId="20" xfId="0" applyFill="1" applyBorder="1" applyAlignment="1">
      <alignment horizontal="center"/>
    </xf>
    <xf numFmtId="0" fontId="0" fillId="9" borderId="34" xfId="0" applyFill="1" applyBorder="1"/>
    <xf numFmtId="0" fontId="0" fillId="0" borderId="11" xfId="0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/>
    <xf numFmtId="0" fontId="0" fillId="0" borderId="36" xfId="0" applyBorder="1" applyAlignment="1">
      <alignment horizontal="center"/>
    </xf>
    <xf numFmtId="0" fontId="11" fillId="2" borderId="25" xfId="0" applyFont="1" applyFill="1" applyBorder="1"/>
    <xf numFmtId="0" fontId="11" fillId="2" borderId="37" xfId="0" applyFont="1" applyFill="1" applyBorder="1"/>
    <xf numFmtId="0" fontId="0" fillId="9" borderId="25" xfId="0" applyFill="1" applyBorder="1" applyAlignment="1">
      <alignment horizontal="center"/>
    </xf>
    <xf numFmtId="0" fontId="0" fillId="9" borderId="37" xfId="0" applyFill="1" applyBorder="1"/>
    <xf numFmtId="0" fontId="0" fillId="0" borderId="25" xfId="0" applyBorder="1" applyAlignment="1">
      <alignment horizontal="center"/>
    </xf>
    <xf numFmtId="0" fontId="0" fillId="0" borderId="37" xfId="0" applyBorder="1"/>
    <xf numFmtId="0" fontId="0" fillId="0" borderId="29" xfId="0" applyBorder="1" applyAlignment="1">
      <alignment horizontal="center"/>
    </xf>
    <xf numFmtId="0" fontId="3" fillId="7" borderId="1" xfId="0" applyFont="1" applyFill="1" applyBorder="1" applyAlignment="1">
      <alignment horizontal="center" vertical="center" textRotation="90"/>
    </xf>
    <xf numFmtId="0" fontId="3" fillId="7" borderId="6" xfId="0" applyFont="1" applyFill="1" applyBorder="1" applyAlignment="1">
      <alignment horizontal="center" vertical="center" textRotation="90"/>
    </xf>
    <xf numFmtId="0" fontId="3" fillId="7" borderId="9" xfId="0" applyFont="1" applyFill="1" applyBorder="1" applyAlignment="1">
      <alignment horizontal="center" vertical="center" textRotation="90"/>
    </xf>
    <xf numFmtId="0" fontId="3" fillId="7" borderId="4" xfId="0" applyFont="1" applyFill="1" applyBorder="1" applyAlignment="1">
      <alignment horizontal="center" vertical="center" textRotation="90"/>
    </xf>
    <xf numFmtId="0" fontId="0" fillId="6" borderId="0" xfId="0" applyFill="1" applyAlignment="1">
      <alignment horizontal="center"/>
    </xf>
    <xf numFmtId="0" fontId="3" fillId="7" borderId="10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0" fillId="0" borderId="0" xfId="0" applyNumberFormat="1"/>
    <xf numFmtId="0" fontId="12" fillId="10" borderId="19" xfId="3" applyFont="1" applyFill="1" applyBorder="1" applyAlignment="1">
      <alignment horizontal="left" vertical="center"/>
    </xf>
    <xf numFmtId="0" fontId="12" fillId="10" borderId="19" xfId="4" applyFont="1" applyFill="1" applyBorder="1" applyAlignment="1">
      <alignment horizontal="left" vertical="center"/>
    </xf>
    <xf numFmtId="0" fontId="8" fillId="0" borderId="17" xfId="4" applyFont="1" applyFill="1" applyBorder="1" applyAlignment="1">
      <alignment horizontal="left" vertical="center"/>
    </xf>
    <xf numFmtId="0" fontId="8" fillId="0" borderId="19" xfId="6" applyFont="1" applyBorder="1" applyAlignment="1">
      <alignment horizontal="left" vertical="center"/>
    </xf>
  </cellXfs>
  <cellStyles count="8">
    <cellStyle name="Comma" xfId="1" builtinId="3"/>
    <cellStyle name="Comma 2" xfId="7" xr:uid="{345DE6C7-E92C-4C55-91B5-D808D40320B3}"/>
    <cellStyle name="Currency_TapePivot" xfId="5" xr:uid="{BB5FE2D7-43C1-4E79-86E0-2039DED116C2}"/>
    <cellStyle name="Normal" xfId="0" builtinId="0"/>
    <cellStyle name="Normal 2" xfId="2" xr:uid="{0EEBA3D7-61F9-4297-83C6-ABF6EAE03BFD}"/>
    <cellStyle name="Normal 3" xfId="3" xr:uid="{4779EB5A-F21A-4191-B078-96875B58155F}"/>
    <cellStyle name="Normal_Sheet1" xfId="6" xr:uid="{FFEB098B-5BC2-4241-8FB3-623B27474D08}"/>
    <cellStyle name="Normal_TapePivot" xfId="4" xr:uid="{F92CA801-DF16-4F40-92C9-5353207E8E52}"/>
  </cellStyles>
  <dxfs count="8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2" formatCode="mmm\-yy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373380</xdr:colOff>
      <xdr:row>5</xdr:row>
      <xdr:rowOff>76200</xdr:rowOff>
    </xdr:from>
    <xdr:to>
      <xdr:col>19</xdr:col>
      <xdr:colOff>68580</xdr:colOff>
      <xdr:row>7</xdr:row>
      <xdr:rowOff>30480</xdr:rowOff>
    </xdr:to>
    <xdr:sp macro="[0]!FormatText" textlink="">
      <xdr:nvSpPr>
        <xdr:cNvPr id="2" name="Rectangle 1">
          <a:extLst>
            <a:ext uri="{FF2B5EF4-FFF2-40B4-BE49-F238E27FC236}">
              <a16:creationId xmlns:a16="http://schemas.microsoft.com/office/drawing/2014/main" id="{ADAEC887-CC2A-5A99-C602-EFB71E0F7B4D}"/>
            </a:ext>
          </a:extLst>
        </xdr:cNvPr>
        <xdr:cNvSpPr/>
      </xdr:nvSpPr>
      <xdr:spPr>
        <a:xfrm>
          <a:off x="9982200" y="1287780"/>
          <a:ext cx="914400" cy="3352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Format Text</a:t>
          </a:r>
        </a:p>
      </xdr:txBody>
    </xdr:sp>
    <xdr:clientData/>
  </xdr:twoCellAnchor>
  <xdr:twoCellAnchor>
    <xdr:from>
      <xdr:col>15</xdr:col>
      <xdr:colOff>243840</xdr:colOff>
      <xdr:row>8</xdr:row>
      <xdr:rowOff>175260</xdr:rowOff>
    </xdr:from>
    <xdr:to>
      <xdr:col>17</xdr:col>
      <xdr:colOff>312420</xdr:colOff>
      <xdr:row>13</xdr:row>
      <xdr:rowOff>137160</xdr:rowOff>
    </xdr:to>
    <xdr:sp macro="[0]!EditFormat" textlink="">
      <xdr:nvSpPr>
        <xdr:cNvPr id="3" name="Oval 2">
          <a:extLst>
            <a:ext uri="{FF2B5EF4-FFF2-40B4-BE49-F238E27FC236}">
              <a16:creationId xmlns:a16="http://schemas.microsoft.com/office/drawing/2014/main" id="{52912AB4-0D69-D953-A35D-D01DFBF27B35}"/>
            </a:ext>
          </a:extLst>
        </xdr:cNvPr>
        <xdr:cNvSpPr/>
      </xdr:nvSpPr>
      <xdr:spPr>
        <a:xfrm>
          <a:off x="8633460" y="1958340"/>
          <a:ext cx="1287780" cy="914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 Text</a:t>
          </a:r>
        </a:p>
      </xdr:txBody>
    </xdr:sp>
    <xdr:clientData/>
  </xdr:twoCellAnchor>
  <xdr:twoCellAnchor>
    <xdr:from>
      <xdr:col>13</xdr:col>
      <xdr:colOff>45720</xdr:colOff>
      <xdr:row>9</xdr:row>
      <xdr:rowOff>152400</xdr:rowOff>
    </xdr:from>
    <xdr:to>
      <xdr:col>14</xdr:col>
      <xdr:colOff>350520</xdr:colOff>
      <xdr:row>14</xdr:row>
      <xdr:rowOff>114300</xdr:rowOff>
    </xdr:to>
    <xdr:sp macro="[0]!SortAsc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1FD34993-174C-A28F-7A4D-B645C4EBCCEB}"/>
            </a:ext>
          </a:extLst>
        </xdr:cNvPr>
        <xdr:cNvSpPr/>
      </xdr:nvSpPr>
      <xdr:spPr>
        <a:xfrm>
          <a:off x="7216140" y="2125980"/>
          <a:ext cx="914400" cy="9144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Sort Asc</a:t>
          </a:r>
        </a:p>
      </xdr:txBody>
    </xdr:sp>
    <xdr:clientData/>
  </xdr:twoCellAnchor>
  <xdr:twoCellAnchor>
    <xdr:from>
      <xdr:col>19</xdr:col>
      <xdr:colOff>144780</xdr:colOff>
      <xdr:row>11</xdr:row>
      <xdr:rowOff>7620</xdr:rowOff>
    </xdr:from>
    <xdr:to>
      <xdr:col>20</xdr:col>
      <xdr:colOff>595884</xdr:colOff>
      <xdr:row>15</xdr:row>
      <xdr:rowOff>160020</xdr:rowOff>
    </xdr:to>
    <xdr:sp macro="[0]!SortDesc" textlink="">
      <xdr:nvSpPr>
        <xdr:cNvPr id="5" name="Isosceles Triangle 4">
          <a:extLst>
            <a:ext uri="{FF2B5EF4-FFF2-40B4-BE49-F238E27FC236}">
              <a16:creationId xmlns:a16="http://schemas.microsoft.com/office/drawing/2014/main" id="{32F29C4F-A890-5423-93DE-386A86DA1BB9}"/>
            </a:ext>
          </a:extLst>
        </xdr:cNvPr>
        <xdr:cNvSpPr/>
      </xdr:nvSpPr>
      <xdr:spPr>
        <a:xfrm>
          <a:off x="10972800" y="2362200"/>
          <a:ext cx="1060704" cy="914400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Sort Desc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3065B48-0533-49B6-A93D-4A16EBAF6F59}" autoFormatId="16" applyNumberFormats="0" applyBorderFormats="0" applyFontFormats="0" applyPatternFormats="0" applyAlignmentFormats="0" applyWidthHeightFormats="0">
  <queryTableRefresh nextId="6">
    <queryTableFields count="5">
      <queryTableField id="1" name="EmpID " tableColumnId="1"/>
      <queryTableField id="2" name="Name" tableColumnId="2"/>
      <queryTableField id="3" name="Date" tableColumnId="3"/>
      <queryTableField id="4" name="Value" tableColumnId="4"/>
      <queryTableField id="5" name="Dept.Dept Na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8949180-65B0-49B5-BF43-459BD3E2C549}" autoFormatId="16" applyNumberFormats="0" applyBorderFormats="0" applyFontFormats="0" applyPatternFormats="0" applyAlignmentFormats="0" applyWidthHeightFormats="0">
  <queryTableRefresh nextId="5">
    <queryTableFields count="4">
      <queryTableField id="1" name="Member ID" tableColumnId="1"/>
      <queryTableField id="2" name="Name" tableColumnId="2"/>
      <queryTableField id="3" name="Membership status" tableColumnId="3"/>
      <queryTableField id="4" name="Reg (2).Workshop ID" tableColumnId="4"/>
    </queryTableFields>
  </queryTableRefresh>
</queryTable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C3193D-159B-426B-AC15-1A88CBD789B4}" name="Student" displayName="Student" ref="B2:E26" totalsRowShown="0" headerRowDxfId="79" headerRowBorderDxfId="78" tableBorderDxfId="77" totalsRowBorderDxfId="76">
  <tableColumns count="4">
    <tableColumn id="1" xr3:uid="{9FE7CD16-E0F1-4010-A552-B595CD00D73F}" name="S ID" dataDxfId="75"/>
    <tableColumn id="2" xr3:uid="{227C1F1D-2D3B-49DD-9E49-38560DE46711}" name="Name" dataDxfId="74"/>
    <tableColumn id="3" xr3:uid="{4F823C2E-A0D5-459D-8317-06D7248F813C}" name="Grade" dataDxfId="73"/>
    <tableColumn id="5" xr3:uid="{41999ECC-8502-476B-A47F-3A2761E0B456}" name="Major" dataDxfId="72">
      <calculatedColumnFormula>VLOOKUP(Student[[#This Row],[S ID]],Major[],2,FALSE)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8526FB-1BE5-41F5-99AC-64A0EC39FB40}" name="Major" displayName="Major" ref="H2:I26" totalsRowShown="0">
  <tableColumns count="2">
    <tableColumn id="1" xr3:uid="{472D2D69-42E6-4514-A7A2-9CA4DA9F7C49}" name="S ID" dataDxfId="71"/>
    <tableColumn id="2" xr3:uid="{839A5355-ED9E-4699-9558-05DFA6DAA09B}" name="Maj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5E31468-AF09-4277-A126-28483D2E49C9}" name="VLookReg" displayName="VLookReg" ref="C3:G19" totalsRowShown="0" headerRowDxfId="70" dataDxfId="68" headerRowBorderDxfId="69" tableBorderDxfId="67" totalsRowBorderDxfId="66" headerRowCellStyle="Normal 2" dataCellStyle="Normal 2">
  <tableColumns count="5">
    <tableColumn id="1" xr3:uid="{79C9368D-59A6-41DB-9204-FE80A7EC3AF7}" name="Member ID" dataDxfId="65" dataCellStyle="Normal 2"/>
    <tableColumn id="2" xr3:uid="{D050261D-E070-45B8-A578-662FE016EB3A}" name="First Name" dataDxfId="64" dataCellStyle="Normal 2">
      <calculatedColumnFormula>VLOOKUP(VLookReg[[#This Row],[Member ID]],VLookMem[],2,FALSE)</calculatedColumnFormula>
    </tableColumn>
    <tableColumn id="3" xr3:uid="{D862E70D-2145-4E6F-B64C-B683CDA229B9}" name="Last Name" dataDxfId="63" dataCellStyle="Normal 2">
      <calculatedColumnFormula>VLOOKUP(VLookReg[[#This Row],[Member ID]],VLookMem[],3,FALSE)</calculatedColumnFormula>
    </tableColumn>
    <tableColumn id="4" xr3:uid="{E60AAF71-B62B-4F0D-998B-02CC564D6B25}" name="Membership status" dataDxfId="62" dataCellStyle="Normal 2">
      <calculatedColumnFormula>VLOOKUP(VLookReg[[#This Row],[Member ID]],VLookMem[],4,FALSE)</calculatedColumnFormula>
    </tableColumn>
    <tableColumn id="5" xr3:uid="{D9AF4DEF-B48B-4A75-A5B2-2B4A1AB30E8C}" name="Workshop ID" dataDxfId="61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AC7594-B1CA-40F7-96B4-2493247EB972}" name="VLookMem" displayName="VLookMem" ref="L3:O14" totalsRowShown="0" headerRowDxfId="60" dataDxfId="58" headerRowBorderDxfId="59" tableBorderDxfId="57" totalsRowBorderDxfId="56" headerRowCellStyle="Normal 2" dataCellStyle="Normal 2">
  <tableColumns count="4">
    <tableColumn id="1" xr3:uid="{725A5EDD-3F89-4BE0-932C-8364968A2B2A}" name="Member ID" dataDxfId="55" dataCellStyle="Normal 2"/>
    <tableColumn id="2" xr3:uid="{5DA801CA-876A-40AD-A1EC-992F6741FFF0}" name="First Name" dataDxfId="54" dataCellStyle="Normal 2"/>
    <tableColumn id="3" xr3:uid="{E61DAEBD-53F6-441C-B161-195A9280CD47}" name="Last Name" dataDxfId="53" dataCellStyle="Normal 2"/>
    <tableColumn id="4" xr3:uid="{1C14FC65-090D-4C52-9BC3-68A884BD0D24}" name="Membership status" dataDxfId="52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F06C93C-A280-4274-8C2D-C29C6611C910}" name="XLookReg" displayName="XLookReg" ref="C3:G20" totalsRowShown="0" headerRowDxfId="51" dataDxfId="49" headerRowBorderDxfId="50" tableBorderDxfId="48" totalsRowBorderDxfId="47" headerRowCellStyle="Normal 2" dataCellStyle="Normal 2">
  <tableColumns count="5">
    <tableColumn id="1" xr3:uid="{9C17E55C-5C15-46F4-8CD7-1A745B8E82EB}" name="Member ID" dataDxfId="46" dataCellStyle="Normal 2"/>
    <tableColumn id="2" xr3:uid="{FEC44C57-0C8A-4B02-A7EE-FFBE7ED4DBB0}" name="First Name" dataDxfId="45" dataCellStyle="Normal 2">
      <calculatedColumnFormula>_xlfn.XLOOKUP(XLookReg[[#This Row],[Member ID]],XLookMem[Member ID],XLookMem[First Name],"",0)</calculatedColumnFormula>
    </tableColumn>
    <tableColumn id="3" xr3:uid="{604B8850-A20C-4363-BD1D-B27F5D13447E}" name="Last Name" dataDxfId="44" dataCellStyle="Normal 2">
      <calculatedColumnFormula>_xlfn.XLOOKUP(XLookReg[[#This Row],[Member ID]],XLookMem[Member ID],XLookMem[Last Name],"",0)</calculatedColumnFormula>
    </tableColumn>
    <tableColumn id="4" xr3:uid="{66B41C68-85F3-48C7-9E85-B2B4D6E49498}" name="Membership status" dataDxfId="43" dataCellStyle="Normal 2">
      <calculatedColumnFormula>_xlfn.XLOOKUP(XLookReg[[#This Row],[First Name]],XLookMem[First Name],XLookMem[Membership status],"",0)</calculatedColumnFormula>
    </tableColumn>
    <tableColumn id="5" xr3:uid="{B01316C5-9AE9-4CDB-859B-2472752E7C7B}" name="Workshop ID" dataDxfId="42" dataCellStyle="Normal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0AC7D20-B097-4817-A612-8166F037D75F}" name="XLookMem" displayName="XLookMem" ref="L3:O14" totalsRowShown="0" headerRowDxfId="41" dataDxfId="39" headerRowBorderDxfId="40" tableBorderDxfId="38" totalsRowBorderDxfId="37" headerRowCellStyle="Normal 2" dataCellStyle="Normal 2">
  <tableColumns count="4">
    <tableColumn id="1" xr3:uid="{A0201D72-7FB4-4AF6-8362-57B6FF328F03}" name="Member ID" dataDxfId="36" dataCellStyle="Normal 2"/>
    <tableColumn id="2" xr3:uid="{66DB895B-18B6-4D35-8F01-6D0FDB51CFE8}" name="First Name" dataDxfId="35" dataCellStyle="Normal 2"/>
    <tableColumn id="3" xr3:uid="{9A66A655-AD55-4B2E-8876-A79F7903C313}" name="Last Name" dataDxfId="34" dataCellStyle="Normal 2"/>
    <tableColumn id="4" xr3:uid="{B995EA31-A770-4203-846A-6C75EF1B55CA}" name="Membership status" dataDxfId="33" dataCellStyle="Normal 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7E04DD-A267-47D6-A134-BE4A4FCB3CF0}" name="Emp_1" displayName="Emp_1" ref="A1:E38" tableType="queryTable" totalsRowShown="0">
  <autoFilter ref="A1:E38" xr:uid="{0B7E04DD-A267-47D6-A134-BE4A4FCB3CF0}"/>
  <tableColumns count="5">
    <tableColumn id="1" xr3:uid="{F64DADCB-7026-47C5-B60A-CCA58130BB42}" uniqueName="1" name="EmpID " queryTableFieldId="1"/>
    <tableColumn id="2" xr3:uid="{EFF32C6B-17EC-48C9-A40E-A52ABC324FCE}" uniqueName="2" name="Name" queryTableFieldId="2" dataDxfId="5"/>
    <tableColumn id="3" xr3:uid="{BC0CAA26-B9A6-4DBD-8CE3-E13A8E4B9B83}" uniqueName="3" name="Date" queryTableFieldId="3" dataDxfId="4"/>
    <tableColumn id="4" xr3:uid="{DDD0643D-69C3-4047-BCB3-A2836A4EC0A0}" uniqueName="4" name="Value" queryTableFieldId="4"/>
    <tableColumn id="5" xr3:uid="{3A003D11-075F-4880-A67C-D4873A56741A}" uniqueName="5" name="Dept.Dept Name" queryTableFieldId="5" dataDxf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44F405-309E-4570-9662-2485B878B356}" name="Emp" displayName="Emp" ref="B3:I13" totalsRowShown="0" headerRowDxfId="32" dataDxfId="31" tableBorderDxfId="30">
  <autoFilter ref="B3:I13" xr:uid="{DB44F405-309E-4570-9662-2485B878B356}"/>
  <tableColumns count="8">
    <tableColumn id="1" xr3:uid="{255B7F3C-D780-4786-97DB-A41CEE28E9CE}" name="EmpID " dataDxfId="29"/>
    <tableColumn id="2" xr3:uid="{A11D5B9F-376C-4123-B989-F8119BDCD33C}" name="First Name" dataDxfId="28"/>
    <tableColumn id="3" xr3:uid="{DEB26198-EAAC-45A2-A7AF-C4A724A1929C}" name="Last Name" dataDxfId="27"/>
    <tableColumn id="4" xr3:uid="{FE069245-B25D-4628-A073-E050F97E25BD}" name="Dept Code" dataDxfId="26"/>
    <tableColumn id="5" xr3:uid="{489AC9C9-FDD9-4CC0-96CC-02664A779F75}" name="Jan-22" dataDxfId="25"/>
    <tableColumn id="6" xr3:uid="{17742846-1B6B-4681-B699-C1D5A088F38A}" name="Feb-22" dataDxfId="24"/>
    <tableColumn id="7" xr3:uid="{722BEFBA-9F60-4538-A4D0-BD9AFC1B3141}" name="Mar-22" dataDxfId="23"/>
    <tableColumn id="8" xr3:uid="{80844B66-BA38-4FFD-9F7E-835522A155DD}" name="Apr-22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1D8349-85B5-4535-86D4-2CB5C3D9C69B}" name="Dept" displayName="Dept" ref="B16:C19" totalsRowShown="0">
  <autoFilter ref="B16:C19" xr:uid="{041D8349-85B5-4535-86D4-2CB5C3D9C69B}"/>
  <tableColumns count="2">
    <tableColumn id="1" xr3:uid="{82ED4207-C1B2-462D-BB77-4F3526CA5C0A}" name="DeptCode"/>
    <tableColumn id="2" xr3:uid="{F8C8D49D-F851-4C20-BF35-010B93A4CB64}" name="Dep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FC12A3E-9437-49E4-AF9B-C4D15DE573E3}" name="Mem__2" displayName="Mem__2" ref="A1:D18" tableType="queryTable" totalsRowShown="0">
  <autoFilter ref="A1:D18" xr:uid="{3FC12A3E-9437-49E4-AF9B-C4D15DE573E3}"/>
  <tableColumns count="4">
    <tableColumn id="1" xr3:uid="{C48020C8-0F7F-41A8-B98F-DE0ADDA31B68}" uniqueName="1" name="Member ID" queryTableFieldId="1"/>
    <tableColumn id="2" xr3:uid="{7942C7D5-0F9D-4DFB-B88C-6D1580042543}" uniqueName="2" name="Name" queryTableFieldId="2" dataDxfId="2"/>
    <tableColumn id="3" xr3:uid="{04D196EB-3655-43EB-B330-2E2779CB2D88}" uniqueName="3" name="Membership status" queryTableFieldId="3" dataDxfId="1"/>
    <tableColumn id="4" xr3:uid="{75FC2E32-67EC-4207-AA9B-691EC5B2D94A}" uniqueName="4" name="Reg (2).Workshop ID" queryTableFieldId="4" dataDxfId="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D3384D-8665-4A52-BAB0-296989ED6B35}" name="Reg" displayName="Reg" ref="C3:D19" totalsRowShown="0" headerRowDxfId="21" dataDxfId="19" headerRowBorderDxfId="20" tableBorderDxfId="18" totalsRowBorderDxfId="17" headerRowCellStyle="Normal 2" dataCellStyle="Normal 2">
  <autoFilter ref="C3:D19" xr:uid="{13D3384D-8665-4A52-BAB0-296989ED6B35}"/>
  <tableColumns count="2">
    <tableColumn id="1" xr3:uid="{72ED6C03-6FA2-421A-8CA3-96804405A1D6}" name="Member ID" dataDxfId="16" dataCellStyle="Normal 2"/>
    <tableColumn id="5" xr3:uid="{AE061A05-D065-480A-B5B7-4C9AE71ACB2B}" name="Workshop ID" dataDxfId="15" dataCellStyle="Normal 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9E80101-9240-4A84-BEBA-48D18B7485BC}" name="Mem" displayName="Mem" ref="I3:L14" totalsRowShown="0" headerRowDxfId="14" dataDxfId="12" headerRowBorderDxfId="13" tableBorderDxfId="11" totalsRowBorderDxfId="10" headerRowCellStyle="Normal 2" dataCellStyle="Normal 2">
  <autoFilter ref="I3:L14" xr:uid="{B9E80101-9240-4A84-BEBA-48D18B7485BC}"/>
  <tableColumns count="4">
    <tableColumn id="1" xr3:uid="{399D6E31-C753-409F-8B03-BB7F0CC32F3E}" name="Member ID" dataDxfId="9" dataCellStyle="Normal 2"/>
    <tableColumn id="2" xr3:uid="{A49D048C-B222-4A37-8691-E56D326F9EB6}" name="First Name" dataDxfId="8" dataCellStyle="Normal 2"/>
    <tableColumn id="3" xr3:uid="{6D98CBF6-0AF7-434F-B7C5-99C7DFDC2106}" name="Last Name" dataDxfId="7" dataCellStyle="Normal 2"/>
    <tableColumn id="4" xr3:uid="{F9BF4719-1DEC-477D-910E-42FCAE3499E0}" name="Membership status" dataDxfId="6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2814-2B5B-4602-992C-1A22EF20D97A}">
  <sheetPr codeName="Sheet11"/>
  <dimension ref="A1:AI26"/>
  <sheetViews>
    <sheetView workbookViewId="0">
      <selection activeCell="K2" sqref="K2:AI3"/>
    </sheetView>
  </sheetViews>
  <sheetFormatPr defaultRowHeight="14.4" x14ac:dyDescent="0.3"/>
  <cols>
    <col min="1" max="1" width="28.33203125" bestFit="1" customWidth="1"/>
    <col min="3" max="3" width="15" bestFit="1" customWidth="1"/>
    <col min="5" max="5" width="15.77734375" bestFit="1" customWidth="1"/>
    <col min="8" max="8" width="6" customWidth="1"/>
    <col min="9" max="9" width="17.6640625" customWidth="1"/>
  </cols>
  <sheetData>
    <row r="1" spans="1:35" x14ac:dyDescent="0.3">
      <c r="A1" t="s">
        <v>151</v>
      </c>
    </row>
    <row r="2" spans="1:35" x14ac:dyDescent="0.3">
      <c r="B2" s="79" t="s">
        <v>0</v>
      </c>
      <c r="C2" s="80" t="s">
        <v>1</v>
      </c>
      <c r="D2" s="80" t="s">
        <v>2</v>
      </c>
      <c r="E2" s="81" t="s">
        <v>27</v>
      </c>
      <c r="H2" s="92" t="s">
        <v>0</v>
      </c>
      <c r="I2" s="93" t="s">
        <v>27</v>
      </c>
      <c r="K2" s="92" t="s">
        <v>0</v>
      </c>
      <c r="L2" s="94">
        <v>1</v>
      </c>
      <c r="M2" s="96">
        <v>2</v>
      </c>
      <c r="N2" s="94">
        <v>3</v>
      </c>
      <c r="O2" s="96">
        <v>4</v>
      </c>
      <c r="P2" s="94">
        <v>5</v>
      </c>
      <c r="Q2" s="96">
        <v>6</v>
      </c>
      <c r="R2" s="94">
        <v>7</v>
      </c>
      <c r="S2" s="96">
        <v>8</v>
      </c>
      <c r="T2" s="94">
        <v>9</v>
      </c>
      <c r="U2" s="96">
        <v>10</v>
      </c>
      <c r="V2" s="94">
        <v>11</v>
      </c>
      <c r="W2" s="96">
        <v>12</v>
      </c>
      <c r="X2" s="94">
        <v>13</v>
      </c>
      <c r="Y2" s="96">
        <v>14</v>
      </c>
      <c r="Z2" s="94">
        <v>15</v>
      </c>
      <c r="AA2" s="96">
        <v>16</v>
      </c>
      <c r="AB2" s="94">
        <v>17</v>
      </c>
      <c r="AC2" s="96">
        <v>18</v>
      </c>
      <c r="AD2" s="94">
        <v>19</v>
      </c>
      <c r="AE2" s="96">
        <v>20</v>
      </c>
      <c r="AF2" s="94">
        <v>21</v>
      </c>
      <c r="AG2" s="96">
        <v>22</v>
      </c>
      <c r="AH2" s="94">
        <v>23</v>
      </c>
      <c r="AI2" s="98">
        <v>24</v>
      </c>
    </row>
    <row r="3" spans="1:35" x14ac:dyDescent="0.3">
      <c r="B3" s="82">
        <v>1</v>
      </c>
      <c r="C3" s="83" t="s">
        <v>3</v>
      </c>
      <c r="D3" s="84">
        <v>90</v>
      </c>
      <c r="E3" s="85" t="str">
        <f>VLOOKUP(B3,H2:I26,2,FALSE)</f>
        <v xml:space="preserve">Accounting </v>
      </c>
      <c r="H3" s="94">
        <v>1</v>
      </c>
      <c r="I3" s="95" t="s">
        <v>28</v>
      </c>
      <c r="K3" s="93" t="s">
        <v>27</v>
      </c>
      <c r="L3" s="95" t="s">
        <v>28</v>
      </c>
      <c r="M3" s="97" t="s">
        <v>29</v>
      </c>
      <c r="N3" s="95" t="s">
        <v>30</v>
      </c>
      <c r="O3" s="97" t="s">
        <v>31</v>
      </c>
      <c r="P3" s="95" t="s">
        <v>32</v>
      </c>
      <c r="Q3" s="97" t="s">
        <v>33</v>
      </c>
      <c r="R3" s="95" t="s">
        <v>34</v>
      </c>
      <c r="S3" s="97" t="s">
        <v>35</v>
      </c>
      <c r="T3" s="95" t="s">
        <v>28</v>
      </c>
      <c r="U3" s="97" t="s">
        <v>30</v>
      </c>
      <c r="V3" s="95" t="s">
        <v>30</v>
      </c>
      <c r="W3" s="97" t="s">
        <v>36</v>
      </c>
      <c r="X3" s="95" t="s">
        <v>37</v>
      </c>
      <c r="Y3" s="97" t="s">
        <v>34</v>
      </c>
      <c r="Z3" s="95" t="s">
        <v>30</v>
      </c>
      <c r="AA3" s="97" t="s">
        <v>29</v>
      </c>
      <c r="AB3" s="95" t="s">
        <v>35</v>
      </c>
      <c r="AC3" s="97" t="s">
        <v>35</v>
      </c>
      <c r="AD3" s="95" t="s">
        <v>38</v>
      </c>
      <c r="AE3" s="97" t="s">
        <v>39</v>
      </c>
      <c r="AF3" s="95" t="s">
        <v>40</v>
      </c>
      <c r="AG3" s="97" t="s">
        <v>37</v>
      </c>
      <c r="AH3" s="95" t="s">
        <v>30</v>
      </c>
      <c r="AI3" s="78" t="s">
        <v>34</v>
      </c>
    </row>
    <row r="4" spans="1:35" x14ac:dyDescent="0.3">
      <c r="B4" s="86">
        <v>2</v>
      </c>
      <c r="C4" s="87" t="s">
        <v>4</v>
      </c>
      <c r="D4" s="88">
        <v>83</v>
      </c>
      <c r="E4" s="85" t="str">
        <f t="shared" ref="E4:E26" si="0">VLOOKUP(B4,H3:I27,2,FALSE)</f>
        <v>Healthcare Admin</v>
      </c>
      <c r="H4" s="96">
        <v>2</v>
      </c>
      <c r="I4" s="97" t="s">
        <v>29</v>
      </c>
    </row>
    <row r="5" spans="1:35" x14ac:dyDescent="0.3">
      <c r="B5" s="82">
        <v>3</v>
      </c>
      <c r="C5" s="83" t="s">
        <v>5</v>
      </c>
      <c r="D5" s="84">
        <v>91</v>
      </c>
      <c r="E5" s="85" t="str">
        <f t="shared" si="0"/>
        <v>Finance</v>
      </c>
      <c r="H5" s="94">
        <v>3</v>
      </c>
      <c r="I5" s="95" t="s">
        <v>30</v>
      </c>
    </row>
    <row r="6" spans="1:35" x14ac:dyDescent="0.3">
      <c r="B6" s="86">
        <v>4</v>
      </c>
      <c r="C6" s="87" t="s">
        <v>6</v>
      </c>
      <c r="D6" s="88">
        <v>94</v>
      </c>
      <c r="E6" s="85" t="str">
        <f t="shared" si="0"/>
        <v>MIS</v>
      </c>
      <c r="H6" s="96">
        <v>4</v>
      </c>
      <c r="I6" s="97" t="s">
        <v>31</v>
      </c>
    </row>
    <row r="7" spans="1:35" x14ac:dyDescent="0.3">
      <c r="B7" s="82">
        <v>5</v>
      </c>
      <c r="C7" s="83" t="s">
        <v>7</v>
      </c>
      <c r="D7" s="84">
        <v>56</v>
      </c>
      <c r="E7" s="85" t="str">
        <f t="shared" si="0"/>
        <v>HR</v>
      </c>
      <c r="H7" s="94">
        <v>5</v>
      </c>
      <c r="I7" s="95" t="s">
        <v>32</v>
      </c>
    </row>
    <row r="8" spans="1:35" x14ac:dyDescent="0.3">
      <c r="B8" s="86">
        <v>6</v>
      </c>
      <c r="C8" s="87" t="s">
        <v>8</v>
      </c>
      <c r="D8" s="88">
        <v>45</v>
      </c>
      <c r="E8" s="85" t="str">
        <f t="shared" si="0"/>
        <v>Matematics</v>
      </c>
      <c r="H8" s="96">
        <v>6</v>
      </c>
      <c r="I8" s="97" t="s">
        <v>33</v>
      </c>
    </row>
    <row r="9" spans="1:35" x14ac:dyDescent="0.3">
      <c r="B9" s="82">
        <v>7</v>
      </c>
      <c r="C9" s="83" t="s">
        <v>9</v>
      </c>
      <c r="D9" s="84">
        <v>23</v>
      </c>
      <c r="E9" s="85" t="str">
        <f t="shared" si="0"/>
        <v>History</v>
      </c>
      <c r="H9" s="94">
        <v>7</v>
      </c>
      <c r="I9" s="95" t="s">
        <v>34</v>
      </c>
    </row>
    <row r="10" spans="1:35" x14ac:dyDescent="0.3">
      <c r="B10" s="86">
        <v>8</v>
      </c>
      <c r="C10" s="87" t="s">
        <v>10</v>
      </c>
      <c r="D10" s="88">
        <v>78</v>
      </c>
      <c r="E10" s="85" t="str">
        <f t="shared" si="0"/>
        <v>Zoology</v>
      </c>
      <c r="H10" s="96">
        <v>8</v>
      </c>
      <c r="I10" s="97" t="s">
        <v>35</v>
      </c>
    </row>
    <row r="11" spans="1:35" x14ac:dyDescent="0.3">
      <c r="B11" s="82">
        <v>9</v>
      </c>
      <c r="C11" s="83" t="s">
        <v>11</v>
      </c>
      <c r="D11" s="84">
        <v>89</v>
      </c>
      <c r="E11" s="85" t="str">
        <f t="shared" si="0"/>
        <v xml:space="preserve">Accounting </v>
      </c>
      <c r="H11" s="94">
        <v>9</v>
      </c>
      <c r="I11" s="95" t="s">
        <v>28</v>
      </c>
    </row>
    <row r="12" spans="1:35" x14ac:dyDescent="0.3">
      <c r="B12" s="86">
        <v>10</v>
      </c>
      <c r="C12" s="87" t="s">
        <v>12</v>
      </c>
      <c r="D12" s="88">
        <v>34</v>
      </c>
      <c r="E12" s="85" t="str">
        <f t="shared" si="0"/>
        <v>Finance</v>
      </c>
      <c r="H12" s="96">
        <v>10</v>
      </c>
      <c r="I12" s="97" t="s">
        <v>30</v>
      </c>
    </row>
    <row r="13" spans="1:35" x14ac:dyDescent="0.3">
      <c r="B13" s="82">
        <v>11</v>
      </c>
      <c r="C13" s="83" t="s">
        <v>13</v>
      </c>
      <c r="D13" s="84">
        <v>45</v>
      </c>
      <c r="E13" s="85" t="str">
        <f t="shared" si="0"/>
        <v>Finance</v>
      </c>
      <c r="H13" s="94">
        <v>11</v>
      </c>
      <c r="I13" s="95" t="s">
        <v>30</v>
      </c>
    </row>
    <row r="14" spans="1:35" x14ac:dyDescent="0.3">
      <c r="B14" s="86">
        <v>12</v>
      </c>
      <c r="C14" s="87" t="s">
        <v>14</v>
      </c>
      <c r="D14" s="88">
        <v>65</v>
      </c>
      <c r="E14" s="85" t="str">
        <f t="shared" si="0"/>
        <v>Automobile Eng</v>
      </c>
      <c r="H14" s="96">
        <v>12</v>
      </c>
      <c r="I14" s="97" t="s">
        <v>36</v>
      </c>
    </row>
    <row r="15" spans="1:35" x14ac:dyDescent="0.3">
      <c r="B15" s="82">
        <v>13</v>
      </c>
      <c r="C15" s="83" t="s">
        <v>15</v>
      </c>
      <c r="D15" s="84">
        <v>78</v>
      </c>
      <c r="E15" s="85" t="str">
        <f t="shared" si="0"/>
        <v xml:space="preserve">Aeronatics </v>
      </c>
      <c r="H15" s="94">
        <v>13</v>
      </c>
      <c r="I15" s="95" t="s">
        <v>37</v>
      </c>
    </row>
    <row r="16" spans="1:35" x14ac:dyDescent="0.3">
      <c r="B16" s="86">
        <v>14</v>
      </c>
      <c r="C16" s="87" t="s">
        <v>16</v>
      </c>
      <c r="D16" s="88">
        <v>92</v>
      </c>
      <c r="E16" s="85" t="str">
        <f t="shared" si="0"/>
        <v>History</v>
      </c>
      <c r="H16" s="96">
        <v>14</v>
      </c>
      <c r="I16" s="97" t="s">
        <v>34</v>
      </c>
    </row>
    <row r="17" spans="2:9" x14ac:dyDescent="0.3">
      <c r="B17" s="82">
        <v>15</v>
      </c>
      <c r="C17" s="83" t="s">
        <v>17</v>
      </c>
      <c r="D17" s="84">
        <v>98</v>
      </c>
      <c r="E17" s="85" t="str">
        <f t="shared" si="0"/>
        <v>Finance</v>
      </c>
      <c r="H17" s="94">
        <v>15</v>
      </c>
      <c r="I17" s="95" t="s">
        <v>30</v>
      </c>
    </row>
    <row r="18" spans="2:9" x14ac:dyDescent="0.3">
      <c r="B18" s="86">
        <v>16</v>
      </c>
      <c r="C18" s="87" t="s">
        <v>18</v>
      </c>
      <c r="D18" s="88">
        <v>67</v>
      </c>
      <c r="E18" s="85" t="str">
        <f t="shared" si="0"/>
        <v>Healthcare Admin</v>
      </c>
      <c r="H18" s="96">
        <v>16</v>
      </c>
      <c r="I18" s="97" t="s">
        <v>29</v>
      </c>
    </row>
    <row r="19" spans="2:9" x14ac:dyDescent="0.3">
      <c r="B19" s="82">
        <v>17</v>
      </c>
      <c r="C19" s="83" t="s">
        <v>19</v>
      </c>
      <c r="D19" s="84">
        <v>85</v>
      </c>
      <c r="E19" s="85" t="str">
        <f t="shared" si="0"/>
        <v>Zoology</v>
      </c>
      <c r="H19" s="94">
        <v>17</v>
      </c>
      <c r="I19" s="95" t="s">
        <v>35</v>
      </c>
    </row>
    <row r="20" spans="2:9" x14ac:dyDescent="0.3">
      <c r="B20" s="86">
        <v>18</v>
      </c>
      <c r="C20" s="87" t="s">
        <v>20</v>
      </c>
      <c r="D20" s="88">
        <v>59</v>
      </c>
      <c r="E20" s="85" t="str">
        <f t="shared" si="0"/>
        <v>Zoology</v>
      </c>
      <c r="H20" s="96">
        <v>18</v>
      </c>
      <c r="I20" s="97" t="s">
        <v>35</v>
      </c>
    </row>
    <row r="21" spans="2:9" x14ac:dyDescent="0.3">
      <c r="B21" s="82">
        <v>19</v>
      </c>
      <c r="C21" s="83" t="s">
        <v>21</v>
      </c>
      <c r="D21" s="84">
        <v>91</v>
      </c>
      <c r="E21" s="85" t="str">
        <f t="shared" si="0"/>
        <v>Botany</v>
      </c>
      <c r="H21" s="94">
        <v>19</v>
      </c>
      <c r="I21" s="95" t="s">
        <v>38</v>
      </c>
    </row>
    <row r="22" spans="2:9" x14ac:dyDescent="0.3">
      <c r="B22" s="86">
        <v>20</v>
      </c>
      <c r="C22" s="87" t="s">
        <v>22</v>
      </c>
      <c r="D22" s="88">
        <v>83</v>
      </c>
      <c r="E22" s="85" t="str">
        <f t="shared" si="0"/>
        <v>Biology</v>
      </c>
      <c r="H22" s="96">
        <v>20</v>
      </c>
      <c r="I22" s="97" t="s">
        <v>39</v>
      </c>
    </row>
    <row r="23" spans="2:9" x14ac:dyDescent="0.3">
      <c r="B23" s="82">
        <v>21</v>
      </c>
      <c r="C23" s="83" t="s">
        <v>23</v>
      </c>
      <c r="D23" s="84">
        <v>80</v>
      </c>
      <c r="E23" s="85" t="str">
        <f t="shared" si="0"/>
        <v xml:space="preserve">Micro Biology </v>
      </c>
      <c r="H23" s="94">
        <v>21</v>
      </c>
      <c r="I23" s="95" t="s">
        <v>40</v>
      </c>
    </row>
    <row r="24" spans="2:9" x14ac:dyDescent="0.3">
      <c r="B24" s="86">
        <v>22</v>
      </c>
      <c r="C24" s="87" t="s">
        <v>24</v>
      </c>
      <c r="D24" s="88">
        <v>90</v>
      </c>
      <c r="E24" s="85" t="str">
        <f t="shared" si="0"/>
        <v xml:space="preserve">Aeronatics </v>
      </c>
      <c r="H24" s="96">
        <v>22</v>
      </c>
      <c r="I24" s="97" t="s">
        <v>37</v>
      </c>
    </row>
    <row r="25" spans="2:9" x14ac:dyDescent="0.3">
      <c r="B25" s="82">
        <v>23</v>
      </c>
      <c r="C25" s="83" t="s">
        <v>25</v>
      </c>
      <c r="D25" s="84">
        <v>35</v>
      </c>
      <c r="E25" s="85" t="str">
        <f t="shared" si="0"/>
        <v>Finance</v>
      </c>
      <c r="H25" s="94">
        <v>23</v>
      </c>
      <c r="I25" s="95" t="s">
        <v>30</v>
      </c>
    </row>
    <row r="26" spans="2:9" x14ac:dyDescent="0.3">
      <c r="B26" s="89">
        <v>24</v>
      </c>
      <c r="C26" s="90" t="s">
        <v>26</v>
      </c>
      <c r="D26" s="91">
        <v>56</v>
      </c>
      <c r="E26" s="85" t="str">
        <f t="shared" si="0"/>
        <v>History</v>
      </c>
      <c r="H26" s="98">
        <v>24</v>
      </c>
      <c r="I26" s="7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2166-7364-42D6-B464-EC6883598FAC}">
  <sheetPr codeName="Sheet1"/>
  <dimension ref="A1:I26"/>
  <sheetViews>
    <sheetView workbookViewId="0">
      <selection activeCell="E3" sqref="E3"/>
    </sheetView>
  </sheetViews>
  <sheetFormatPr defaultRowHeight="14.4" x14ac:dyDescent="0.3"/>
  <cols>
    <col min="1" max="1" width="11.44140625" bestFit="1" customWidth="1"/>
    <col min="3" max="3" width="15" bestFit="1" customWidth="1"/>
    <col min="5" max="5" width="15.77734375" bestFit="1" customWidth="1"/>
    <col min="8" max="8" width="6" customWidth="1"/>
    <col min="9" max="9" width="17.6640625" customWidth="1"/>
  </cols>
  <sheetData>
    <row r="1" spans="1:9" x14ac:dyDescent="0.3">
      <c r="A1" t="s">
        <v>152</v>
      </c>
    </row>
    <row r="2" spans="1:9" x14ac:dyDescent="0.3">
      <c r="B2" s="5" t="s">
        <v>0</v>
      </c>
      <c r="C2" s="6" t="s">
        <v>1</v>
      </c>
      <c r="D2" s="6" t="s">
        <v>2</v>
      </c>
      <c r="E2" s="6" t="s">
        <v>27</v>
      </c>
      <c r="H2" t="s">
        <v>0</v>
      </c>
      <c r="I2" t="s">
        <v>27</v>
      </c>
    </row>
    <row r="3" spans="1:9" x14ac:dyDescent="0.3">
      <c r="B3" s="4">
        <v>1</v>
      </c>
      <c r="C3" s="2" t="s">
        <v>3</v>
      </c>
      <c r="D3" s="3">
        <v>90</v>
      </c>
      <c r="E3" t="str">
        <f>VLOOKUP(Student[[#This Row],[S ID]],Major[],2,FALSE)</f>
        <v xml:space="preserve">Accounting </v>
      </c>
      <c r="H3" s="1">
        <v>1</v>
      </c>
      <c r="I3" t="s">
        <v>28</v>
      </c>
    </row>
    <row r="4" spans="1:9" x14ac:dyDescent="0.3">
      <c r="B4" s="4">
        <v>2</v>
      </c>
      <c r="C4" s="2" t="s">
        <v>4</v>
      </c>
      <c r="D4" s="3">
        <v>83</v>
      </c>
      <c r="E4" t="str">
        <f>VLOOKUP(Student[[#This Row],[S ID]],Major[],2,FALSE)</f>
        <v>Healthcare Admin</v>
      </c>
      <c r="H4" s="1">
        <v>2</v>
      </c>
      <c r="I4" t="s">
        <v>29</v>
      </c>
    </row>
    <row r="5" spans="1:9" x14ac:dyDescent="0.3">
      <c r="B5" s="4">
        <v>3</v>
      </c>
      <c r="C5" s="2" t="s">
        <v>5</v>
      </c>
      <c r="D5" s="3">
        <v>91</v>
      </c>
      <c r="E5" t="str">
        <f>VLOOKUP(Student[[#This Row],[S ID]],Major[],2,FALSE)</f>
        <v>Finance</v>
      </c>
      <c r="H5" s="1">
        <v>3</v>
      </c>
      <c r="I5" t="s">
        <v>30</v>
      </c>
    </row>
    <row r="6" spans="1:9" x14ac:dyDescent="0.3">
      <c r="B6" s="4">
        <v>4</v>
      </c>
      <c r="C6" s="2" t="s">
        <v>6</v>
      </c>
      <c r="D6" s="3">
        <v>94</v>
      </c>
      <c r="E6" t="str">
        <f>VLOOKUP(Student[[#This Row],[S ID]],Major[],2,FALSE)</f>
        <v>MIS</v>
      </c>
      <c r="H6" s="1">
        <v>4</v>
      </c>
      <c r="I6" t="s">
        <v>31</v>
      </c>
    </row>
    <row r="7" spans="1:9" x14ac:dyDescent="0.3">
      <c r="B7" s="4">
        <v>5</v>
      </c>
      <c r="C7" s="2" t="s">
        <v>7</v>
      </c>
      <c r="D7" s="3">
        <v>56</v>
      </c>
      <c r="E7" t="str">
        <f>VLOOKUP(Student[[#This Row],[S ID]],Major[],2,FALSE)</f>
        <v>HR</v>
      </c>
      <c r="H7" s="1">
        <v>5</v>
      </c>
      <c r="I7" t="s">
        <v>32</v>
      </c>
    </row>
    <row r="8" spans="1:9" x14ac:dyDescent="0.3">
      <c r="B8" s="4">
        <v>6</v>
      </c>
      <c r="C8" s="2" t="s">
        <v>8</v>
      </c>
      <c r="D8" s="3">
        <v>45</v>
      </c>
      <c r="E8" t="str">
        <f>VLOOKUP(Student[[#This Row],[S ID]],Major[],2,FALSE)</f>
        <v>Matematics</v>
      </c>
      <c r="H8" s="1">
        <v>6</v>
      </c>
      <c r="I8" t="s">
        <v>33</v>
      </c>
    </row>
    <row r="9" spans="1:9" x14ac:dyDescent="0.3">
      <c r="B9" s="4">
        <v>7</v>
      </c>
      <c r="C9" s="2" t="s">
        <v>9</v>
      </c>
      <c r="D9" s="3">
        <v>23</v>
      </c>
      <c r="E9" t="str">
        <f>VLOOKUP(Student[[#This Row],[S ID]],Major[],2,FALSE)</f>
        <v>History</v>
      </c>
      <c r="H9" s="1">
        <v>7</v>
      </c>
      <c r="I9" t="s">
        <v>34</v>
      </c>
    </row>
    <row r="10" spans="1:9" x14ac:dyDescent="0.3">
      <c r="B10" s="4">
        <v>8</v>
      </c>
      <c r="C10" s="2" t="s">
        <v>10</v>
      </c>
      <c r="D10" s="3">
        <v>78</v>
      </c>
      <c r="E10" t="str">
        <f>VLOOKUP(Student[[#This Row],[S ID]],Major[],2,FALSE)</f>
        <v>Zoology</v>
      </c>
      <c r="H10" s="1">
        <v>8</v>
      </c>
      <c r="I10" t="s">
        <v>35</v>
      </c>
    </row>
    <row r="11" spans="1:9" x14ac:dyDescent="0.3">
      <c r="B11" s="4">
        <v>9</v>
      </c>
      <c r="C11" s="2" t="s">
        <v>11</v>
      </c>
      <c r="D11" s="3">
        <v>89</v>
      </c>
      <c r="E11" t="str">
        <f>VLOOKUP(Student[[#This Row],[S ID]],Major[],2,FALSE)</f>
        <v xml:space="preserve">Accounting </v>
      </c>
      <c r="H11" s="1">
        <v>9</v>
      </c>
      <c r="I11" t="s">
        <v>28</v>
      </c>
    </row>
    <row r="12" spans="1:9" x14ac:dyDescent="0.3">
      <c r="B12" s="4">
        <v>10</v>
      </c>
      <c r="C12" s="2" t="s">
        <v>12</v>
      </c>
      <c r="D12" s="3">
        <v>34</v>
      </c>
      <c r="E12" t="str">
        <f>VLOOKUP(Student[[#This Row],[S ID]],Major[],2,FALSE)</f>
        <v>Finance</v>
      </c>
      <c r="H12" s="1">
        <v>10</v>
      </c>
      <c r="I12" t="s">
        <v>30</v>
      </c>
    </row>
    <row r="13" spans="1:9" x14ac:dyDescent="0.3">
      <c r="B13" s="4">
        <v>11</v>
      </c>
      <c r="C13" s="2" t="s">
        <v>13</v>
      </c>
      <c r="D13" s="3">
        <v>45</v>
      </c>
      <c r="E13" t="str">
        <f>VLOOKUP(Student[[#This Row],[S ID]],Major[],2,FALSE)</f>
        <v>Finance</v>
      </c>
      <c r="H13" s="1">
        <v>11</v>
      </c>
      <c r="I13" t="s">
        <v>30</v>
      </c>
    </row>
    <row r="14" spans="1:9" x14ac:dyDescent="0.3">
      <c r="B14" s="4">
        <v>12</v>
      </c>
      <c r="C14" s="2" t="s">
        <v>14</v>
      </c>
      <c r="D14" s="3">
        <v>65</v>
      </c>
      <c r="E14" t="str">
        <f>VLOOKUP(Student[[#This Row],[S ID]],Major[],2,FALSE)</f>
        <v>Automobile Eng</v>
      </c>
      <c r="H14" s="1">
        <v>12</v>
      </c>
      <c r="I14" t="s">
        <v>36</v>
      </c>
    </row>
    <row r="15" spans="1:9" x14ac:dyDescent="0.3">
      <c r="B15" s="4">
        <v>13</v>
      </c>
      <c r="C15" s="2" t="s">
        <v>15</v>
      </c>
      <c r="D15" s="3">
        <v>78</v>
      </c>
      <c r="E15" t="str">
        <f>VLOOKUP(Student[[#This Row],[S ID]],Major[],2,FALSE)</f>
        <v xml:space="preserve">Aeronatics </v>
      </c>
      <c r="H15" s="1">
        <v>13</v>
      </c>
      <c r="I15" t="s">
        <v>37</v>
      </c>
    </row>
    <row r="16" spans="1:9" x14ac:dyDescent="0.3">
      <c r="B16" s="4">
        <v>14</v>
      </c>
      <c r="C16" s="2" t="s">
        <v>16</v>
      </c>
      <c r="D16" s="3">
        <v>92</v>
      </c>
      <c r="E16" t="str">
        <f>VLOOKUP(Student[[#This Row],[S ID]],Major[],2,FALSE)</f>
        <v>History</v>
      </c>
      <c r="H16" s="1">
        <v>14</v>
      </c>
      <c r="I16" t="s">
        <v>34</v>
      </c>
    </row>
    <row r="17" spans="2:9" x14ac:dyDescent="0.3">
      <c r="B17" s="4">
        <v>15</v>
      </c>
      <c r="C17" s="2" t="s">
        <v>17</v>
      </c>
      <c r="D17" s="3">
        <v>98</v>
      </c>
      <c r="E17" t="str">
        <f>VLOOKUP(Student[[#This Row],[S ID]],Major[],2,FALSE)</f>
        <v>Finance</v>
      </c>
      <c r="H17" s="1">
        <v>15</v>
      </c>
      <c r="I17" t="s">
        <v>30</v>
      </c>
    </row>
    <row r="18" spans="2:9" x14ac:dyDescent="0.3">
      <c r="B18" s="4">
        <v>16</v>
      </c>
      <c r="C18" s="2" t="s">
        <v>18</v>
      </c>
      <c r="D18" s="3">
        <v>67</v>
      </c>
      <c r="E18" t="str">
        <f>VLOOKUP(Student[[#This Row],[S ID]],Major[],2,FALSE)</f>
        <v>Healthcare Admin</v>
      </c>
      <c r="H18" s="1">
        <v>16</v>
      </c>
      <c r="I18" t="s">
        <v>29</v>
      </c>
    </row>
    <row r="19" spans="2:9" x14ac:dyDescent="0.3">
      <c r="B19" s="4">
        <v>17</v>
      </c>
      <c r="C19" s="2" t="s">
        <v>19</v>
      </c>
      <c r="D19" s="3">
        <v>85</v>
      </c>
      <c r="E19" t="str">
        <f>VLOOKUP(Student[[#This Row],[S ID]],Major[],2,FALSE)</f>
        <v>Zoology</v>
      </c>
      <c r="H19" s="1">
        <v>17</v>
      </c>
      <c r="I19" t="s">
        <v>35</v>
      </c>
    </row>
    <row r="20" spans="2:9" x14ac:dyDescent="0.3">
      <c r="B20" s="4">
        <v>18</v>
      </c>
      <c r="C20" s="2" t="s">
        <v>20</v>
      </c>
      <c r="D20" s="3">
        <v>59</v>
      </c>
      <c r="E20" t="str">
        <f>VLOOKUP(Student[[#This Row],[S ID]],Major[],2,FALSE)</f>
        <v>Zoology</v>
      </c>
      <c r="H20" s="1">
        <v>18</v>
      </c>
      <c r="I20" t="s">
        <v>35</v>
      </c>
    </row>
    <row r="21" spans="2:9" x14ac:dyDescent="0.3">
      <c r="B21" s="4">
        <v>19</v>
      </c>
      <c r="C21" s="2" t="s">
        <v>21</v>
      </c>
      <c r="D21" s="3">
        <v>91</v>
      </c>
      <c r="E21" t="str">
        <f>VLOOKUP(Student[[#This Row],[S ID]],Major[],2,FALSE)</f>
        <v>Botany</v>
      </c>
      <c r="H21" s="1">
        <v>19</v>
      </c>
      <c r="I21" t="s">
        <v>38</v>
      </c>
    </row>
    <row r="22" spans="2:9" x14ac:dyDescent="0.3">
      <c r="B22" s="4">
        <v>20</v>
      </c>
      <c r="C22" s="2" t="s">
        <v>22</v>
      </c>
      <c r="D22" s="3">
        <v>83</v>
      </c>
      <c r="E22" t="str">
        <f>VLOOKUP(Student[[#This Row],[S ID]],Major[],2,FALSE)</f>
        <v>Biology</v>
      </c>
      <c r="H22" s="1">
        <v>20</v>
      </c>
      <c r="I22" t="s">
        <v>39</v>
      </c>
    </row>
    <row r="23" spans="2:9" x14ac:dyDescent="0.3">
      <c r="B23" s="4">
        <v>21</v>
      </c>
      <c r="C23" s="2" t="s">
        <v>23</v>
      </c>
      <c r="D23" s="3">
        <v>80</v>
      </c>
      <c r="E23" t="str">
        <f>VLOOKUP(Student[[#This Row],[S ID]],Major[],2,FALSE)</f>
        <v xml:space="preserve">Micro Biology </v>
      </c>
      <c r="H23" s="1">
        <v>21</v>
      </c>
      <c r="I23" t="s">
        <v>40</v>
      </c>
    </row>
    <row r="24" spans="2:9" x14ac:dyDescent="0.3">
      <c r="B24" s="4">
        <v>22</v>
      </c>
      <c r="C24" s="2" t="s">
        <v>24</v>
      </c>
      <c r="D24" s="3">
        <v>90</v>
      </c>
      <c r="E24" t="str">
        <f>VLOOKUP(Student[[#This Row],[S ID]],Major[],2,FALSE)</f>
        <v xml:space="preserve">Aeronatics </v>
      </c>
      <c r="H24" s="1">
        <v>22</v>
      </c>
      <c r="I24" t="s">
        <v>37</v>
      </c>
    </row>
    <row r="25" spans="2:9" x14ac:dyDescent="0.3">
      <c r="B25" s="4">
        <v>23</v>
      </c>
      <c r="C25" s="2" t="s">
        <v>25</v>
      </c>
      <c r="D25" s="3">
        <v>35</v>
      </c>
      <c r="E25" t="str">
        <f>VLOOKUP(Student[[#This Row],[S ID]],Major[],2,FALSE)</f>
        <v>Finance</v>
      </c>
      <c r="H25" s="1">
        <v>23</v>
      </c>
      <c r="I25" t="s">
        <v>30</v>
      </c>
    </row>
    <row r="26" spans="2:9" x14ac:dyDescent="0.3">
      <c r="B26" s="7">
        <v>24</v>
      </c>
      <c r="C26" s="8" t="s">
        <v>26</v>
      </c>
      <c r="D26" s="9">
        <v>56</v>
      </c>
      <c r="E26" t="str">
        <f>VLOOKUP(Student[[#This Row],[S ID]],Major[],2,FALSE)</f>
        <v>History</v>
      </c>
      <c r="H26" s="1">
        <v>24</v>
      </c>
      <c r="I26" t="s">
        <v>34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ED03-46B3-4EA6-8470-0F0358589022}">
  <sheetPr codeName="Sheet2"/>
  <dimension ref="A1:AN38"/>
  <sheetViews>
    <sheetView topLeftCell="A2" workbookViewId="0">
      <selection activeCell="F4" sqref="F4:F19"/>
    </sheetView>
  </sheetViews>
  <sheetFormatPr defaultRowHeight="14.4" x14ac:dyDescent="0.3"/>
  <cols>
    <col min="1" max="1" width="3" customWidth="1"/>
    <col min="2" max="2" width="3.88671875" customWidth="1"/>
    <col min="3" max="4" width="12.109375" customWidth="1"/>
    <col min="5" max="5" width="12.77734375" customWidth="1"/>
    <col min="6" max="6" width="13.6640625" customWidth="1"/>
    <col min="7" max="7" width="11.88671875" bestFit="1" customWidth="1"/>
    <col min="9" max="9" width="0.77734375" customWidth="1"/>
    <col min="12" max="12" width="11.109375" customWidth="1"/>
    <col min="13" max="13" width="13.88671875" customWidth="1"/>
    <col min="14" max="14" width="13.44140625" customWidth="1"/>
    <col min="15" max="15" width="15.44140625" customWidth="1"/>
  </cols>
  <sheetData>
    <row r="1" spans="1:40" s="18" customFormat="1" ht="36" customHeight="1" x14ac:dyDescent="0.55000000000000004">
      <c r="A1" s="10"/>
      <c r="B1" s="11"/>
      <c r="C1" s="12" t="s">
        <v>41</v>
      </c>
      <c r="D1" s="13"/>
      <c r="E1" s="14"/>
      <c r="F1" s="15"/>
      <c r="G1" s="28"/>
      <c r="H1" s="16"/>
      <c r="I1" s="16"/>
      <c r="J1" s="16"/>
      <c r="K1" s="16"/>
      <c r="L1" s="17"/>
      <c r="M1" s="16"/>
      <c r="N1" s="17"/>
      <c r="O1" s="17"/>
    </row>
    <row r="2" spans="1:40" x14ac:dyDescent="0.3">
      <c r="A2" s="18"/>
      <c r="B2" s="18"/>
      <c r="C2" s="18"/>
      <c r="D2" s="18"/>
      <c r="E2" s="18"/>
      <c r="F2" s="18"/>
      <c r="G2" s="29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</row>
    <row r="3" spans="1:40" ht="63.45" customHeight="1" x14ac:dyDescent="0.3">
      <c r="A3" s="18"/>
      <c r="B3" s="99" t="s">
        <v>42</v>
      </c>
      <c r="C3" s="30" t="s">
        <v>43</v>
      </c>
      <c r="D3" s="31" t="s">
        <v>44</v>
      </c>
      <c r="E3" s="32" t="s">
        <v>45</v>
      </c>
      <c r="F3" s="31" t="s">
        <v>46</v>
      </c>
      <c r="G3" s="32" t="s">
        <v>47</v>
      </c>
      <c r="I3" s="33"/>
      <c r="J3" s="18"/>
      <c r="K3" s="100" t="s">
        <v>48</v>
      </c>
      <c r="L3" s="32" t="s">
        <v>43</v>
      </c>
      <c r="M3" s="32" t="s">
        <v>44</v>
      </c>
      <c r="N3" s="32" t="s">
        <v>45</v>
      </c>
      <c r="O3" s="34" t="s">
        <v>46</v>
      </c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</row>
    <row r="4" spans="1:40" ht="15.6" x14ac:dyDescent="0.3">
      <c r="A4" s="18"/>
      <c r="B4" s="99"/>
      <c r="C4" s="35">
        <v>12658</v>
      </c>
      <c r="D4" s="36" t="str">
        <f>VLOOKUP(C4,$L$3:$O$14,2,FALSE)</f>
        <v>Steve</v>
      </c>
      <c r="E4" s="36" t="str">
        <f>VLOOKUP(C4,$L$3:$O$14,3,FALSE)</f>
        <v>Reeves</v>
      </c>
      <c r="F4" s="36" t="str">
        <f>VLOOKUP(C4,$L$3:$O$14,4,FALSE)</f>
        <v>Gold</v>
      </c>
      <c r="G4" s="35" t="s">
        <v>49</v>
      </c>
      <c r="H4" s="18"/>
      <c r="I4" s="33"/>
      <c r="J4" s="18"/>
      <c r="K4" s="101"/>
      <c r="L4" s="35">
        <v>43564</v>
      </c>
      <c r="M4" s="36" t="s">
        <v>50</v>
      </c>
      <c r="N4" s="36" t="s">
        <v>51</v>
      </c>
      <c r="O4" s="36" t="s">
        <v>52</v>
      </c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40" ht="15.6" x14ac:dyDescent="0.3">
      <c r="A5" s="18"/>
      <c r="B5" s="99"/>
      <c r="C5" s="35">
        <v>23432</v>
      </c>
      <c r="D5" s="36" t="str">
        <f t="shared" ref="D5:D19" si="0">VLOOKUP(C5,$L$3:$O$14,2,FALSE)</f>
        <v>Pete</v>
      </c>
      <c r="E5" s="36" t="str">
        <f t="shared" ref="E5:E19" si="1">VLOOKUP(C5,$L$3:$O$14,3,FALSE)</f>
        <v>Skeeter</v>
      </c>
      <c r="F5" s="36" t="str">
        <f t="shared" ref="F5:F19" si="2">VLOOKUP(C5,$L$3:$O$14,4,FALSE)</f>
        <v>Silver</v>
      </c>
      <c r="G5" s="35" t="s">
        <v>53</v>
      </c>
      <c r="H5" s="18"/>
      <c r="I5" s="33"/>
      <c r="J5" s="18"/>
      <c r="K5" s="101"/>
      <c r="L5" s="35">
        <v>43577</v>
      </c>
      <c r="M5" s="36" t="s">
        <v>54</v>
      </c>
      <c r="N5" s="36" t="s">
        <v>55</v>
      </c>
      <c r="O5" s="36" t="s">
        <v>52</v>
      </c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40" ht="15.6" x14ac:dyDescent="0.3">
      <c r="A6" s="18"/>
      <c r="B6" s="99"/>
      <c r="C6" s="35">
        <v>23432</v>
      </c>
      <c r="D6" s="36" t="str">
        <f t="shared" si="0"/>
        <v>Pete</v>
      </c>
      <c r="E6" s="36" t="str">
        <f t="shared" si="1"/>
        <v>Skeeter</v>
      </c>
      <c r="F6" s="36" t="str">
        <f t="shared" si="2"/>
        <v>Silver</v>
      </c>
      <c r="G6" s="35" t="s">
        <v>56</v>
      </c>
      <c r="H6" s="18"/>
      <c r="I6" s="33"/>
      <c r="J6" s="18"/>
      <c r="K6" s="101"/>
      <c r="L6" s="35">
        <v>91636</v>
      </c>
      <c r="M6" s="36" t="s">
        <v>57</v>
      </c>
      <c r="N6" s="36" t="s">
        <v>58</v>
      </c>
      <c r="O6" s="36" t="s">
        <v>52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40" ht="15.6" x14ac:dyDescent="0.3">
      <c r="A7" s="18"/>
      <c r="B7" s="99"/>
      <c r="C7" s="35">
        <v>23432</v>
      </c>
      <c r="D7" s="36" t="str">
        <f t="shared" si="0"/>
        <v>Pete</v>
      </c>
      <c r="E7" s="36" t="str">
        <f t="shared" si="1"/>
        <v>Skeeter</v>
      </c>
      <c r="F7" s="36" t="str">
        <f t="shared" si="2"/>
        <v>Silver</v>
      </c>
      <c r="G7" s="35" t="s">
        <v>59</v>
      </c>
      <c r="H7" s="18"/>
      <c r="I7" s="33"/>
      <c r="J7" s="18"/>
      <c r="K7" s="101"/>
      <c r="L7" s="35">
        <v>12658</v>
      </c>
      <c r="M7" s="36" t="s">
        <v>60</v>
      </c>
      <c r="N7" s="36" t="s">
        <v>61</v>
      </c>
      <c r="O7" s="36" t="s">
        <v>62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40" ht="15.6" x14ac:dyDescent="0.3">
      <c r="A8" s="18"/>
      <c r="B8" s="99"/>
      <c r="C8" s="35">
        <v>32466</v>
      </c>
      <c r="D8" s="36" t="str">
        <f t="shared" si="0"/>
        <v>Anna</v>
      </c>
      <c r="E8" s="36" t="str">
        <f t="shared" si="1"/>
        <v>Zatana</v>
      </c>
      <c r="F8" s="36" t="str">
        <f t="shared" si="2"/>
        <v>Platinum</v>
      </c>
      <c r="G8" s="35" t="s">
        <v>63</v>
      </c>
      <c r="H8" s="18"/>
      <c r="I8" s="33"/>
      <c r="J8" s="18"/>
      <c r="K8" s="101"/>
      <c r="L8" s="35">
        <v>46545</v>
      </c>
      <c r="M8" s="36" t="s">
        <v>64</v>
      </c>
      <c r="N8" s="36" t="s">
        <v>65</v>
      </c>
      <c r="O8" s="36" t="s">
        <v>62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40" ht="15.6" x14ac:dyDescent="0.3">
      <c r="A9" s="18"/>
      <c r="B9" s="99"/>
      <c r="C9" s="35">
        <v>32466</v>
      </c>
      <c r="D9" s="36" t="str">
        <f t="shared" si="0"/>
        <v>Anna</v>
      </c>
      <c r="E9" s="36" t="str">
        <f t="shared" si="1"/>
        <v>Zatana</v>
      </c>
      <c r="F9" s="36" t="str">
        <f t="shared" si="2"/>
        <v>Platinum</v>
      </c>
      <c r="G9" s="35" t="s">
        <v>66</v>
      </c>
      <c r="H9" s="18"/>
      <c r="I9" s="33"/>
      <c r="J9" s="18"/>
      <c r="K9" s="101"/>
      <c r="L9" s="35">
        <v>97424</v>
      </c>
      <c r="M9" s="36" t="s">
        <v>67</v>
      </c>
      <c r="N9" s="36" t="s">
        <v>68</v>
      </c>
      <c r="O9" s="36" t="s">
        <v>62</v>
      </c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40" ht="15.6" x14ac:dyDescent="0.3">
      <c r="A10" s="18"/>
      <c r="B10" s="99"/>
      <c r="C10" s="35">
        <v>43577</v>
      </c>
      <c r="D10" s="36" t="str">
        <f t="shared" si="0"/>
        <v>Bridget</v>
      </c>
      <c r="E10" s="36" t="str">
        <f t="shared" si="1"/>
        <v>Gridget</v>
      </c>
      <c r="F10" s="36" t="str">
        <f t="shared" si="2"/>
        <v>Bronze</v>
      </c>
      <c r="G10" s="35" t="s">
        <v>56</v>
      </c>
      <c r="H10" s="18"/>
      <c r="I10" s="33"/>
      <c r="J10" s="18"/>
      <c r="K10" s="101"/>
      <c r="L10" s="35">
        <v>32466</v>
      </c>
      <c r="M10" s="36" t="s">
        <v>69</v>
      </c>
      <c r="N10" s="36" t="s">
        <v>70</v>
      </c>
      <c r="O10" s="36" t="s">
        <v>71</v>
      </c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40" ht="15.6" x14ac:dyDescent="0.3">
      <c r="A11" s="18"/>
      <c r="B11" s="99"/>
      <c r="C11" s="35">
        <v>46545</v>
      </c>
      <c r="D11" s="36" t="str">
        <f t="shared" si="0"/>
        <v>Elena</v>
      </c>
      <c r="E11" s="36" t="str">
        <f t="shared" si="1"/>
        <v>Morena</v>
      </c>
      <c r="F11" s="36" t="str">
        <f t="shared" si="2"/>
        <v>Gold</v>
      </c>
      <c r="G11" s="35" t="s">
        <v>66</v>
      </c>
      <c r="H11" s="18"/>
      <c r="I11" s="33"/>
      <c r="J11" s="18"/>
      <c r="K11" s="101"/>
      <c r="L11" s="35">
        <v>72430</v>
      </c>
      <c r="M11" s="36" t="s">
        <v>72</v>
      </c>
      <c r="N11" s="36" t="s">
        <v>73</v>
      </c>
      <c r="O11" s="36" t="s">
        <v>71</v>
      </c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40" ht="15.6" x14ac:dyDescent="0.3">
      <c r="A12" s="18"/>
      <c r="B12" s="99"/>
      <c r="C12" s="35">
        <v>54634</v>
      </c>
      <c r="D12" s="36" t="str">
        <f t="shared" si="0"/>
        <v>Billiam</v>
      </c>
      <c r="E12" s="36" t="str">
        <f t="shared" si="1"/>
        <v>Williams</v>
      </c>
      <c r="F12" s="36" t="str">
        <f t="shared" si="2"/>
        <v>Silver</v>
      </c>
      <c r="G12" s="35" t="s">
        <v>74</v>
      </c>
      <c r="H12" s="18"/>
      <c r="I12" s="33"/>
      <c r="J12" s="18"/>
      <c r="K12" s="101"/>
      <c r="L12" s="35">
        <v>90654</v>
      </c>
      <c r="M12" s="36" t="s">
        <v>75</v>
      </c>
      <c r="N12" s="36" t="s">
        <v>76</v>
      </c>
      <c r="O12" s="36" t="s">
        <v>71</v>
      </c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40" ht="15.6" x14ac:dyDescent="0.3">
      <c r="A13" s="18"/>
      <c r="B13" s="99"/>
      <c r="C13" s="35">
        <v>72430</v>
      </c>
      <c r="D13" s="36" t="str">
        <f t="shared" si="0"/>
        <v>Eliza</v>
      </c>
      <c r="E13" s="36" t="str">
        <f t="shared" si="1"/>
        <v>Wisner</v>
      </c>
      <c r="F13" s="36" t="str">
        <f t="shared" si="2"/>
        <v>Platinum</v>
      </c>
      <c r="G13" s="35" t="s">
        <v>77</v>
      </c>
      <c r="H13" s="18"/>
      <c r="I13" s="33"/>
      <c r="J13" s="18"/>
      <c r="K13" s="101"/>
      <c r="L13" s="35">
        <v>23432</v>
      </c>
      <c r="M13" s="36" t="s">
        <v>78</v>
      </c>
      <c r="N13" s="36" t="s">
        <v>79</v>
      </c>
      <c r="O13" s="36" t="s">
        <v>80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40" ht="15.6" x14ac:dyDescent="0.3">
      <c r="A14" s="18"/>
      <c r="B14" s="99"/>
      <c r="C14" s="35">
        <v>72430</v>
      </c>
      <c r="D14" s="36" t="str">
        <f t="shared" si="0"/>
        <v>Eliza</v>
      </c>
      <c r="E14" s="36" t="str">
        <f t="shared" si="1"/>
        <v>Wisner</v>
      </c>
      <c r="F14" s="36" t="str">
        <f t="shared" si="2"/>
        <v>Platinum</v>
      </c>
      <c r="G14" s="35" t="s">
        <v>81</v>
      </c>
      <c r="H14" s="18"/>
      <c r="I14" s="33"/>
      <c r="J14" s="18"/>
      <c r="K14" s="102"/>
      <c r="L14" s="35">
        <v>54634</v>
      </c>
      <c r="M14" s="36" t="s">
        <v>82</v>
      </c>
      <c r="N14" s="36" t="s">
        <v>83</v>
      </c>
      <c r="O14" s="36" t="s">
        <v>80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40" ht="15.6" x14ac:dyDescent="0.3">
      <c r="A15" s="18"/>
      <c r="B15" s="99"/>
      <c r="C15" s="35">
        <v>90654</v>
      </c>
      <c r="D15" s="36" t="str">
        <f t="shared" si="0"/>
        <v>Carrie</v>
      </c>
      <c r="E15" s="36" t="str">
        <f t="shared" si="1"/>
        <v>McClary</v>
      </c>
      <c r="F15" s="36" t="str">
        <f t="shared" si="2"/>
        <v>Platinum</v>
      </c>
      <c r="G15" s="35" t="s">
        <v>74</v>
      </c>
      <c r="H15" s="18"/>
      <c r="I15" s="33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40" ht="15.6" x14ac:dyDescent="0.3">
      <c r="A16" s="18"/>
      <c r="B16" s="99"/>
      <c r="C16" s="35">
        <v>91636</v>
      </c>
      <c r="D16" s="36" t="str">
        <f t="shared" si="0"/>
        <v>Mary Beth</v>
      </c>
      <c r="E16" s="36" t="str">
        <f t="shared" si="1"/>
        <v>Galbreath</v>
      </c>
      <c r="F16" s="36" t="str">
        <f t="shared" si="2"/>
        <v>Bronze</v>
      </c>
      <c r="G16" s="35" t="s">
        <v>77</v>
      </c>
      <c r="H16" s="18"/>
      <c r="I16" s="33"/>
      <c r="J16" s="18"/>
      <c r="K16" s="18"/>
      <c r="L16" s="18"/>
      <c r="M16" s="19"/>
      <c r="N16" s="19"/>
      <c r="O16" s="19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ht="15.6" x14ac:dyDescent="0.3">
      <c r="A17" s="18"/>
      <c r="B17" s="99"/>
      <c r="C17" s="35">
        <v>97424</v>
      </c>
      <c r="D17" s="36" t="str">
        <f t="shared" si="0"/>
        <v>Tom</v>
      </c>
      <c r="E17" s="36" t="str">
        <f t="shared" si="1"/>
        <v>Abalom</v>
      </c>
      <c r="F17" s="36" t="str">
        <f t="shared" si="2"/>
        <v>Gold</v>
      </c>
      <c r="G17" s="35" t="s">
        <v>84</v>
      </c>
      <c r="H17" s="18"/>
      <c r="I17" s="33"/>
      <c r="J17" s="18"/>
      <c r="K17" s="103" t="s">
        <v>153</v>
      </c>
      <c r="L17" s="103"/>
      <c r="M17" s="103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ht="15.6" x14ac:dyDescent="0.3">
      <c r="A18" s="18"/>
      <c r="B18" s="99"/>
      <c r="C18" s="35">
        <v>97424</v>
      </c>
      <c r="D18" s="36" t="str">
        <f t="shared" si="0"/>
        <v>Tom</v>
      </c>
      <c r="E18" s="36" t="str">
        <f t="shared" si="1"/>
        <v>Abalom</v>
      </c>
      <c r="F18" s="36" t="str">
        <f t="shared" si="2"/>
        <v>Gold</v>
      </c>
      <c r="G18" s="35" t="s">
        <v>85</v>
      </c>
      <c r="H18" s="18"/>
      <c r="I18" s="33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ht="15.6" x14ac:dyDescent="0.3">
      <c r="A19" s="18"/>
      <c r="B19" s="99"/>
      <c r="C19" s="35">
        <v>97424</v>
      </c>
      <c r="D19" s="36" t="str">
        <f t="shared" si="0"/>
        <v>Tom</v>
      </c>
      <c r="E19" s="36" t="str">
        <f t="shared" si="1"/>
        <v>Abalom</v>
      </c>
      <c r="F19" s="36" t="str">
        <f t="shared" si="2"/>
        <v>Gold</v>
      </c>
      <c r="G19" s="35" t="s">
        <v>86</v>
      </c>
      <c r="H19" s="18"/>
      <c r="I19" s="33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x14ac:dyDescent="0.3">
      <c r="A20" s="18"/>
      <c r="B20" s="18"/>
      <c r="C20" s="18"/>
      <c r="D20" s="18"/>
      <c r="E20" s="18"/>
      <c r="F20" s="18"/>
      <c r="G20" s="29"/>
      <c r="H20" s="18"/>
      <c r="I20" s="33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x14ac:dyDescent="0.3">
      <c r="A21" s="18"/>
      <c r="B21" s="18"/>
      <c r="C21" s="18"/>
      <c r="D21" s="18"/>
      <c r="E21" s="18"/>
      <c r="F21" s="18"/>
      <c r="G21" s="29"/>
      <c r="H21" s="18"/>
      <c r="I21" s="33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x14ac:dyDescent="0.3">
      <c r="A22" s="18"/>
      <c r="B22" s="18"/>
      <c r="C22" s="18"/>
      <c r="D22" s="18"/>
      <c r="E22" s="18"/>
      <c r="F22" s="18"/>
      <c r="G22" s="29"/>
      <c r="H22" s="18"/>
      <c r="I22" s="33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x14ac:dyDescent="0.3">
      <c r="A23" s="18"/>
      <c r="B23" s="18"/>
      <c r="C23" s="18"/>
      <c r="D23" s="18"/>
      <c r="E23" s="18"/>
      <c r="F23" s="18"/>
      <c r="G23" s="29"/>
      <c r="H23" s="18"/>
      <c r="I23" s="33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x14ac:dyDescent="0.3">
      <c r="A24" s="18"/>
      <c r="B24" s="18"/>
      <c r="C24" s="18"/>
      <c r="D24" s="18"/>
      <c r="E24" s="18"/>
      <c r="F24" s="18"/>
      <c r="G24" s="29"/>
      <c r="H24" s="18"/>
      <c r="I24" s="33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x14ac:dyDescent="0.3">
      <c r="A25" s="18"/>
      <c r="B25" s="18"/>
      <c r="C25" s="18"/>
      <c r="D25" s="18"/>
      <c r="E25" s="18"/>
      <c r="F25" s="18"/>
      <c r="G25" s="29"/>
      <c r="H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x14ac:dyDescent="0.3">
      <c r="A26" s="18"/>
      <c r="B26" s="18"/>
      <c r="C26" s="18"/>
      <c r="D26" s="18"/>
      <c r="E26" s="18"/>
      <c r="F26" s="18"/>
      <c r="G26" s="29"/>
      <c r="H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x14ac:dyDescent="0.3">
      <c r="A27" s="18"/>
      <c r="B27" s="18"/>
      <c r="C27" s="18"/>
      <c r="D27" s="18"/>
      <c r="E27" s="18"/>
      <c r="F27" s="18"/>
      <c r="G27" s="29"/>
      <c r="H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 x14ac:dyDescent="0.3">
      <c r="A28" s="18"/>
      <c r="B28" s="18"/>
      <c r="C28" s="18"/>
      <c r="D28" s="18"/>
      <c r="E28" s="18"/>
      <c r="F28" s="18"/>
      <c r="G28" s="29"/>
      <c r="H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 x14ac:dyDescent="0.3">
      <c r="A29" s="18"/>
      <c r="B29" s="18"/>
      <c r="C29" s="18"/>
      <c r="D29" s="18"/>
      <c r="E29" s="18"/>
      <c r="F29" s="18"/>
      <c r="G29" s="29"/>
      <c r="H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 x14ac:dyDescent="0.3">
      <c r="A30" s="18"/>
      <c r="B30" s="18"/>
      <c r="C30" s="18"/>
      <c r="D30" s="18"/>
      <c r="E30" s="18"/>
      <c r="F30" s="18"/>
      <c r="G30" s="29"/>
      <c r="H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x14ac:dyDescent="0.3">
      <c r="A31" s="18"/>
      <c r="B31" s="18"/>
      <c r="C31" s="18"/>
      <c r="D31" s="18"/>
      <c r="E31" s="18"/>
      <c r="F31" s="18"/>
      <c r="G31" s="29"/>
      <c r="H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 x14ac:dyDescent="0.3">
      <c r="A32" s="18"/>
      <c r="B32" s="18"/>
      <c r="C32" s="18"/>
      <c r="D32" s="18"/>
      <c r="E32" s="18"/>
      <c r="F32" s="18"/>
      <c r="G32" s="29"/>
      <c r="H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x14ac:dyDescent="0.3">
      <c r="A33" s="18"/>
      <c r="B33" s="18"/>
      <c r="C33" s="18"/>
      <c r="D33" s="18"/>
      <c r="E33" s="18"/>
      <c r="F33" s="18"/>
      <c r="G33" s="29"/>
      <c r="H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x14ac:dyDescent="0.3">
      <c r="A34" s="18"/>
      <c r="B34" s="18"/>
      <c r="C34" s="18"/>
      <c r="D34" s="18"/>
      <c r="E34" s="18"/>
      <c r="F34" s="18"/>
      <c r="G34" s="29"/>
      <c r="H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x14ac:dyDescent="0.3">
      <c r="A35" s="18"/>
      <c r="B35" s="18"/>
      <c r="C35" s="18"/>
      <c r="D35" s="18"/>
      <c r="E35" s="18"/>
      <c r="F35" s="18"/>
      <c r="G35" s="29"/>
      <c r="H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x14ac:dyDescent="0.3">
      <c r="A36" s="18"/>
      <c r="B36" s="18"/>
      <c r="C36" s="18"/>
      <c r="D36" s="18"/>
      <c r="E36" s="18"/>
      <c r="F36" s="18"/>
      <c r="G36" s="29"/>
      <c r="H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x14ac:dyDescent="0.3">
      <c r="B37" s="18"/>
      <c r="C37" s="18"/>
      <c r="D37" s="18"/>
      <c r="E37" s="18"/>
      <c r="F37" s="18"/>
      <c r="G37" s="29"/>
      <c r="H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x14ac:dyDescent="0.3">
      <c r="G38" s="37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</sheetData>
  <mergeCells count="3">
    <mergeCell ref="B3:B19"/>
    <mergeCell ref="K3:K14"/>
    <mergeCell ref="K17:M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69C3-FF3B-4980-A34B-D71AD727C75F}">
  <sheetPr codeName="Sheet3"/>
  <dimension ref="A1:AN38"/>
  <sheetViews>
    <sheetView topLeftCell="A2" workbookViewId="0">
      <selection activeCell="E4" sqref="E4:E19"/>
    </sheetView>
  </sheetViews>
  <sheetFormatPr defaultRowHeight="14.4" x14ac:dyDescent="0.3"/>
  <cols>
    <col min="1" max="1" width="3" customWidth="1"/>
    <col min="2" max="2" width="3.88671875" customWidth="1"/>
    <col min="3" max="4" width="12.109375" customWidth="1"/>
    <col min="5" max="5" width="12.77734375" customWidth="1"/>
    <col min="6" max="6" width="13.6640625" customWidth="1"/>
    <col min="7" max="7" width="11.88671875" bestFit="1" customWidth="1"/>
    <col min="9" max="9" width="0.77734375" customWidth="1"/>
    <col min="12" max="12" width="11.109375" customWidth="1"/>
    <col min="13" max="13" width="13.88671875" customWidth="1"/>
    <col min="14" max="14" width="13.44140625" customWidth="1"/>
    <col min="15" max="15" width="15.44140625" customWidth="1"/>
  </cols>
  <sheetData>
    <row r="1" spans="1:40" s="18" customFormat="1" ht="36" customHeight="1" x14ac:dyDescent="0.55000000000000004">
      <c r="A1" s="10"/>
      <c r="B1" s="11"/>
      <c r="C1" s="12" t="s">
        <v>41</v>
      </c>
      <c r="D1" s="13"/>
      <c r="E1" s="14"/>
      <c r="F1" s="15"/>
      <c r="G1" s="28"/>
      <c r="H1" s="16"/>
      <c r="I1" s="16"/>
      <c r="J1" s="16"/>
      <c r="K1" s="16"/>
      <c r="L1" s="17"/>
      <c r="M1" s="16"/>
      <c r="N1" s="17"/>
      <c r="O1" s="17"/>
    </row>
    <row r="2" spans="1:40" x14ac:dyDescent="0.3">
      <c r="A2" s="18"/>
      <c r="B2" s="18"/>
      <c r="C2" s="18"/>
      <c r="D2" s="18"/>
      <c r="E2" s="18"/>
      <c r="F2" s="18"/>
      <c r="G2" s="29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</row>
    <row r="3" spans="1:40" ht="63.45" customHeight="1" x14ac:dyDescent="0.3">
      <c r="A3" s="18"/>
      <c r="B3" s="99" t="s">
        <v>42</v>
      </c>
      <c r="C3" s="30" t="s">
        <v>43</v>
      </c>
      <c r="D3" s="31" t="s">
        <v>44</v>
      </c>
      <c r="E3" s="31" t="s">
        <v>45</v>
      </c>
      <c r="F3" s="31" t="s">
        <v>46</v>
      </c>
      <c r="G3" s="32" t="s">
        <v>47</v>
      </c>
      <c r="I3" s="33"/>
      <c r="J3" s="18"/>
      <c r="K3" s="100" t="s">
        <v>48</v>
      </c>
      <c r="L3" s="32" t="s">
        <v>43</v>
      </c>
      <c r="M3" s="32" t="s">
        <v>44</v>
      </c>
      <c r="N3" s="32" t="s">
        <v>45</v>
      </c>
      <c r="O3" s="34" t="s">
        <v>46</v>
      </c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</row>
    <row r="4" spans="1:40" ht="15.6" x14ac:dyDescent="0.3">
      <c r="A4" s="18"/>
      <c r="B4" s="99"/>
      <c r="C4" s="35">
        <v>12658</v>
      </c>
      <c r="D4" s="36" t="str">
        <f>_xlfn.XLOOKUP(C4,$L$3:$L$14,$M$3:$M$14,"",0)</f>
        <v>Steve</v>
      </c>
      <c r="E4" s="36" t="str">
        <f>_xlfn.XLOOKUP(C4,$L$3:$L$14,$N$3:$N$14,"",0)</f>
        <v>Reeves</v>
      </c>
      <c r="F4" s="36"/>
      <c r="G4" s="35" t="s">
        <v>49</v>
      </c>
      <c r="H4" s="18"/>
      <c r="I4" s="33"/>
      <c r="J4" s="18"/>
      <c r="K4" s="101"/>
      <c r="L4" s="35">
        <v>43564</v>
      </c>
      <c r="M4" s="36" t="s">
        <v>50</v>
      </c>
      <c r="N4" s="36" t="s">
        <v>51</v>
      </c>
      <c r="O4" s="36" t="s">
        <v>52</v>
      </c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40" ht="15.6" x14ac:dyDescent="0.3">
      <c r="A5" s="18"/>
      <c r="B5" s="99"/>
      <c r="C5" s="35">
        <v>23432</v>
      </c>
      <c r="D5" s="36" t="str">
        <f t="shared" ref="D5:D19" si="0">_xlfn.XLOOKUP(C5,$L$3:$L$14,$M$3:$M$14,"",0)</f>
        <v>Pete</v>
      </c>
      <c r="E5" s="36" t="str">
        <f t="shared" ref="E5:E19" si="1">_xlfn.XLOOKUP(C5,$L$3:$L$14,$N$3:$N$14,"",0)</f>
        <v>Skeeter</v>
      </c>
      <c r="F5" s="36"/>
      <c r="G5" s="35" t="s">
        <v>53</v>
      </c>
      <c r="H5" s="18"/>
      <c r="I5" s="33"/>
      <c r="J5" s="18"/>
      <c r="K5" s="101"/>
      <c r="L5" s="35">
        <v>43577</v>
      </c>
      <c r="M5" s="36" t="s">
        <v>54</v>
      </c>
      <c r="N5" s="36" t="s">
        <v>55</v>
      </c>
      <c r="O5" s="36" t="s">
        <v>52</v>
      </c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40" ht="15.6" x14ac:dyDescent="0.3">
      <c r="A6" s="18"/>
      <c r="B6" s="99"/>
      <c r="C6" s="35">
        <v>23432</v>
      </c>
      <c r="D6" s="36" t="str">
        <f t="shared" si="0"/>
        <v>Pete</v>
      </c>
      <c r="E6" s="36" t="str">
        <f t="shared" si="1"/>
        <v>Skeeter</v>
      </c>
      <c r="F6" s="36"/>
      <c r="G6" s="35" t="s">
        <v>56</v>
      </c>
      <c r="H6" s="18"/>
      <c r="I6" s="33"/>
      <c r="J6" s="18"/>
      <c r="K6" s="101"/>
      <c r="L6" s="35">
        <v>91636</v>
      </c>
      <c r="M6" s="36" t="s">
        <v>57</v>
      </c>
      <c r="N6" s="36" t="s">
        <v>58</v>
      </c>
      <c r="O6" s="36" t="s">
        <v>52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40" ht="15.6" x14ac:dyDescent="0.3">
      <c r="A7" s="18"/>
      <c r="B7" s="99"/>
      <c r="C7" s="35">
        <v>23432</v>
      </c>
      <c r="D7" s="36" t="str">
        <f t="shared" si="0"/>
        <v>Pete</v>
      </c>
      <c r="E7" s="36" t="str">
        <f t="shared" si="1"/>
        <v>Skeeter</v>
      </c>
      <c r="F7" s="36"/>
      <c r="G7" s="35" t="s">
        <v>59</v>
      </c>
      <c r="H7" s="18"/>
      <c r="I7" s="33"/>
      <c r="J7" s="18"/>
      <c r="K7" s="101"/>
      <c r="L7" s="35">
        <v>12658</v>
      </c>
      <c r="M7" s="36" t="s">
        <v>60</v>
      </c>
      <c r="N7" s="36" t="s">
        <v>61</v>
      </c>
      <c r="O7" s="36" t="s">
        <v>62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40" ht="15.6" x14ac:dyDescent="0.3">
      <c r="A8" s="18"/>
      <c r="B8" s="99"/>
      <c r="C8" s="35">
        <v>32466</v>
      </c>
      <c r="D8" s="36" t="str">
        <f t="shared" si="0"/>
        <v>Anna</v>
      </c>
      <c r="E8" s="36" t="str">
        <f t="shared" si="1"/>
        <v>Zatana</v>
      </c>
      <c r="F8" s="36"/>
      <c r="G8" s="35" t="s">
        <v>63</v>
      </c>
      <c r="H8" s="18"/>
      <c r="I8" s="33"/>
      <c r="J8" s="18"/>
      <c r="K8" s="101"/>
      <c r="L8" s="35">
        <v>46545</v>
      </c>
      <c r="M8" s="36" t="s">
        <v>64</v>
      </c>
      <c r="N8" s="36" t="s">
        <v>65</v>
      </c>
      <c r="O8" s="36" t="s">
        <v>62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40" ht="15.6" x14ac:dyDescent="0.3">
      <c r="A9" s="18"/>
      <c r="B9" s="99"/>
      <c r="C9" s="35">
        <v>32466</v>
      </c>
      <c r="D9" s="36" t="str">
        <f t="shared" si="0"/>
        <v>Anna</v>
      </c>
      <c r="E9" s="36" t="str">
        <f t="shared" si="1"/>
        <v>Zatana</v>
      </c>
      <c r="F9" s="36"/>
      <c r="G9" s="35" t="s">
        <v>66</v>
      </c>
      <c r="H9" s="18"/>
      <c r="I9" s="33"/>
      <c r="J9" s="18"/>
      <c r="K9" s="101"/>
      <c r="L9" s="35">
        <v>97424</v>
      </c>
      <c r="M9" s="36" t="s">
        <v>67</v>
      </c>
      <c r="N9" s="36" t="s">
        <v>68</v>
      </c>
      <c r="O9" s="36" t="s">
        <v>62</v>
      </c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40" ht="15.6" x14ac:dyDescent="0.3">
      <c r="A10" s="18"/>
      <c r="B10" s="99"/>
      <c r="C10" s="35">
        <v>43577</v>
      </c>
      <c r="D10" s="36" t="str">
        <f t="shared" si="0"/>
        <v>Bridget</v>
      </c>
      <c r="E10" s="36" t="str">
        <f t="shared" si="1"/>
        <v>Gridget</v>
      </c>
      <c r="F10" s="36"/>
      <c r="G10" s="35" t="s">
        <v>56</v>
      </c>
      <c r="H10" s="18"/>
      <c r="I10" s="33"/>
      <c r="J10" s="18"/>
      <c r="K10" s="101"/>
      <c r="L10" s="35">
        <v>32466</v>
      </c>
      <c r="M10" s="36" t="s">
        <v>69</v>
      </c>
      <c r="N10" s="36" t="s">
        <v>70</v>
      </c>
      <c r="O10" s="36" t="s">
        <v>71</v>
      </c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40" ht="15.6" x14ac:dyDescent="0.3">
      <c r="A11" s="18"/>
      <c r="B11" s="99"/>
      <c r="C11" s="35">
        <v>46545</v>
      </c>
      <c r="D11" s="36" t="str">
        <f t="shared" si="0"/>
        <v>Elena</v>
      </c>
      <c r="E11" s="36" t="str">
        <f t="shared" si="1"/>
        <v>Morena</v>
      </c>
      <c r="F11" s="36"/>
      <c r="G11" s="35" t="s">
        <v>66</v>
      </c>
      <c r="H11" s="18"/>
      <c r="I11" s="33"/>
      <c r="J11" s="18"/>
      <c r="K11" s="101"/>
      <c r="L11" s="35">
        <v>72430</v>
      </c>
      <c r="M11" s="36" t="s">
        <v>72</v>
      </c>
      <c r="N11" s="36" t="s">
        <v>73</v>
      </c>
      <c r="O11" s="36" t="s">
        <v>71</v>
      </c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40" ht="15.6" x14ac:dyDescent="0.3">
      <c r="A12" s="18"/>
      <c r="B12" s="99"/>
      <c r="C12" s="35">
        <v>54634</v>
      </c>
      <c r="D12" s="36" t="str">
        <f t="shared" si="0"/>
        <v>Billiam</v>
      </c>
      <c r="E12" s="36" t="str">
        <f t="shared" si="1"/>
        <v>Williams</v>
      </c>
      <c r="F12" s="36"/>
      <c r="G12" s="35" t="s">
        <v>74</v>
      </c>
      <c r="H12" s="18"/>
      <c r="I12" s="33"/>
      <c r="J12" s="18"/>
      <c r="K12" s="101"/>
      <c r="L12" s="35">
        <v>90654</v>
      </c>
      <c r="M12" s="36" t="s">
        <v>75</v>
      </c>
      <c r="N12" s="36" t="s">
        <v>76</v>
      </c>
      <c r="O12" s="36" t="s">
        <v>71</v>
      </c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40" ht="15.6" x14ac:dyDescent="0.3">
      <c r="A13" s="18"/>
      <c r="B13" s="99"/>
      <c r="C13" s="35">
        <v>72430</v>
      </c>
      <c r="D13" s="36" t="str">
        <f t="shared" si="0"/>
        <v>Eliza</v>
      </c>
      <c r="E13" s="36" t="str">
        <f t="shared" si="1"/>
        <v>Wisner</v>
      </c>
      <c r="F13" s="36"/>
      <c r="G13" s="35" t="s">
        <v>77</v>
      </c>
      <c r="H13" s="18"/>
      <c r="I13" s="33"/>
      <c r="J13" s="18"/>
      <c r="K13" s="101"/>
      <c r="L13" s="35">
        <v>23432</v>
      </c>
      <c r="M13" s="36" t="s">
        <v>78</v>
      </c>
      <c r="N13" s="36" t="s">
        <v>79</v>
      </c>
      <c r="O13" s="36" t="s">
        <v>80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40" ht="15.6" x14ac:dyDescent="0.3">
      <c r="A14" s="18"/>
      <c r="B14" s="99"/>
      <c r="C14" s="35">
        <v>72430</v>
      </c>
      <c r="D14" s="36" t="str">
        <f t="shared" si="0"/>
        <v>Eliza</v>
      </c>
      <c r="E14" s="36" t="str">
        <f t="shared" si="1"/>
        <v>Wisner</v>
      </c>
      <c r="F14" s="36"/>
      <c r="G14" s="35" t="s">
        <v>81</v>
      </c>
      <c r="H14" s="18"/>
      <c r="I14" s="33"/>
      <c r="J14" s="18"/>
      <c r="K14" s="102"/>
      <c r="L14" s="35">
        <v>54634</v>
      </c>
      <c r="M14" s="36" t="s">
        <v>82</v>
      </c>
      <c r="N14" s="36" t="s">
        <v>83</v>
      </c>
      <c r="O14" s="36" t="s">
        <v>80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40" ht="15.6" x14ac:dyDescent="0.3">
      <c r="A15" s="18"/>
      <c r="B15" s="99"/>
      <c r="C15" s="35">
        <v>90654</v>
      </c>
      <c r="D15" s="36" t="str">
        <f t="shared" si="0"/>
        <v>Carrie</v>
      </c>
      <c r="E15" s="36" t="str">
        <f t="shared" si="1"/>
        <v>McClary</v>
      </c>
      <c r="F15" s="36"/>
      <c r="G15" s="35" t="s">
        <v>74</v>
      </c>
      <c r="H15" s="18"/>
      <c r="I15" s="33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40" ht="15.6" x14ac:dyDescent="0.3">
      <c r="A16" s="18"/>
      <c r="B16" s="99"/>
      <c r="C16" s="35">
        <v>91636</v>
      </c>
      <c r="D16" s="36" t="str">
        <f t="shared" si="0"/>
        <v>Mary Beth</v>
      </c>
      <c r="E16" s="36" t="str">
        <f t="shared" si="1"/>
        <v>Galbreath</v>
      </c>
      <c r="F16" s="36"/>
      <c r="G16" s="35" t="s">
        <v>77</v>
      </c>
      <c r="H16" s="18"/>
      <c r="I16" s="33"/>
      <c r="J16" s="18"/>
      <c r="K16" s="18"/>
      <c r="L16" s="18"/>
      <c r="M16" s="19"/>
      <c r="N16" s="19"/>
      <c r="O16" s="19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ht="15.6" x14ac:dyDescent="0.3">
      <c r="A17" s="18"/>
      <c r="B17" s="99"/>
      <c r="C17" s="35">
        <v>97424</v>
      </c>
      <c r="D17" s="36" t="str">
        <f t="shared" si="0"/>
        <v>Tom</v>
      </c>
      <c r="E17" s="36" t="str">
        <f t="shared" si="1"/>
        <v>Abalom</v>
      </c>
      <c r="F17" s="36"/>
      <c r="G17" s="35" t="s">
        <v>84</v>
      </c>
      <c r="H17" s="18"/>
      <c r="I17" s="33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ht="15.6" x14ac:dyDescent="0.3">
      <c r="A18" s="18"/>
      <c r="B18" s="99"/>
      <c r="C18" s="35">
        <v>97424</v>
      </c>
      <c r="D18" s="36" t="str">
        <f t="shared" si="0"/>
        <v>Tom</v>
      </c>
      <c r="E18" s="36" t="str">
        <f t="shared" si="1"/>
        <v>Abalom</v>
      </c>
      <c r="F18" s="36"/>
      <c r="G18" s="35" t="s">
        <v>85</v>
      </c>
      <c r="H18" s="18"/>
      <c r="I18" s="33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ht="15.6" x14ac:dyDescent="0.3">
      <c r="A19" s="18"/>
      <c r="B19" s="99"/>
      <c r="C19" s="35">
        <v>97424</v>
      </c>
      <c r="D19" s="36" t="str">
        <f t="shared" si="0"/>
        <v>Tom</v>
      </c>
      <c r="E19" s="36" t="str">
        <f t="shared" si="1"/>
        <v>Abalom</v>
      </c>
      <c r="F19" s="36"/>
      <c r="G19" s="35" t="s">
        <v>86</v>
      </c>
      <c r="H19" s="18"/>
      <c r="I19" s="33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x14ac:dyDescent="0.3">
      <c r="A20" s="18"/>
      <c r="B20" s="18"/>
      <c r="C20" s="18"/>
      <c r="D20" s="18"/>
      <c r="E20" s="18"/>
      <c r="F20" s="18"/>
      <c r="G20" s="29"/>
      <c r="H20" s="18"/>
      <c r="I20" s="33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x14ac:dyDescent="0.3">
      <c r="A21" s="18"/>
      <c r="B21" s="18"/>
      <c r="C21" s="18"/>
      <c r="D21" s="18"/>
      <c r="E21" s="18"/>
      <c r="F21" s="18"/>
      <c r="G21" s="29"/>
      <c r="H21" s="18"/>
      <c r="I21" s="33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x14ac:dyDescent="0.3">
      <c r="A22" s="18"/>
      <c r="B22" s="18"/>
      <c r="C22" s="18"/>
      <c r="D22" s="18"/>
      <c r="E22" s="18"/>
      <c r="F22" s="18"/>
      <c r="G22" s="29"/>
      <c r="H22" s="18"/>
      <c r="I22" s="33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x14ac:dyDescent="0.3">
      <c r="A23" s="18"/>
      <c r="B23" s="18"/>
      <c r="C23" s="18"/>
      <c r="D23" s="18"/>
      <c r="E23" s="18"/>
      <c r="F23" s="18"/>
      <c r="G23" s="29"/>
      <c r="H23" s="18"/>
      <c r="I23" s="33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x14ac:dyDescent="0.3">
      <c r="A24" s="18"/>
      <c r="B24" s="18"/>
      <c r="C24" s="18"/>
      <c r="D24" s="18"/>
      <c r="E24" s="18"/>
      <c r="F24" s="18"/>
      <c r="G24" s="29"/>
      <c r="H24" s="18"/>
      <c r="I24" s="33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x14ac:dyDescent="0.3">
      <c r="A25" s="18"/>
      <c r="B25" s="18"/>
      <c r="C25" s="18"/>
      <c r="D25" s="18"/>
      <c r="E25" s="18"/>
      <c r="F25" s="18"/>
      <c r="G25" s="29"/>
      <c r="H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x14ac:dyDescent="0.3">
      <c r="A26" s="18"/>
      <c r="B26" s="18"/>
      <c r="C26" s="18"/>
      <c r="D26" s="18"/>
      <c r="E26" s="18"/>
      <c r="F26" s="18"/>
      <c r="G26" s="29"/>
      <c r="H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x14ac:dyDescent="0.3">
      <c r="A27" s="18"/>
      <c r="B27" s="18"/>
      <c r="C27" s="18"/>
      <c r="D27" s="18"/>
      <c r="E27" s="18"/>
      <c r="F27" s="18"/>
      <c r="G27" s="29"/>
      <c r="H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 x14ac:dyDescent="0.3">
      <c r="A28" s="18"/>
      <c r="B28" s="18"/>
      <c r="C28" s="18"/>
      <c r="D28" s="18"/>
      <c r="E28" s="18"/>
      <c r="F28" s="18"/>
      <c r="G28" s="29"/>
      <c r="H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 x14ac:dyDescent="0.3">
      <c r="A29" s="18"/>
      <c r="B29" s="18"/>
      <c r="C29" s="18"/>
      <c r="D29" s="18"/>
      <c r="E29" s="18"/>
      <c r="F29" s="18"/>
      <c r="G29" s="29"/>
      <c r="H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 x14ac:dyDescent="0.3">
      <c r="A30" s="18"/>
      <c r="B30" s="18"/>
      <c r="C30" s="18"/>
      <c r="D30" s="18"/>
      <c r="E30" s="18"/>
      <c r="F30" s="18"/>
      <c r="G30" s="29"/>
      <c r="H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x14ac:dyDescent="0.3">
      <c r="A31" s="18"/>
      <c r="B31" s="18"/>
      <c r="C31" s="18"/>
      <c r="D31" s="18"/>
      <c r="E31" s="18"/>
      <c r="F31" s="18"/>
      <c r="G31" s="29"/>
      <c r="H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 x14ac:dyDescent="0.3">
      <c r="A32" s="18"/>
      <c r="B32" s="18"/>
      <c r="C32" s="18"/>
      <c r="D32" s="18"/>
      <c r="E32" s="18"/>
      <c r="F32" s="18"/>
      <c r="G32" s="29"/>
      <c r="H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x14ac:dyDescent="0.3">
      <c r="A33" s="18"/>
      <c r="B33" s="18"/>
      <c r="C33" s="18"/>
      <c r="D33" s="18"/>
      <c r="E33" s="18"/>
      <c r="F33" s="18"/>
      <c r="G33" s="29"/>
      <c r="H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x14ac:dyDescent="0.3">
      <c r="A34" s="18"/>
      <c r="B34" s="18"/>
      <c r="C34" s="18"/>
      <c r="D34" s="18"/>
      <c r="E34" s="18"/>
      <c r="F34" s="18"/>
      <c r="G34" s="29"/>
      <c r="H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x14ac:dyDescent="0.3">
      <c r="A35" s="18"/>
      <c r="B35" s="18"/>
      <c r="C35" s="18"/>
      <c r="D35" s="18"/>
      <c r="E35" s="18"/>
      <c r="F35" s="18"/>
      <c r="G35" s="29"/>
      <c r="H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x14ac:dyDescent="0.3">
      <c r="A36" s="18"/>
      <c r="B36" s="18"/>
      <c r="C36" s="18"/>
      <c r="D36" s="18"/>
      <c r="E36" s="18"/>
      <c r="F36" s="18"/>
      <c r="G36" s="29"/>
      <c r="H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x14ac:dyDescent="0.3">
      <c r="B37" s="18"/>
      <c r="C37" s="18"/>
      <c r="D37" s="18"/>
      <c r="E37" s="18"/>
      <c r="F37" s="18"/>
      <c r="G37" s="29"/>
      <c r="H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x14ac:dyDescent="0.3">
      <c r="G38" s="37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</sheetData>
  <mergeCells count="2">
    <mergeCell ref="B3:B19"/>
    <mergeCell ref="K3:K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4BAD-AA35-419F-91FD-21FF5A768975}">
  <sheetPr codeName="Sheet4"/>
  <dimension ref="A1:AN38"/>
  <sheetViews>
    <sheetView workbookViewId="0">
      <selection activeCell="D4" sqref="D4:D19"/>
    </sheetView>
  </sheetViews>
  <sheetFormatPr defaultRowHeight="14.4" x14ac:dyDescent="0.3"/>
  <cols>
    <col min="1" max="1" width="3" customWidth="1"/>
    <col min="2" max="2" width="3.88671875" customWidth="1"/>
    <col min="3" max="4" width="12.109375" customWidth="1"/>
    <col min="5" max="5" width="12.77734375" customWidth="1"/>
    <col min="6" max="6" width="13.6640625" customWidth="1"/>
    <col min="7" max="7" width="11.88671875" bestFit="1" customWidth="1"/>
    <col min="9" max="9" width="0.77734375" customWidth="1"/>
    <col min="12" max="12" width="11.109375" customWidth="1"/>
    <col min="13" max="13" width="13.88671875" customWidth="1"/>
    <col min="14" max="14" width="13.44140625" customWidth="1"/>
    <col min="15" max="15" width="15.44140625" customWidth="1"/>
  </cols>
  <sheetData>
    <row r="1" spans="1:40" s="18" customFormat="1" ht="36" customHeight="1" x14ac:dyDescent="0.55000000000000004">
      <c r="A1" s="10"/>
      <c r="B1" s="11"/>
      <c r="C1" s="12" t="s">
        <v>41</v>
      </c>
      <c r="D1" s="13"/>
      <c r="E1" s="14"/>
      <c r="F1" s="15"/>
      <c r="G1" s="28"/>
      <c r="H1" s="16"/>
      <c r="I1" s="16"/>
      <c r="J1" s="16"/>
      <c r="K1" s="16"/>
      <c r="L1" s="17"/>
      <c r="M1" s="16"/>
      <c r="N1" s="17"/>
      <c r="O1" s="17"/>
    </row>
    <row r="2" spans="1:40" x14ac:dyDescent="0.3">
      <c r="A2" s="18"/>
      <c r="B2" s="18"/>
      <c r="C2" s="18"/>
      <c r="D2" s="18"/>
      <c r="E2" s="18"/>
      <c r="F2" s="18"/>
      <c r="G2" s="29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</row>
    <row r="3" spans="1:40" ht="63.45" customHeight="1" x14ac:dyDescent="0.3">
      <c r="A3" s="18"/>
      <c r="B3" s="99" t="s">
        <v>42</v>
      </c>
      <c r="C3" s="30" t="s">
        <v>43</v>
      </c>
      <c r="D3" s="31" t="s">
        <v>44</v>
      </c>
      <c r="E3" s="31" t="s">
        <v>45</v>
      </c>
      <c r="F3" s="31" t="s">
        <v>46</v>
      </c>
      <c r="G3" s="32" t="s">
        <v>47</v>
      </c>
      <c r="I3" s="33"/>
      <c r="J3" s="18"/>
      <c r="K3" s="100" t="s">
        <v>48</v>
      </c>
      <c r="L3" s="32" t="s">
        <v>43</v>
      </c>
      <c r="M3" s="32" t="s">
        <v>44</v>
      </c>
      <c r="N3" s="32" t="s">
        <v>45</v>
      </c>
      <c r="O3" s="34" t="s">
        <v>46</v>
      </c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</row>
    <row r="4" spans="1:40" ht="15.6" x14ac:dyDescent="0.3">
      <c r="A4" s="18"/>
      <c r="B4" s="99"/>
      <c r="C4" s="35">
        <v>12658</v>
      </c>
      <c r="D4" s="36" t="str" cm="1">
        <f t="array" ref="D4:F4">_xlfn.XLOOKUP(C4,$L$3:$L$14,$M$3:$O$14,"",0)</f>
        <v>Steve</v>
      </c>
      <c r="E4" s="36" t="str">
        <v>Reeves</v>
      </c>
      <c r="F4" s="36" t="str">
        <v>Gold</v>
      </c>
      <c r="G4" s="35" t="s">
        <v>49</v>
      </c>
      <c r="H4" s="18"/>
      <c r="I4" s="33"/>
      <c r="J4" s="18"/>
      <c r="K4" s="101"/>
      <c r="L4" s="35">
        <v>43564</v>
      </c>
      <c r="M4" s="36" t="s">
        <v>50</v>
      </c>
      <c r="N4" s="36" t="s">
        <v>51</v>
      </c>
      <c r="O4" s="36" t="s">
        <v>52</v>
      </c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40" ht="15.6" x14ac:dyDescent="0.3">
      <c r="A5" s="18"/>
      <c r="B5" s="99"/>
      <c r="C5" s="35">
        <v>23432</v>
      </c>
      <c r="D5" s="36" t="str" cm="1">
        <f t="array" ref="D5:F5">_xlfn.XLOOKUP(C5,$L$3:$L$14,$M$3:$O$14,"",0)</f>
        <v>Pete</v>
      </c>
      <c r="E5" s="36" t="str">
        <v>Skeeter</v>
      </c>
      <c r="F5" s="36" t="str">
        <v>Silver</v>
      </c>
      <c r="G5" s="35" t="s">
        <v>53</v>
      </c>
      <c r="H5" s="18"/>
      <c r="I5" s="33"/>
      <c r="J5" s="18"/>
      <c r="K5" s="101"/>
      <c r="L5" s="35">
        <v>43577</v>
      </c>
      <c r="M5" s="36" t="s">
        <v>54</v>
      </c>
      <c r="N5" s="36" t="s">
        <v>55</v>
      </c>
      <c r="O5" s="36" t="s">
        <v>52</v>
      </c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40" ht="15.6" x14ac:dyDescent="0.3">
      <c r="A6" s="18"/>
      <c r="B6" s="99"/>
      <c r="C6" s="35">
        <v>23432</v>
      </c>
      <c r="D6" s="36" t="str" cm="1">
        <f t="array" ref="D6:F6">_xlfn.XLOOKUP(C6,$L$3:$L$14,$M$3:$O$14,"",0)</f>
        <v>Pete</v>
      </c>
      <c r="E6" s="36" t="str">
        <v>Skeeter</v>
      </c>
      <c r="F6" s="36" t="str">
        <v>Silver</v>
      </c>
      <c r="G6" s="35" t="s">
        <v>56</v>
      </c>
      <c r="H6" s="18"/>
      <c r="I6" s="33"/>
      <c r="J6" s="18"/>
      <c r="K6" s="101"/>
      <c r="L6" s="35">
        <v>91636</v>
      </c>
      <c r="M6" s="36" t="s">
        <v>57</v>
      </c>
      <c r="N6" s="36" t="s">
        <v>58</v>
      </c>
      <c r="O6" s="36" t="s">
        <v>52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40" ht="15.6" x14ac:dyDescent="0.3">
      <c r="A7" s="18"/>
      <c r="B7" s="99"/>
      <c r="C7" s="35">
        <v>23432</v>
      </c>
      <c r="D7" s="36" t="str" cm="1">
        <f t="array" ref="D7:F7">_xlfn.XLOOKUP(C7,$L$3:$L$14,$M$3:$O$14,"",0)</f>
        <v>Pete</v>
      </c>
      <c r="E7" s="36" t="str">
        <v>Skeeter</v>
      </c>
      <c r="F7" s="36" t="str">
        <v>Silver</v>
      </c>
      <c r="G7" s="35" t="s">
        <v>59</v>
      </c>
      <c r="H7" s="18"/>
      <c r="I7" s="33"/>
      <c r="J7" s="18"/>
      <c r="K7" s="101"/>
      <c r="L7" s="35">
        <v>12658</v>
      </c>
      <c r="M7" s="36" t="s">
        <v>60</v>
      </c>
      <c r="N7" s="36" t="s">
        <v>61</v>
      </c>
      <c r="O7" s="36" t="s">
        <v>62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40" ht="15.6" x14ac:dyDescent="0.3">
      <c r="A8" s="18"/>
      <c r="B8" s="99"/>
      <c r="C8" s="35">
        <v>32466</v>
      </c>
      <c r="D8" s="36" t="str" cm="1">
        <f t="array" ref="D8:F8">_xlfn.XLOOKUP(C8,$L$3:$L$14,$M$3:$O$14,"",0)</f>
        <v>Anna</v>
      </c>
      <c r="E8" s="36" t="str">
        <v>Zatana</v>
      </c>
      <c r="F8" s="36" t="str">
        <v>Platinum</v>
      </c>
      <c r="G8" s="35" t="s">
        <v>63</v>
      </c>
      <c r="H8" s="18"/>
      <c r="I8" s="33"/>
      <c r="J8" s="18"/>
      <c r="K8" s="101"/>
      <c r="L8" s="35">
        <v>46545</v>
      </c>
      <c r="M8" s="36" t="s">
        <v>64</v>
      </c>
      <c r="N8" s="36" t="s">
        <v>65</v>
      </c>
      <c r="O8" s="36" t="s">
        <v>62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40" ht="15.6" x14ac:dyDescent="0.3">
      <c r="A9" s="18"/>
      <c r="B9" s="99"/>
      <c r="C9" s="35">
        <v>32466</v>
      </c>
      <c r="D9" s="36" t="str" cm="1">
        <f t="array" ref="D9:F9">_xlfn.XLOOKUP(C9,$L$3:$L$14,$M$3:$O$14,"",0)</f>
        <v>Anna</v>
      </c>
      <c r="E9" s="36" t="str">
        <v>Zatana</v>
      </c>
      <c r="F9" s="36" t="str">
        <v>Platinum</v>
      </c>
      <c r="G9" s="35" t="s">
        <v>66</v>
      </c>
      <c r="H9" s="18"/>
      <c r="I9" s="33"/>
      <c r="J9" s="18"/>
      <c r="K9" s="101"/>
      <c r="L9" s="35">
        <v>97424</v>
      </c>
      <c r="M9" s="36" t="s">
        <v>67</v>
      </c>
      <c r="N9" s="36" t="s">
        <v>68</v>
      </c>
      <c r="O9" s="36" t="s">
        <v>62</v>
      </c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40" ht="15.6" x14ac:dyDescent="0.3">
      <c r="A10" s="18"/>
      <c r="B10" s="99"/>
      <c r="C10" s="35">
        <v>43577</v>
      </c>
      <c r="D10" s="36" t="str" cm="1">
        <f t="array" ref="D10:F10">_xlfn.XLOOKUP(C10,$L$3:$L$14,$M$3:$O$14,"",0)</f>
        <v>Bridget</v>
      </c>
      <c r="E10" s="36" t="str">
        <v>Gridget</v>
      </c>
      <c r="F10" s="36" t="str">
        <v>Bronze</v>
      </c>
      <c r="G10" s="35" t="s">
        <v>56</v>
      </c>
      <c r="H10" s="18"/>
      <c r="I10" s="33"/>
      <c r="J10" s="18"/>
      <c r="K10" s="101"/>
      <c r="L10" s="35">
        <v>32466</v>
      </c>
      <c r="M10" s="36" t="s">
        <v>69</v>
      </c>
      <c r="N10" s="36" t="s">
        <v>70</v>
      </c>
      <c r="O10" s="36" t="s">
        <v>71</v>
      </c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40" ht="15.6" x14ac:dyDescent="0.3">
      <c r="A11" s="18"/>
      <c r="B11" s="99"/>
      <c r="C11" s="35">
        <v>46545</v>
      </c>
      <c r="D11" s="36" t="str" cm="1">
        <f t="array" ref="D11:F11">_xlfn.XLOOKUP(C11,$L$3:$L$14,$M$3:$O$14,"",0)</f>
        <v>Elena</v>
      </c>
      <c r="E11" s="36" t="str">
        <v>Morena</v>
      </c>
      <c r="F11" s="36" t="str">
        <v>Gold</v>
      </c>
      <c r="G11" s="35" t="s">
        <v>66</v>
      </c>
      <c r="H11" s="18"/>
      <c r="I11" s="33"/>
      <c r="J11" s="18"/>
      <c r="K11" s="101"/>
      <c r="L11" s="35">
        <v>72430</v>
      </c>
      <c r="M11" s="36" t="s">
        <v>72</v>
      </c>
      <c r="N11" s="36" t="s">
        <v>73</v>
      </c>
      <c r="O11" s="36" t="s">
        <v>71</v>
      </c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40" ht="15.6" x14ac:dyDescent="0.3">
      <c r="A12" s="18"/>
      <c r="B12" s="99"/>
      <c r="C12" s="35">
        <v>54634</v>
      </c>
      <c r="D12" s="36" t="str" cm="1">
        <f t="array" ref="D12:F12">_xlfn.XLOOKUP(C12,$L$3:$L$14,$M$3:$O$14,"",0)</f>
        <v>Billiam</v>
      </c>
      <c r="E12" s="36" t="str">
        <v>Williams</v>
      </c>
      <c r="F12" s="36" t="str">
        <v>Silver</v>
      </c>
      <c r="G12" s="35" t="s">
        <v>74</v>
      </c>
      <c r="H12" s="18"/>
      <c r="I12" s="33"/>
      <c r="J12" s="18"/>
      <c r="K12" s="101"/>
      <c r="L12" s="35">
        <v>90654</v>
      </c>
      <c r="M12" s="36" t="s">
        <v>75</v>
      </c>
      <c r="N12" s="36" t="s">
        <v>76</v>
      </c>
      <c r="O12" s="36" t="s">
        <v>71</v>
      </c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40" ht="15.6" x14ac:dyDescent="0.3">
      <c r="A13" s="18"/>
      <c r="B13" s="99"/>
      <c r="C13" s="35">
        <v>72430</v>
      </c>
      <c r="D13" s="36" t="str" cm="1">
        <f t="array" ref="D13:F13">_xlfn.XLOOKUP(C13,$L$3:$L$14,$M$3:$O$14,"",0)</f>
        <v>Eliza</v>
      </c>
      <c r="E13" s="36" t="str">
        <v>Wisner</v>
      </c>
      <c r="F13" s="36" t="str">
        <v>Platinum</v>
      </c>
      <c r="G13" s="35" t="s">
        <v>77</v>
      </c>
      <c r="H13" s="18"/>
      <c r="I13" s="33"/>
      <c r="J13" s="18"/>
      <c r="K13" s="101"/>
      <c r="L13" s="35">
        <v>23432</v>
      </c>
      <c r="M13" s="36" t="s">
        <v>78</v>
      </c>
      <c r="N13" s="36" t="s">
        <v>79</v>
      </c>
      <c r="O13" s="36" t="s">
        <v>80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40" ht="15.6" x14ac:dyDescent="0.3">
      <c r="A14" s="18"/>
      <c r="B14" s="99"/>
      <c r="C14" s="35">
        <v>72430</v>
      </c>
      <c r="D14" s="36" t="str" cm="1">
        <f t="array" ref="D14:F14">_xlfn.XLOOKUP(C14,$L$3:$L$14,$M$3:$O$14,"",0)</f>
        <v>Eliza</v>
      </c>
      <c r="E14" s="36" t="str">
        <v>Wisner</v>
      </c>
      <c r="F14" s="36" t="str">
        <v>Platinum</v>
      </c>
      <c r="G14" s="35" t="s">
        <v>81</v>
      </c>
      <c r="H14" s="18"/>
      <c r="I14" s="33"/>
      <c r="J14" s="18"/>
      <c r="K14" s="102"/>
      <c r="L14" s="35">
        <v>54634</v>
      </c>
      <c r="M14" s="36" t="s">
        <v>82</v>
      </c>
      <c r="N14" s="36" t="s">
        <v>83</v>
      </c>
      <c r="O14" s="36" t="s">
        <v>80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40" ht="15.6" x14ac:dyDescent="0.3">
      <c r="A15" s="18"/>
      <c r="B15" s="99"/>
      <c r="C15" s="35">
        <v>90654</v>
      </c>
      <c r="D15" s="36" t="str" cm="1">
        <f t="array" ref="D15:F15">_xlfn.XLOOKUP(C15,$L$3:$L$14,$M$3:$O$14,"",0)</f>
        <v>Carrie</v>
      </c>
      <c r="E15" s="36" t="str">
        <v>McClary</v>
      </c>
      <c r="F15" s="36" t="str">
        <v>Platinum</v>
      </c>
      <c r="G15" s="35" t="s">
        <v>74</v>
      </c>
      <c r="H15" s="18"/>
      <c r="I15" s="33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40" ht="15.6" x14ac:dyDescent="0.3">
      <c r="A16" s="18"/>
      <c r="B16" s="99"/>
      <c r="C16" s="35">
        <v>91636</v>
      </c>
      <c r="D16" s="36" t="str" cm="1">
        <f t="array" ref="D16:F16">_xlfn.XLOOKUP(C16,$L$3:$L$14,$M$3:$O$14,"",0)</f>
        <v>Mary Beth</v>
      </c>
      <c r="E16" s="36" t="str">
        <v>Galbreath</v>
      </c>
      <c r="F16" s="36" t="str">
        <v>Bronze</v>
      </c>
      <c r="G16" s="35" t="s">
        <v>77</v>
      </c>
      <c r="H16" s="18"/>
      <c r="I16" s="33"/>
      <c r="J16" s="18"/>
      <c r="K16" s="18"/>
      <c r="L16" s="18"/>
      <c r="M16" s="19"/>
      <c r="N16" s="19"/>
      <c r="O16" s="19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ht="15.6" x14ac:dyDescent="0.3">
      <c r="A17" s="18"/>
      <c r="B17" s="99"/>
      <c r="C17" s="35">
        <v>97424</v>
      </c>
      <c r="D17" s="36" t="str" cm="1">
        <f t="array" ref="D17:F17">_xlfn.XLOOKUP(C17,$L$3:$L$14,$M$3:$O$14,"",0)</f>
        <v>Tom</v>
      </c>
      <c r="E17" s="36" t="str">
        <v>Abalom</v>
      </c>
      <c r="F17" s="36" t="str">
        <v>Gold</v>
      </c>
      <c r="G17" s="35" t="s">
        <v>84</v>
      </c>
      <c r="H17" s="18"/>
      <c r="I17" s="33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ht="15.6" x14ac:dyDescent="0.3">
      <c r="A18" s="18"/>
      <c r="B18" s="99"/>
      <c r="C18" s="35">
        <v>97424</v>
      </c>
      <c r="D18" s="36" t="str" cm="1">
        <f t="array" ref="D18:F18">_xlfn.XLOOKUP(C18,$L$3:$L$14,$M$3:$O$14,"",0)</f>
        <v>Tom</v>
      </c>
      <c r="E18" s="36" t="str">
        <v>Abalom</v>
      </c>
      <c r="F18" s="36" t="str">
        <v>Gold</v>
      </c>
      <c r="G18" s="35" t="s">
        <v>85</v>
      </c>
      <c r="H18" s="18"/>
      <c r="I18" s="33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ht="15.6" x14ac:dyDescent="0.3">
      <c r="A19" s="18"/>
      <c r="B19" s="99"/>
      <c r="C19" s="35">
        <v>97424</v>
      </c>
      <c r="D19" s="36" t="str" cm="1">
        <f t="array" ref="D19:F19">_xlfn.XLOOKUP(C19,$L$3:$L$14,$M$3:$O$14,"",0)</f>
        <v>Tom</v>
      </c>
      <c r="E19" s="36" t="str">
        <v>Abalom</v>
      </c>
      <c r="F19" s="36" t="str">
        <v>Gold</v>
      </c>
      <c r="G19" s="35" t="s">
        <v>86</v>
      </c>
      <c r="H19" s="18"/>
      <c r="I19" s="33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x14ac:dyDescent="0.3">
      <c r="A20" s="18"/>
      <c r="B20" s="18"/>
      <c r="C20" s="18"/>
      <c r="D20" s="18"/>
      <c r="E20" s="18"/>
      <c r="F20" s="18"/>
      <c r="G20" s="29"/>
      <c r="H20" s="18"/>
      <c r="I20" s="33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x14ac:dyDescent="0.3">
      <c r="A21" s="18"/>
      <c r="B21" s="18"/>
      <c r="C21" s="18"/>
      <c r="D21" s="18"/>
      <c r="E21" s="18"/>
      <c r="F21" s="18"/>
      <c r="G21" s="29"/>
      <c r="H21" s="18"/>
      <c r="I21" s="33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x14ac:dyDescent="0.3">
      <c r="A22" s="18"/>
      <c r="B22" s="18"/>
      <c r="C22" s="18"/>
      <c r="D22" s="18"/>
      <c r="E22" s="18"/>
      <c r="F22" s="18"/>
      <c r="G22" s="29"/>
      <c r="H22" s="18"/>
      <c r="I22" s="33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x14ac:dyDescent="0.3">
      <c r="A23" s="18"/>
      <c r="B23" s="18"/>
      <c r="C23" s="18"/>
      <c r="D23" s="18"/>
      <c r="E23" s="18"/>
      <c r="F23" s="18"/>
      <c r="G23" s="29"/>
      <c r="H23" s="18"/>
      <c r="I23" s="33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x14ac:dyDescent="0.3">
      <c r="A24" s="18"/>
      <c r="B24" s="18"/>
      <c r="C24" s="18"/>
      <c r="D24" s="18"/>
      <c r="E24" s="18"/>
      <c r="F24" s="18"/>
      <c r="G24" s="29"/>
      <c r="H24" s="18"/>
      <c r="I24" s="33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x14ac:dyDescent="0.3">
      <c r="A25" s="18"/>
      <c r="B25" s="18"/>
      <c r="C25" s="18"/>
      <c r="D25" s="18"/>
      <c r="E25" s="18"/>
      <c r="F25" s="18"/>
      <c r="G25" s="29"/>
      <c r="H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x14ac:dyDescent="0.3">
      <c r="A26" s="18"/>
      <c r="B26" s="18"/>
      <c r="C26" s="18"/>
      <c r="D26" s="18"/>
      <c r="E26" s="18"/>
      <c r="F26" s="18"/>
      <c r="G26" s="29"/>
      <c r="H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x14ac:dyDescent="0.3">
      <c r="A27" s="18"/>
      <c r="B27" s="18"/>
      <c r="C27" s="18"/>
      <c r="D27" s="18"/>
      <c r="E27" s="18"/>
      <c r="F27" s="18"/>
      <c r="G27" s="29"/>
      <c r="H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 x14ac:dyDescent="0.3">
      <c r="A28" s="18"/>
      <c r="B28" s="18"/>
      <c r="C28" s="18"/>
      <c r="D28" s="18"/>
      <c r="E28" s="18"/>
      <c r="F28" s="18"/>
      <c r="G28" s="29"/>
      <c r="H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 x14ac:dyDescent="0.3">
      <c r="A29" s="18"/>
      <c r="B29" s="18"/>
      <c r="C29" s="18"/>
      <c r="D29" s="18"/>
      <c r="E29" s="18"/>
      <c r="F29" s="18"/>
      <c r="G29" s="29"/>
      <c r="H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 x14ac:dyDescent="0.3">
      <c r="A30" s="18"/>
      <c r="B30" s="18"/>
      <c r="C30" s="18"/>
      <c r="D30" s="18"/>
      <c r="E30" s="18"/>
      <c r="F30" s="18"/>
      <c r="G30" s="29"/>
      <c r="H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x14ac:dyDescent="0.3">
      <c r="A31" s="18"/>
      <c r="B31" s="18"/>
      <c r="C31" s="18"/>
      <c r="D31" s="18"/>
      <c r="E31" s="18"/>
      <c r="F31" s="18"/>
      <c r="G31" s="29"/>
      <c r="H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 x14ac:dyDescent="0.3">
      <c r="A32" s="18"/>
      <c r="B32" s="18"/>
      <c r="C32" s="18"/>
      <c r="D32" s="18"/>
      <c r="E32" s="18"/>
      <c r="F32" s="18"/>
      <c r="G32" s="29"/>
      <c r="H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x14ac:dyDescent="0.3">
      <c r="A33" s="18"/>
      <c r="B33" s="18"/>
      <c r="C33" s="18"/>
      <c r="D33" s="18"/>
      <c r="E33" s="18"/>
      <c r="F33" s="18"/>
      <c r="G33" s="29"/>
      <c r="H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x14ac:dyDescent="0.3">
      <c r="A34" s="18"/>
      <c r="B34" s="18"/>
      <c r="C34" s="18"/>
      <c r="D34" s="18"/>
      <c r="E34" s="18"/>
      <c r="F34" s="18"/>
      <c r="G34" s="29"/>
      <c r="H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x14ac:dyDescent="0.3">
      <c r="A35" s="18"/>
      <c r="B35" s="18"/>
      <c r="C35" s="18"/>
      <c r="D35" s="18"/>
      <c r="E35" s="18"/>
      <c r="F35" s="18"/>
      <c r="G35" s="29"/>
      <c r="H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x14ac:dyDescent="0.3">
      <c r="A36" s="18"/>
      <c r="B36" s="18"/>
      <c r="C36" s="18"/>
      <c r="D36" s="18"/>
      <c r="E36" s="18"/>
      <c r="F36" s="18"/>
      <c r="G36" s="29"/>
      <c r="H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x14ac:dyDescent="0.3">
      <c r="B37" s="18"/>
      <c r="C37" s="18"/>
      <c r="D37" s="18"/>
      <c r="E37" s="18"/>
      <c r="F37" s="18"/>
      <c r="G37" s="29"/>
      <c r="H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x14ac:dyDescent="0.3">
      <c r="G38" s="37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</sheetData>
  <mergeCells count="2">
    <mergeCell ref="B3:B19"/>
    <mergeCell ref="K3:K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0914-A364-4860-971C-4ACAFB640020}">
  <sheetPr codeName="Sheet5"/>
  <dimension ref="A1:AN38"/>
  <sheetViews>
    <sheetView workbookViewId="0">
      <selection activeCell="F5" sqref="F5"/>
    </sheetView>
  </sheetViews>
  <sheetFormatPr defaultRowHeight="14.4" x14ac:dyDescent="0.3"/>
  <cols>
    <col min="1" max="1" width="3" customWidth="1"/>
    <col min="2" max="2" width="3.88671875" customWidth="1"/>
    <col min="3" max="4" width="12.109375" customWidth="1"/>
    <col min="5" max="5" width="12.77734375" customWidth="1"/>
    <col min="6" max="6" width="17.5546875" customWidth="1"/>
    <col min="7" max="7" width="12.77734375" customWidth="1"/>
    <col min="9" max="9" width="0.77734375" customWidth="1"/>
    <col min="12" max="12" width="11.33203125" customWidth="1"/>
    <col min="13" max="13" width="13.88671875" customWidth="1"/>
    <col min="14" max="14" width="13.44140625" customWidth="1"/>
    <col min="15" max="15" width="17.5546875" customWidth="1"/>
  </cols>
  <sheetData>
    <row r="1" spans="1:40" s="18" customFormat="1" ht="36" customHeight="1" x14ac:dyDescent="0.55000000000000004">
      <c r="A1" s="10"/>
      <c r="B1" s="11"/>
      <c r="C1" s="12" t="s">
        <v>138</v>
      </c>
      <c r="D1" s="13"/>
      <c r="E1" s="14"/>
      <c r="F1" s="15"/>
      <c r="G1" s="28"/>
      <c r="H1" s="16"/>
      <c r="I1" s="16"/>
      <c r="J1" s="16"/>
      <c r="K1" s="16"/>
      <c r="L1" s="17"/>
      <c r="M1" s="16"/>
      <c r="N1" s="17"/>
      <c r="O1" s="17"/>
    </row>
    <row r="2" spans="1:40" x14ac:dyDescent="0.3">
      <c r="A2" s="18"/>
      <c r="B2" s="18"/>
      <c r="C2" s="18"/>
      <c r="D2" s="18"/>
      <c r="E2" s="18"/>
      <c r="F2" s="18"/>
      <c r="G2" s="29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</row>
    <row r="3" spans="1:40" ht="63.45" customHeight="1" x14ac:dyDescent="0.3">
      <c r="A3" s="18"/>
      <c r="B3" s="104" t="s">
        <v>42</v>
      </c>
      <c r="C3" s="66" t="s">
        <v>43</v>
      </c>
      <c r="D3" s="67" t="s">
        <v>44</v>
      </c>
      <c r="E3" s="67" t="s">
        <v>45</v>
      </c>
      <c r="F3" s="67" t="s">
        <v>46</v>
      </c>
      <c r="G3" s="68" t="s">
        <v>47</v>
      </c>
      <c r="I3" s="33"/>
      <c r="J3" s="18"/>
      <c r="K3" s="105" t="s">
        <v>48</v>
      </c>
      <c r="L3" s="68" t="s">
        <v>43</v>
      </c>
      <c r="M3" s="68" t="s">
        <v>44</v>
      </c>
      <c r="N3" s="68" t="s">
        <v>45</v>
      </c>
      <c r="O3" s="69" t="s">
        <v>46</v>
      </c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</row>
    <row r="4" spans="1:40" ht="15.6" x14ac:dyDescent="0.3">
      <c r="A4" s="18"/>
      <c r="B4" s="104"/>
      <c r="C4" s="35">
        <v>12658</v>
      </c>
      <c r="D4" s="36" t="str">
        <f>VLOOKUP(VLookReg[[#This Row],[Member ID]],VLookMem[],2,FALSE)</f>
        <v>Steve</v>
      </c>
      <c r="E4" s="36" t="str">
        <f>VLOOKUP(VLookReg[[#This Row],[Member ID]],VLookMem[],3,FALSE)</f>
        <v>Reeves</v>
      </c>
      <c r="F4" s="36" t="str">
        <f>VLOOKUP(VLookReg[[#This Row],[Member ID]],VLookMem[],4,FALSE)</f>
        <v>Gold</v>
      </c>
      <c r="G4" s="35" t="s">
        <v>49</v>
      </c>
      <c r="H4" s="18"/>
      <c r="I4" s="33"/>
      <c r="J4" s="18"/>
      <c r="K4" s="106"/>
      <c r="L4" s="35">
        <v>43564</v>
      </c>
      <c r="M4" s="36" t="s">
        <v>50</v>
      </c>
      <c r="N4" s="36" t="s">
        <v>51</v>
      </c>
      <c r="O4" s="36" t="s">
        <v>52</v>
      </c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40" ht="15.6" x14ac:dyDescent="0.3">
      <c r="A5" s="18"/>
      <c r="B5" s="104"/>
      <c r="C5" s="35">
        <v>23432</v>
      </c>
      <c r="D5" s="36" t="str">
        <f>VLOOKUP(VLookReg[[#This Row],[Member ID]],VLookMem[],2,FALSE)</f>
        <v>Pete</v>
      </c>
      <c r="E5" s="36" t="str">
        <f>VLOOKUP(VLookReg[[#This Row],[Member ID]],VLookMem[],3,FALSE)</f>
        <v>Skeeter</v>
      </c>
      <c r="F5" s="36" t="str">
        <f>VLOOKUP(VLookReg[[#This Row],[Member ID]],VLookMem[],4,FALSE)</f>
        <v>Silver</v>
      </c>
      <c r="G5" s="35" t="s">
        <v>53</v>
      </c>
      <c r="H5" s="18"/>
      <c r="I5" s="33"/>
      <c r="J5" s="18"/>
      <c r="K5" s="106"/>
      <c r="L5" s="35">
        <v>43577</v>
      </c>
      <c r="M5" s="36" t="s">
        <v>54</v>
      </c>
      <c r="N5" s="36" t="s">
        <v>55</v>
      </c>
      <c r="O5" s="36" t="s">
        <v>52</v>
      </c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40" ht="15.6" x14ac:dyDescent="0.3">
      <c r="A6" s="18"/>
      <c r="B6" s="104"/>
      <c r="C6" s="35">
        <v>23432</v>
      </c>
      <c r="D6" s="36" t="str">
        <f>VLOOKUP(VLookReg[[#This Row],[Member ID]],VLookMem[],2,FALSE)</f>
        <v>Pete</v>
      </c>
      <c r="E6" s="36" t="str">
        <f>VLOOKUP(VLookReg[[#This Row],[Member ID]],VLookMem[],3,FALSE)</f>
        <v>Skeeter</v>
      </c>
      <c r="F6" s="36" t="str">
        <f>VLOOKUP(VLookReg[[#This Row],[Member ID]],VLookMem[],4,FALSE)</f>
        <v>Silver</v>
      </c>
      <c r="G6" s="35" t="s">
        <v>56</v>
      </c>
      <c r="H6" s="18"/>
      <c r="I6" s="33"/>
      <c r="J6" s="18"/>
      <c r="K6" s="106"/>
      <c r="L6" s="35">
        <v>91636</v>
      </c>
      <c r="M6" s="36" t="s">
        <v>57</v>
      </c>
      <c r="N6" s="36" t="s">
        <v>58</v>
      </c>
      <c r="O6" s="36" t="s">
        <v>52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40" ht="15.6" x14ac:dyDescent="0.3">
      <c r="A7" s="18"/>
      <c r="B7" s="104"/>
      <c r="C7" s="35">
        <v>23432</v>
      </c>
      <c r="D7" s="36" t="str">
        <f>VLOOKUP(VLookReg[[#This Row],[Member ID]],VLookMem[],2,FALSE)</f>
        <v>Pete</v>
      </c>
      <c r="E7" s="36" t="str">
        <f>VLOOKUP(VLookReg[[#This Row],[Member ID]],VLookMem[],3,FALSE)</f>
        <v>Skeeter</v>
      </c>
      <c r="F7" s="36" t="str">
        <f>VLOOKUP(VLookReg[[#This Row],[Member ID]],VLookMem[],4,FALSE)</f>
        <v>Silver</v>
      </c>
      <c r="G7" s="35" t="s">
        <v>59</v>
      </c>
      <c r="H7" s="18"/>
      <c r="I7" s="33"/>
      <c r="J7" s="18"/>
      <c r="K7" s="106"/>
      <c r="L7" s="35">
        <v>12658</v>
      </c>
      <c r="M7" s="36" t="s">
        <v>60</v>
      </c>
      <c r="N7" s="36" t="s">
        <v>61</v>
      </c>
      <c r="O7" s="36" t="s">
        <v>62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40" ht="15.6" x14ac:dyDescent="0.3">
      <c r="A8" s="18"/>
      <c r="B8" s="104"/>
      <c r="C8" s="35">
        <v>32466</v>
      </c>
      <c r="D8" s="36" t="str">
        <f>VLOOKUP(VLookReg[[#This Row],[Member ID]],VLookMem[],2,FALSE)</f>
        <v>Anna</v>
      </c>
      <c r="E8" s="36" t="str">
        <f>VLOOKUP(VLookReg[[#This Row],[Member ID]],VLookMem[],3,FALSE)</f>
        <v>Zatana</v>
      </c>
      <c r="F8" s="36" t="str">
        <f>VLOOKUP(VLookReg[[#This Row],[Member ID]],VLookMem[],4,FALSE)</f>
        <v>Platinum</v>
      </c>
      <c r="G8" s="35" t="s">
        <v>63</v>
      </c>
      <c r="H8" s="18"/>
      <c r="I8" s="33"/>
      <c r="J8" s="18"/>
      <c r="K8" s="106"/>
      <c r="L8" s="35">
        <v>46545</v>
      </c>
      <c r="M8" s="36" t="s">
        <v>64</v>
      </c>
      <c r="N8" s="36" t="s">
        <v>65</v>
      </c>
      <c r="O8" s="36" t="s">
        <v>62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40" ht="15.6" x14ac:dyDescent="0.3">
      <c r="A9" s="18"/>
      <c r="B9" s="104"/>
      <c r="C9" s="35">
        <v>32466</v>
      </c>
      <c r="D9" s="36" t="str">
        <f>VLOOKUP(VLookReg[[#This Row],[Member ID]],VLookMem[],2,FALSE)</f>
        <v>Anna</v>
      </c>
      <c r="E9" s="36" t="str">
        <f>VLOOKUP(VLookReg[[#This Row],[Member ID]],VLookMem[],3,FALSE)</f>
        <v>Zatana</v>
      </c>
      <c r="F9" s="36" t="str">
        <f>VLOOKUP(VLookReg[[#This Row],[Member ID]],VLookMem[],4,FALSE)</f>
        <v>Platinum</v>
      </c>
      <c r="G9" s="35" t="s">
        <v>66</v>
      </c>
      <c r="H9" s="18"/>
      <c r="I9" s="33"/>
      <c r="J9" s="18"/>
      <c r="K9" s="106"/>
      <c r="L9" s="35">
        <v>97424</v>
      </c>
      <c r="M9" s="36" t="s">
        <v>67</v>
      </c>
      <c r="N9" s="36" t="s">
        <v>68</v>
      </c>
      <c r="O9" s="36" t="s">
        <v>62</v>
      </c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40" ht="15.6" x14ac:dyDescent="0.3">
      <c r="A10" s="18"/>
      <c r="B10" s="104"/>
      <c r="C10" s="35">
        <v>43577</v>
      </c>
      <c r="D10" s="36" t="str">
        <f>VLOOKUP(VLookReg[[#This Row],[Member ID]],VLookMem[],2,FALSE)</f>
        <v>Bridget</v>
      </c>
      <c r="E10" s="36" t="str">
        <f>VLOOKUP(VLookReg[[#This Row],[Member ID]],VLookMem[],3,FALSE)</f>
        <v>Gridget</v>
      </c>
      <c r="F10" s="36" t="str">
        <f>VLOOKUP(VLookReg[[#This Row],[Member ID]],VLookMem[],4,FALSE)</f>
        <v>Bronze</v>
      </c>
      <c r="G10" s="35" t="s">
        <v>56</v>
      </c>
      <c r="H10" s="18"/>
      <c r="I10" s="33"/>
      <c r="J10" s="18"/>
      <c r="K10" s="106"/>
      <c r="L10" s="35">
        <v>32466</v>
      </c>
      <c r="M10" s="36" t="s">
        <v>69</v>
      </c>
      <c r="N10" s="36" t="s">
        <v>70</v>
      </c>
      <c r="O10" s="36" t="s">
        <v>71</v>
      </c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40" ht="15.6" x14ac:dyDescent="0.3">
      <c r="A11" s="18"/>
      <c r="B11" s="104"/>
      <c r="C11" s="35">
        <v>46545</v>
      </c>
      <c r="D11" s="36" t="str">
        <f>VLOOKUP(VLookReg[[#This Row],[Member ID]],VLookMem[],2,FALSE)</f>
        <v>Elena</v>
      </c>
      <c r="E11" s="36" t="str">
        <f>VLOOKUP(VLookReg[[#This Row],[Member ID]],VLookMem[],3,FALSE)</f>
        <v>Morena</v>
      </c>
      <c r="F11" s="36" t="str">
        <f>VLOOKUP(VLookReg[[#This Row],[Member ID]],VLookMem[],4,FALSE)</f>
        <v>Gold</v>
      </c>
      <c r="G11" s="35" t="s">
        <v>66</v>
      </c>
      <c r="H11" s="18"/>
      <c r="I11" s="33"/>
      <c r="J11" s="18"/>
      <c r="K11" s="106"/>
      <c r="L11" s="35">
        <v>72430</v>
      </c>
      <c r="M11" s="36" t="s">
        <v>72</v>
      </c>
      <c r="N11" s="36" t="s">
        <v>73</v>
      </c>
      <c r="O11" s="36" t="s">
        <v>71</v>
      </c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40" ht="15.6" x14ac:dyDescent="0.3">
      <c r="A12" s="18"/>
      <c r="B12" s="104"/>
      <c r="C12" s="35">
        <v>54634</v>
      </c>
      <c r="D12" s="36" t="str">
        <f>VLOOKUP(VLookReg[[#This Row],[Member ID]],VLookMem[],2,FALSE)</f>
        <v>Billiam</v>
      </c>
      <c r="E12" s="36" t="str">
        <f>VLOOKUP(VLookReg[[#This Row],[Member ID]],VLookMem[],3,FALSE)</f>
        <v>Williams</v>
      </c>
      <c r="F12" s="36" t="str">
        <f>VLOOKUP(VLookReg[[#This Row],[Member ID]],VLookMem[],4,FALSE)</f>
        <v>Silver</v>
      </c>
      <c r="G12" s="35" t="s">
        <v>74</v>
      </c>
      <c r="H12" s="18"/>
      <c r="I12" s="33"/>
      <c r="J12" s="18"/>
      <c r="K12" s="106"/>
      <c r="L12" s="35">
        <v>90654</v>
      </c>
      <c r="M12" s="36" t="s">
        <v>75</v>
      </c>
      <c r="N12" s="36" t="s">
        <v>76</v>
      </c>
      <c r="O12" s="36" t="s">
        <v>71</v>
      </c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40" ht="15.6" x14ac:dyDescent="0.3">
      <c r="A13" s="18"/>
      <c r="B13" s="104"/>
      <c r="C13" s="35">
        <v>72430</v>
      </c>
      <c r="D13" s="36" t="str">
        <f>VLOOKUP(VLookReg[[#This Row],[Member ID]],VLookMem[],2,FALSE)</f>
        <v>Eliza</v>
      </c>
      <c r="E13" s="36" t="str">
        <f>VLOOKUP(VLookReg[[#This Row],[Member ID]],VLookMem[],3,FALSE)</f>
        <v>Wisner</v>
      </c>
      <c r="F13" s="36" t="str">
        <f>VLOOKUP(VLookReg[[#This Row],[Member ID]],VLookMem[],4,FALSE)</f>
        <v>Platinum</v>
      </c>
      <c r="G13" s="35" t="s">
        <v>77</v>
      </c>
      <c r="H13" s="18"/>
      <c r="I13" s="33"/>
      <c r="J13" s="18"/>
      <c r="K13" s="106"/>
      <c r="L13" s="35">
        <v>23432</v>
      </c>
      <c r="M13" s="36" t="s">
        <v>78</v>
      </c>
      <c r="N13" s="36" t="s">
        <v>79</v>
      </c>
      <c r="O13" s="36" t="s">
        <v>80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40" ht="15.6" x14ac:dyDescent="0.3">
      <c r="A14" s="18"/>
      <c r="B14" s="104"/>
      <c r="C14" s="35">
        <v>72430</v>
      </c>
      <c r="D14" s="36" t="str">
        <f>VLOOKUP(VLookReg[[#This Row],[Member ID]],VLookMem[],2,FALSE)</f>
        <v>Eliza</v>
      </c>
      <c r="E14" s="36" t="str">
        <f>VLOOKUP(VLookReg[[#This Row],[Member ID]],VLookMem[],3,FALSE)</f>
        <v>Wisner</v>
      </c>
      <c r="F14" s="36" t="str">
        <f>VLOOKUP(VLookReg[[#This Row],[Member ID]],VLookMem[],4,FALSE)</f>
        <v>Platinum</v>
      </c>
      <c r="G14" s="35" t="s">
        <v>81</v>
      </c>
      <c r="H14" s="18"/>
      <c r="I14" s="33"/>
      <c r="J14" s="18"/>
      <c r="K14" s="107"/>
      <c r="L14" s="44">
        <v>54634</v>
      </c>
      <c r="M14" s="65" t="s">
        <v>82</v>
      </c>
      <c r="N14" s="65" t="s">
        <v>83</v>
      </c>
      <c r="O14" s="65" t="s">
        <v>80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40" ht="15.6" x14ac:dyDescent="0.3">
      <c r="A15" s="18"/>
      <c r="B15" s="104"/>
      <c r="C15" s="35">
        <v>90654</v>
      </c>
      <c r="D15" s="36" t="str">
        <f>VLOOKUP(VLookReg[[#This Row],[Member ID]],VLookMem[],2,FALSE)</f>
        <v>Carrie</v>
      </c>
      <c r="E15" s="36" t="str">
        <f>VLOOKUP(VLookReg[[#This Row],[Member ID]],VLookMem[],3,FALSE)</f>
        <v>McClary</v>
      </c>
      <c r="F15" s="36" t="str">
        <f>VLOOKUP(VLookReg[[#This Row],[Member ID]],VLookMem[],4,FALSE)</f>
        <v>Platinum</v>
      </c>
      <c r="G15" s="35" t="s">
        <v>74</v>
      </c>
      <c r="H15" s="18"/>
      <c r="I15" s="33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40" ht="15.6" x14ac:dyDescent="0.3">
      <c r="A16" s="18"/>
      <c r="B16" s="104"/>
      <c r="C16" s="35">
        <v>91636</v>
      </c>
      <c r="D16" s="36" t="str">
        <f>VLOOKUP(VLookReg[[#This Row],[Member ID]],VLookMem[],2,FALSE)</f>
        <v>Mary Beth</v>
      </c>
      <c r="E16" s="36" t="str">
        <f>VLOOKUP(VLookReg[[#This Row],[Member ID]],VLookMem[],3,FALSE)</f>
        <v>Galbreath</v>
      </c>
      <c r="F16" s="36" t="str">
        <f>VLOOKUP(VLookReg[[#This Row],[Member ID]],VLookMem[],4,FALSE)</f>
        <v>Bronze</v>
      </c>
      <c r="G16" s="35" t="s">
        <v>77</v>
      </c>
      <c r="H16" s="18"/>
      <c r="I16" s="33"/>
      <c r="J16" s="18"/>
      <c r="K16" s="18"/>
      <c r="L16" s="18"/>
      <c r="M16" s="19"/>
      <c r="N16" s="19"/>
      <c r="O16" s="19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ht="15.6" x14ac:dyDescent="0.3">
      <c r="A17" s="18"/>
      <c r="B17" s="104"/>
      <c r="C17" s="35">
        <v>97424</v>
      </c>
      <c r="D17" s="36" t="str">
        <f>VLOOKUP(VLookReg[[#This Row],[Member ID]],VLookMem[],2,FALSE)</f>
        <v>Tom</v>
      </c>
      <c r="E17" s="36" t="str">
        <f>VLOOKUP(VLookReg[[#This Row],[Member ID]],VLookMem[],3,FALSE)</f>
        <v>Abalom</v>
      </c>
      <c r="F17" s="36" t="str">
        <f>VLOOKUP(VLookReg[[#This Row],[Member ID]],VLookMem[],4,FALSE)</f>
        <v>Gold</v>
      </c>
      <c r="G17" s="35" t="s">
        <v>84</v>
      </c>
      <c r="H17" s="18"/>
      <c r="I17" s="33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ht="15.6" x14ac:dyDescent="0.3">
      <c r="A18" s="18"/>
      <c r="B18" s="104"/>
      <c r="C18" s="35">
        <v>97424</v>
      </c>
      <c r="D18" s="36" t="str">
        <f>VLOOKUP(VLookReg[[#This Row],[Member ID]],VLookMem[],2,FALSE)</f>
        <v>Tom</v>
      </c>
      <c r="E18" s="36" t="str">
        <f>VLOOKUP(VLookReg[[#This Row],[Member ID]],VLookMem[],3,FALSE)</f>
        <v>Abalom</v>
      </c>
      <c r="F18" s="36" t="str">
        <f>VLOOKUP(VLookReg[[#This Row],[Member ID]],VLookMem[],4,FALSE)</f>
        <v>Gold</v>
      </c>
      <c r="G18" s="35" t="s">
        <v>85</v>
      </c>
      <c r="H18" s="18"/>
      <c r="I18" s="33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ht="15.6" x14ac:dyDescent="0.3">
      <c r="A19" s="18"/>
      <c r="B19" s="104"/>
      <c r="C19" s="44">
        <v>97424</v>
      </c>
      <c r="D19" s="36" t="str">
        <f>VLOOKUP(VLookReg[[#This Row],[Member ID]],VLookMem[],2,FALSE)</f>
        <v>Tom</v>
      </c>
      <c r="E19" s="36" t="str">
        <f>VLOOKUP(VLookReg[[#This Row],[Member ID]],VLookMem[],3,FALSE)</f>
        <v>Abalom</v>
      </c>
      <c r="F19" s="36" t="str">
        <f>VLOOKUP(VLookReg[[#This Row],[Member ID]],VLookMem[],4,FALSE)</f>
        <v>Gold</v>
      </c>
      <c r="G19" s="44" t="s">
        <v>86</v>
      </c>
      <c r="H19" s="18"/>
      <c r="I19" s="33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x14ac:dyDescent="0.3">
      <c r="A20" s="18"/>
      <c r="B20" s="18"/>
      <c r="C20" s="18"/>
      <c r="D20" s="18"/>
      <c r="E20" s="18"/>
      <c r="F20" s="18"/>
      <c r="G20" s="29"/>
      <c r="H20" s="18"/>
      <c r="I20" s="33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x14ac:dyDescent="0.3">
      <c r="A21" s="18"/>
      <c r="B21" s="18"/>
      <c r="C21" s="18"/>
      <c r="D21" s="18"/>
      <c r="E21" s="18"/>
      <c r="F21" s="18"/>
      <c r="G21" s="29"/>
      <c r="H21" s="18"/>
      <c r="I21" s="33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x14ac:dyDescent="0.3">
      <c r="A22" s="18"/>
      <c r="B22" s="18"/>
      <c r="C22" s="18"/>
      <c r="D22" s="18"/>
      <c r="E22" s="18"/>
      <c r="F22" s="18"/>
      <c r="G22" s="29"/>
      <c r="H22" s="18"/>
      <c r="I22" s="33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x14ac:dyDescent="0.3">
      <c r="A23" s="18"/>
      <c r="B23" s="18"/>
      <c r="C23" s="18"/>
      <c r="D23" s="18"/>
      <c r="E23" s="18"/>
      <c r="F23" s="18"/>
      <c r="G23" s="29"/>
      <c r="H23" s="18"/>
      <c r="I23" s="33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x14ac:dyDescent="0.3">
      <c r="A24" s="18"/>
      <c r="B24" s="18"/>
      <c r="C24" s="18"/>
      <c r="D24" s="18"/>
      <c r="E24" s="18"/>
      <c r="F24" s="18"/>
      <c r="G24" s="29"/>
      <c r="H24" s="18"/>
      <c r="I24" s="33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x14ac:dyDescent="0.3">
      <c r="A25" s="18"/>
      <c r="B25" s="18"/>
      <c r="C25" s="18"/>
      <c r="D25" s="18"/>
      <c r="E25" s="18"/>
      <c r="F25" s="18"/>
      <c r="G25" s="29"/>
      <c r="H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x14ac:dyDescent="0.3">
      <c r="A26" s="18"/>
      <c r="B26" s="18"/>
      <c r="C26" s="18"/>
      <c r="D26" s="18"/>
      <c r="E26" s="18"/>
      <c r="F26" s="18"/>
      <c r="G26" s="29"/>
      <c r="H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x14ac:dyDescent="0.3">
      <c r="A27" s="18"/>
      <c r="B27" s="18"/>
      <c r="C27" s="18"/>
      <c r="D27" s="18"/>
      <c r="E27" s="18"/>
      <c r="F27" s="18"/>
      <c r="G27" s="29"/>
      <c r="H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 x14ac:dyDescent="0.3">
      <c r="A28" s="18"/>
      <c r="B28" s="18"/>
      <c r="C28" s="18"/>
      <c r="D28" s="18"/>
      <c r="E28" s="18"/>
      <c r="F28" s="18"/>
      <c r="G28" s="29"/>
      <c r="H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 x14ac:dyDescent="0.3">
      <c r="A29" s="18"/>
      <c r="B29" s="18"/>
      <c r="C29" s="18"/>
      <c r="D29" s="18"/>
      <c r="E29" s="18"/>
      <c r="F29" s="18"/>
      <c r="G29" s="29"/>
      <c r="H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 x14ac:dyDescent="0.3">
      <c r="A30" s="18"/>
      <c r="B30" s="18"/>
      <c r="C30" s="18"/>
      <c r="D30" s="18"/>
      <c r="E30" s="18"/>
      <c r="F30" s="18"/>
      <c r="G30" s="29"/>
      <c r="H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x14ac:dyDescent="0.3">
      <c r="A31" s="18"/>
      <c r="B31" s="18"/>
      <c r="C31" s="18"/>
      <c r="D31" s="18"/>
      <c r="E31" s="18"/>
      <c r="F31" s="18"/>
      <c r="G31" s="29"/>
      <c r="H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 x14ac:dyDescent="0.3">
      <c r="A32" s="18"/>
      <c r="B32" s="18"/>
      <c r="C32" s="18"/>
      <c r="D32" s="18"/>
      <c r="E32" s="18"/>
      <c r="F32" s="18"/>
      <c r="G32" s="29"/>
      <c r="H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x14ac:dyDescent="0.3">
      <c r="A33" s="18"/>
      <c r="B33" s="18"/>
      <c r="C33" s="18"/>
      <c r="D33" s="18"/>
      <c r="E33" s="18"/>
      <c r="F33" s="18"/>
      <c r="G33" s="29"/>
      <c r="H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x14ac:dyDescent="0.3">
      <c r="A34" s="18"/>
      <c r="B34" s="18"/>
      <c r="C34" s="18"/>
      <c r="D34" s="18"/>
      <c r="E34" s="18"/>
      <c r="F34" s="18"/>
      <c r="G34" s="29"/>
      <c r="H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x14ac:dyDescent="0.3">
      <c r="A35" s="18"/>
      <c r="B35" s="18"/>
      <c r="C35" s="18"/>
      <c r="D35" s="18"/>
      <c r="E35" s="18"/>
      <c r="F35" s="18"/>
      <c r="G35" s="29"/>
      <c r="H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x14ac:dyDescent="0.3">
      <c r="A36" s="18"/>
      <c r="B36" s="18"/>
      <c r="C36" s="18"/>
      <c r="D36" s="18"/>
      <c r="E36" s="18"/>
      <c r="F36" s="18"/>
      <c r="G36" s="29"/>
      <c r="H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x14ac:dyDescent="0.3">
      <c r="B37" s="18"/>
      <c r="C37" s="18"/>
      <c r="D37" s="18"/>
      <c r="E37" s="18"/>
      <c r="F37" s="18"/>
      <c r="G37" s="29"/>
      <c r="H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x14ac:dyDescent="0.3">
      <c r="G38" s="37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</sheetData>
  <mergeCells count="2">
    <mergeCell ref="B3:B19"/>
    <mergeCell ref="K3:K14"/>
  </mergeCells>
  <pageMargins left="0.7" right="0.7" top="0.75" bottom="0.75" header="0.3" footer="0.3"/>
  <pageSetup orientation="portrait" verticalDpi="300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6B7A3-A923-4D7A-8306-0A5F770E09DA}">
  <sheetPr codeName="Sheet6"/>
  <dimension ref="A1:AN38"/>
  <sheetViews>
    <sheetView workbookViewId="0">
      <selection activeCell="L18" sqref="L18"/>
    </sheetView>
  </sheetViews>
  <sheetFormatPr defaultRowHeight="14.4" x14ac:dyDescent="0.3"/>
  <cols>
    <col min="1" max="1" width="3" customWidth="1"/>
    <col min="2" max="2" width="3.88671875" customWidth="1"/>
    <col min="3" max="4" width="12.109375" customWidth="1"/>
    <col min="5" max="5" width="12.77734375" customWidth="1"/>
    <col min="6" max="6" width="17.5546875" customWidth="1"/>
    <col min="7" max="7" width="12.77734375" customWidth="1"/>
    <col min="9" max="9" width="0.77734375" customWidth="1"/>
    <col min="12" max="12" width="11.33203125" customWidth="1"/>
    <col min="13" max="13" width="13.88671875" customWidth="1"/>
    <col min="14" max="14" width="13.44140625" customWidth="1"/>
    <col min="15" max="15" width="17.5546875" customWidth="1"/>
  </cols>
  <sheetData>
    <row r="1" spans="1:40" s="18" customFormat="1" ht="36" customHeight="1" x14ac:dyDescent="0.55000000000000004">
      <c r="A1" s="10"/>
      <c r="B1" s="11"/>
      <c r="C1" s="12" t="s">
        <v>87</v>
      </c>
      <c r="D1" s="13"/>
      <c r="E1" s="14"/>
      <c r="F1" s="15"/>
      <c r="G1" s="28"/>
      <c r="H1" s="16"/>
      <c r="I1" s="16"/>
      <c r="J1" s="16"/>
      <c r="K1" s="16"/>
      <c r="L1" s="17"/>
      <c r="M1" s="16"/>
      <c r="N1" s="17"/>
      <c r="O1" s="17"/>
    </row>
    <row r="2" spans="1:40" x14ac:dyDescent="0.3">
      <c r="A2" s="18"/>
      <c r="B2" s="18"/>
      <c r="C2" s="18"/>
      <c r="D2" s="18"/>
      <c r="E2" s="18"/>
      <c r="F2" s="18"/>
      <c r="G2" s="29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</row>
    <row r="3" spans="1:40" ht="63.45" customHeight="1" x14ac:dyDescent="0.3">
      <c r="A3" s="18"/>
      <c r="B3" s="104" t="s">
        <v>42</v>
      </c>
      <c r="C3" s="66" t="s">
        <v>43</v>
      </c>
      <c r="D3" s="67" t="s">
        <v>44</v>
      </c>
      <c r="E3" s="67" t="s">
        <v>45</v>
      </c>
      <c r="F3" s="67" t="s">
        <v>46</v>
      </c>
      <c r="G3" s="68" t="s">
        <v>47</v>
      </c>
      <c r="I3" s="33"/>
      <c r="J3" s="18"/>
      <c r="K3" s="105" t="s">
        <v>48</v>
      </c>
      <c r="L3" s="68" t="s">
        <v>43</v>
      </c>
      <c r="M3" s="68" t="s">
        <v>44</v>
      </c>
      <c r="N3" s="68" t="s">
        <v>45</v>
      </c>
      <c r="O3" s="69" t="s">
        <v>46</v>
      </c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</row>
    <row r="4" spans="1:40" ht="15.6" x14ac:dyDescent="0.3">
      <c r="A4" s="18"/>
      <c r="B4" s="104"/>
      <c r="C4" s="35">
        <v>12658</v>
      </c>
      <c r="D4" s="36" t="str">
        <f>_xlfn.XLOOKUP(XLookReg[[#This Row],[Member ID]],XLookMem[Member ID],XLookMem[First Name],"",0)</f>
        <v>Steve</v>
      </c>
      <c r="E4" s="36" t="str">
        <f>_xlfn.XLOOKUP(XLookReg[[#This Row],[Member ID]],XLookMem[Member ID],XLookMem[Last Name],"",0)</f>
        <v>Reeves</v>
      </c>
      <c r="F4" s="36" t="str">
        <f>_xlfn.XLOOKUP(XLookReg[[#This Row],[First Name]],XLookMem[First Name],XLookMem[Membership status],"",0)</f>
        <v>Gold</v>
      </c>
      <c r="G4" s="35" t="s">
        <v>49</v>
      </c>
      <c r="H4" s="18"/>
      <c r="I4" s="33"/>
      <c r="J4" s="18"/>
      <c r="K4" s="106"/>
      <c r="L4" s="35">
        <v>43564</v>
      </c>
      <c r="M4" s="36" t="s">
        <v>50</v>
      </c>
      <c r="N4" s="36" t="s">
        <v>51</v>
      </c>
      <c r="O4" s="36" t="s">
        <v>52</v>
      </c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40" ht="15.6" x14ac:dyDescent="0.3">
      <c r="A5" s="18"/>
      <c r="B5" s="104"/>
      <c r="C5" s="35">
        <v>23432</v>
      </c>
      <c r="D5" s="36" t="str">
        <f>_xlfn.XLOOKUP(XLookReg[[#This Row],[Member ID]],XLookMem[Member ID],XLookMem[First Name],"",0)</f>
        <v>Pete</v>
      </c>
      <c r="E5" s="36" t="str">
        <f>_xlfn.XLOOKUP(XLookReg[[#This Row],[Member ID]],XLookMem[Member ID],XLookMem[Last Name],"",0)</f>
        <v>Skeeter</v>
      </c>
      <c r="F5" s="36" t="str">
        <f>_xlfn.XLOOKUP(XLookReg[[#This Row],[First Name]],XLookMem[First Name],XLookMem[Membership status],"",0)</f>
        <v>Silver</v>
      </c>
      <c r="G5" s="35" t="s">
        <v>53</v>
      </c>
      <c r="H5" s="18"/>
      <c r="I5" s="33"/>
      <c r="J5" s="18"/>
      <c r="K5" s="106"/>
      <c r="L5" s="35">
        <v>43577</v>
      </c>
      <c r="M5" s="36" t="s">
        <v>54</v>
      </c>
      <c r="N5" s="36" t="s">
        <v>55</v>
      </c>
      <c r="O5" s="36" t="s">
        <v>52</v>
      </c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40" ht="15.6" x14ac:dyDescent="0.3">
      <c r="A6" s="18"/>
      <c r="B6" s="104"/>
      <c r="C6" s="35">
        <v>23432</v>
      </c>
      <c r="D6" s="36" t="str">
        <f>_xlfn.XLOOKUP(XLookReg[[#This Row],[Member ID]],XLookMem[Member ID],XLookMem[First Name],"",0)</f>
        <v>Pete</v>
      </c>
      <c r="E6" s="36" t="str">
        <f>_xlfn.XLOOKUP(XLookReg[[#This Row],[Member ID]],XLookMem[Member ID],XLookMem[Last Name],"",0)</f>
        <v>Skeeter</v>
      </c>
      <c r="F6" s="36" t="str">
        <f>_xlfn.XLOOKUP(XLookReg[[#This Row],[First Name]],XLookMem[First Name],XLookMem[Membership status],"",0)</f>
        <v>Silver</v>
      </c>
      <c r="G6" s="35" t="s">
        <v>56</v>
      </c>
      <c r="H6" s="18"/>
      <c r="I6" s="33"/>
      <c r="J6" s="18"/>
      <c r="K6" s="106"/>
      <c r="L6" s="35">
        <v>91636</v>
      </c>
      <c r="M6" s="36" t="s">
        <v>57</v>
      </c>
      <c r="N6" s="36" t="s">
        <v>58</v>
      </c>
      <c r="O6" s="36" t="s">
        <v>52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40" ht="15.6" x14ac:dyDescent="0.3">
      <c r="A7" s="18"/>
      <c r="B7" s="104"/>
      <c r="C7" s="35">
        <v>23432</v>
      </c>
      <c r="D7" s="36" t="str">
        <f>_xlfn.XLOOKUP(XLookReg[[#This Row],[Member ID]],XLookMem[Member ID],XLookMem[First Name],"",0)</f>
        <v>Pete</v>
      </c>
      <c r="E7" s="36" t="str">
        <f>_xlfn.XLOOKUP(XLookReg[[#This Row],[Member ID]],XLookMem[Member ID],XLookMem[Last Name],"",0)</f>
        <v>Skeeter</v>
      </c>
      <c r="F7" s="36" t="str">
        <f>_xlfn.XLOOKUP(XLookReg[[#This Row],[First Name]],XLookMem[First Name],XLookMem[Membership status],"",0)</f>
        <v>Silver</v>
      </c>
      <c r="G7" s="35" t="s">
        <v>59</v>
      </c>
      <c r="H7" s="18"/>
      <c r="I7" s="33"/>
      <c r="J7" s="18"/>
      <c r="K7" s="106"/>
      <c r="L7" s="35">
        <v>12658</v>
      </c>
      <c r="M7" s="36" t="s">
        <v>60</v>
      </c>
      <c r="N7" s="36" t="s">
        <v>61</v>
      </c>
      <c r="O7" s="36" t="s">
        <v>62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40" ht="15.6" x14ac:dyDescent="0.3">
      <c r="A8" s="18"/>
      <c r="B8" s="104"/>
      <c r="C8" s="35">
        <v>32466</v>
      </c>
      <c r="D8" s="36" t="str">
        <f>_xlfn.XLOOKUP(XLookReg[[#This Row],[Member ID]],XLookMem[Member ID],XLookMem[First Name],"",0)</f>
        <v>Anna</v>
      </c>
      <c r="E8" s="36" t="str">
        <f>_xlfn.XLOOKUP(XLookReg[[#This Row],[Member ID]],XLookMem[Member ID],XLookMem[Last Name],"",0)</f>
        <v>Zatana</v>
      </c>
      <c r="F8" s="36" t="str">
        <f>_xlfn.XLOOKUP(XLookReg[[#This Row],[First Name]],XLookMem[First Name],XLookMem[Membership status],"",0)</f>
        <v>Platinum</v>
      </c>
      <c r="G8" s="35" t="s">
        <v>63</v>
      </c>
      <c r="H8" s="18"/>
      <c r="I8" s="33"/>
      <c r="J8" s="18"/>
      <c r="K8" s="106"/>
      <c r="L8" s="35">
        <v>46545</v>
      </c>
      <c r="M8" s="36" t="s">
        <v>64</v>
      </c>
      <c r="N8" s="36" t="s">
        <v>65</v>
      </c>
      <c r="O8" s="36" t="s">
        <v>62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40" ht="15.6" x14ac:dyDescent="0.3">
      <c r="A9" s="18"/>
      <c r="B9" s="104"/>
      <c r="C9" s="35">
        <v>32466</v>
      </c>
      <c r="D9" s="36" t="str">
        <f>_xlfn.XLOOKUP(XLookReg[[#This Row],[Member ID]],XLookMem[Member ID],XLookMem[First Name],"",0)</f>
        <v>Anna</v>
      </c>
      <c r="E9" s="36" t="str">
        <f>_xlfn.XLOOKUP(XLookReg[[#This Row],[Member ID]],XLookMem[Member ID],XLookMem[Last Name],"",0)</f>
        <v>Zatana</v>
      </c>
      <c r="F9" s="36" t="str">
        <f>_xlfn.XLOOKUP(XLookReg[[#This Row],[First Name]],XLookMem[First Name],XLookMem[Membership status],"",0)</f>
        <v>Platinum</v>
      </c>
      <c r="G9" s="35" t="s">
        <v>66</v>
      </c>
      <c r="H9" s="18"/>
      <c r="I9" s="33"/>
      <c r="J9" s="18"/>
      <c r="K9" s="106"/>
      <c r="L9" s="35">
        <v>97424</v>
      </c>
      <c r="M9" s="36" t="s">
        <v>67</v>
      </c>
      <c r="N9" s="36" t="s">
        <v>68</v>
      </c>
      <c r="O9" s="36" t="s">
        <v>62</v>
      </c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40" ht="15.6" x14ac:dyDescent="0.3">
      <c r="A10" s="18"/>
      <c r="B10" s="104"/>
      <c r="C10" s="35">
        <v>43577</v>
      </c>
      <c r="D10" s="36" t="str">
        <f>_xlfn.XLOOKUP(XLookReg[[#This Row],[Member ID]],XLookMem[Member ID],XLookMem[First Name],"",0)</f>
        <v>Bridget</v>
      </c>
      <c r="E10" s="36" t="str">
        <f>_xlfn.XLOOKUP(XLookReg[[#This Row],[Member ID]],XLookMem[Member ID],XLookMem[Last Name],"",0)</f>
        <v>Gridget</v>
      </c>
      <c r="F10" s="36" t="str">
        <f>_xlfn.XLOOKUP(XLookReg[[#This Row],[First Name]],XLookMem[First Name],XLookMem[Membership status],"",0)</f>
        <v>Bronze</v>
      </c>
      <c r="G10" s="35" t="s">
        <v>56</v>
      </c>
      <c r="H10" s="18"/>
      <c r="I10" s="33"/>
      <c r="J10" s="18"/>
      <c r="K10" s="106"/>
      <c r="L10" s="35">
        <v>32466</v>
      </c>
      <c r="M10" s="36" t="s">
        <v>69</v>
      </c>
      <c r="N10" s="36" t="s">
        <v>70</v>
      </c>
      <c r="O10" s="36" t="s">
        <v>71</v>
      </c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40" ht="15.6" x14ac:dyDescent="0.3">
      <c r="A11" s="18"/>
      <c r="B11" s="104"/>
      <c r="C11" s="35">
        <v>46545</v>
      </c>
      <c r="D11" s="36" t="str">
        <f>_xlfn.XLOOKUP(XLookReg[[#This Row],[Member ID]],XLookMem[Member ID],XLookMem[First Name],"",0)</f>
        <v>Elena</v>
      </c>
      <c r="E11" s="36" t="str">
        <f>_xlfn.XLOOKUP(XLookReg[[#This Row],[Member ID]],XLookMem[Member ID],XLookMem[Last Name],"",0)</f>
        <v>Morena</v>
      </c>
      <c r="F11" s="36" t="str">
        <f>_xlfn.XLOOKUP(XLookReg[[#This Row],[First Name]],XLookMem[First Name],XLookMem[Membership status],"",0)</f>
        <v>Gold</v>
      </c>
      <c r="G11" s="35" t="s">
        <v>66</v>
      </c>
      <c r="H11" s="18"/>
      <c r="I11" s="33"/>
      <c r="J11" s="18"/>
      <c r="K11" s="106"/>
      <c r="L11" s="35">
        <v>72430</v>
      </c>
      <c r="M11" s="36" t="s">
        <v>72</v>
      </c>
      <c r="N11" s="36" t="s">
        <v>73</v>
      </c>
      <c r="O11" s="36" t="s">
        <v>71</v>
      </c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40" ht="15.6" x14ac:dyDescent="0.3">
      <c r="A12" s="18"/>
      <c r="B12" s="104"/>
      <c r="C12" s="35">
        <v>54634</v>
      </c>
      <c r="D12" s="36" t="str">
        <f>_xlfn.XLOOKUP(XLookReg[[#This Row],[Member ID]],XLookMem[Member ID],XLookMem[First Name],"",0)</f>
        <v>Billiam</v>
      </c>
      <c r="E12" s="36" t="str">
        <f>_xlfn.XLOOKUP(XLookReg[[#This Row],[Member ID]],XLookMem[Member ID],XLookMem[Last Name],"",0)</f>
        <v>Williams</v>
      </c>
      <c r="F12" s="36" t="str">
        <f>_xlfn.XLOOKUP(XLookReg[[#This Row],[First Name]],XLookMem[First Name],XLookMem[Membership status],"",0)</f>
        <v>Silver</v>
      </c>
      <c r="G12" s="35" t="s">
        <v>74</v>
      </c>
      <c r="H12" s="18"/>
      <c r="I12" s="33"/>
      <c r="J12" s="18"/>
      <c r="K12" s="106"/>
      <c r="L12" s="35">
        <v>90654</v>
      </c>
      <c r="M12" s="36" t="s">
        <v>75</v>
      </c>
      <c r="N12" s="36" t="s">
        <v>76</v>
      </c>
      <c r="O12" s="36" t="s">
        <v>71</v>
      </c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40" ht="15.6" x14ac:dyDescent="0.3">
      <c r="A13" s="18"/>
      <c r="B13" s="104"/>
      <c r="C13" s="35">
        <v>72430</v>
      </c>
      <c r="D13" s="36" t="str">
        <f>_xlfn.XLOOKUP(XLookReg[[#This Row],[Member ID]],XLookMem[Member ID],XLookMem[First Name],"",0)</f>
        <v>Eliza</v>
      </c>
      <c r="E13" s="36" t="str">
        <f>_xlfn.XLOOKUP(XLookReg[[#This Row],[Member ID]],XLookMem[Member ID],XLookMem[Last Name],"",0)</f>
        <v>Wisner</v>
      </c>
      <c r="F13" s="36" t="str">
        <f>_xlfn.XLOOKUP(XLookReg[[#This Row],[First Name]],XLookMem[First Name],XLookMem[Membership status],"",0)</f>
        <v>Platinum</v>
      </c>
      <c r="G13" s="35" t="s">
        <v>77</v>
      </c>
      <c r="H13" s="18"/>
      <c r="I13" s="33"/>
      <c r="J13" s="18"/>
      <c r="K13" s="106"/>
      <c r="L13" s="35">
        <v>23432</v>
      </c>
      <c r="M13" s="36" t="s">
        <v>78</v>
      </c>
      <c r="N13" s="36" t="s">
        <v>79</v>
      </c>
      <c r="O13" s="36" t="s">
        <v>80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40" ht="15.6" x14ac:dyDescent="0.3">
      <c r="A14" s="18"/>
      <c r="B14" s="104"/>
      <c r="C14" s="35">
        <v>72430</v>
      </c>
      <c r="D14" s="36" t="str">
        <f>_xlfn.XLOOKUP(XLookReg[[#This Row],[Member ID]],XLookMem[Member ID],XLookMem[First Name],"",0)</f>
        <v>Eliza</v>
      </c>
      <c r="E14" s="36" t="str">
        <f>_xlfn.XLOOKUP(XLookReg[[#This Row],[Member ID]],XLookMem[Member ID],XLookMem[Last Name],"",0)</f>
        <v>Wisner</v>
      </c>
      <c r="F14" s="36" t="str">
        <f>_xlfn.XLOOKUP(XLookReg[[#This Row],[First Name]],XLookMem[First Name],XLookMem[Membership status],"",0)</f>
        <v>Platinum</v>
      </c>
      <c r="G14" s="35" t="s">
        <v>81</v>
      </c>
      <c r="H14" s="18"/>
      <c r="I14" s="33"/>
      <c r="J14" s="18"/>
      <c r="K14" s="107"/>
      <c r="L14" s="44">
        <v>54634</v>
      </c>
      <c r="M14" s="65" t="s">
        <v>82</v>
      </c>
      <c r="N14" s="65" t="s">
        <v>83</v>
      </c>
      <c r="O14" s="65" t="s">
        <v>80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40" ht="15.6" x14ac:dyDescent="0.3">
      <c r="A15" s="18"/>
      <c r="B15" s="104"/>
      <c r="C15" s="35">
        <v>90654</v>
      </c>
      <c r="D15" s="36" t="str">
        <f>_xlfn.XLOOKUP(XLookReg[[#This Row],[Member ID]],XLookMem[Member ID],XLookMem[First Name],"",0)</f>
        <v>Carrie</v>
      </c>
      <c r="E15" s="36" t="str">
        <f>_xlfn.XLOOKUP(XLookReg[[#This Row],[Member ID]],XLookMem[Member ID],XLookMem[Last Name],"",0)</f>
        <v>McClary</v>
      </c>
      <c r="F15" s="36" t="str">
        <f>_xlfn.XLOOKUP(XLookReg[[#This Row],[First Name]],XLookMem[First Name],XLookMem[Membership status],"",0)</f>
        <v>Platinum</v>
      </c>
      <c r="G15" s="35" t="s">
        <v>74</v>
      </c>
      <c r="H15" s="18"/>
      <c r="I15" s="33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40" ht="15.6" x14ac:dyDescent="0.3">
      <c r="A16" s="18"/>
      <c r="B16" s="104"/>
      <c r="C16" s="35">
        <v>91636</v>
      </c>
      <c r="D16" s="36" t="str">
        <f>_xlfn.XLOOKUP(XLookReg[[#This Row],[Member ID]],XLookMem[Member ID],XLookMem[First Name],"",0)</f>
        <v>Mary Beth</v>
      </c>
      <c r="E16" s="36" t="str">
        <f>_xlfn.XLOOKUP(XLookReg[[#This Row],[Member ID]],XLookMem[Member ID],XLookMem[Last Name],"",0)</f>
        <v>Galbreath</v>
      </c>
      <c r="F16" s="36" t="str">
        <f>_xlfn.XLOOKUP(XLookReg[[#This Row],[First Name]],XLookMem[First Name],XLookMem[Membership status],"",0)</f>
        <v>Bronze</v>
      </c>
      <c r="G16" s="35" t="s">
        <v>77</v>
      </c>
      <c r="H16" s="18"/>
      <c r="I16" s="33"/>
      <c r="J16" s="18"/>
      <c r="K16" s="18"/>
      <c r="L16" s="18"/>
      <c r="M16" s="19"/>
      <c r="N16" s="19"/>
      <c r="O16" s="19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ht="15.6" x14ac:dyDescent="0.3">
      <c r="A17" s="18"/>
      <c r="B17" s="104"/>
      <c r="C17" s="35">
        <v>97424</v>
      </c>
      <c r="D17" s="36" t="str">
        <f>_xlfn.XLOOKUP(XLookReg[[#This Row],[Member ID]],XLookMem[Member ID],XLookMem[First Name],"",0)</f>
        <v>Tom</v>
      </c>
      <c r="E17" s="36" t="str">
        <f>_xlfn.XLOOKUP(XLookReg[[#This Row],[Member ID]],XLookMem[Member ID],XLookMem[Last Name],"",0)</f>
        <v>Abalom</v>
      </c>
      <c r="F17" s="36" t="str">
        <f>_xlfn.XLOOKUP(XLookReg[[#This Row],[First Name]],XLookMem[First Name],XLookMem[Membership status],"",0)</f>
        <v>Gold</v>
      </c>
      <c r="G17" s="35" t="s">
        <v>84</v>
      </c>
      <c r="H17" s="18"/>
      <c r="I17" s="33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ht="15.6" x14ac:dyDescent="0.3">
      <c r="A18" s="18"/>
      <c r="B18" s="104"/>
      <c r="C18" s="35">
        <v>97424</v>
      </c>
      <c r="D18" s="36" t="str">
        <f>_xlfn.XLOOKUP(XLookReg[[#This Row],[Member ID]],XLookMem[Member ID],XLookMem[First Name],"",0)</f>
        <v>Tom</v>
      </c>
      <c r="E18" s="36" t="str">
        <f>_xlfn.XLOOKUP(XLookReg[[#This Row],[Member ID]],XLookMem[Member ID],XLookMem[Last Name],"",0)</f>
        <v>Abalom</v>
      </c>
      <c r="F18" s="36" t="str">
        <f>_xlfn.XLOOKUP(XLookReg[[#This Row],[First Name]],XLookMem[First Name],XLookMem[Membership status],"",0)</f>
        <v>Gold</v>
      </c>
      <c r="G18" s="35" t="s">
        <v>85</v>
      </c>
      <c r="H18" s="18"/>
      <c r="I18" s="33"/>
      <c r="J18" s="18"/>
      <c r="K18" s="18"/>
      <c r="L18" s="18" t="s">
        <v>154</v>
      </c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ht="15.6" x14ac:dyDescent="0.3">
      <c r="A19" s="18"/>
      <c r="B19" s="104"/>
      <c r="C19" s="44">
        <v>97424</v>
      </c>
      <c r="D19" s="36" t="str">
        <f>_xlfn.XLOOKUP(XLookReg[[#This Row],[Member ID]],XLookMem[Member ID],XLookMem[First Name],"",0)</f>
        <v>Tom</v>
      </c>
      <c r="E19" s="36" t="str">
        <f>_xlfn.XLOOKUP(XLookReg[[#This Row],[Member ID]],XLookMem[Member ID],XLookMem[Last Name],"",0)</f>
        <v>Abalom</v>
      </c>
      <c r="F19" s="36" t="str">
        <f>_xlfn.XLOOKUP(XLookReg[[#This Row],[First Name]],XLookMem[First Name],XLookMem[Membership status],"",0)</f>
        <v>Gold</v>
      </c>
      <c r="G19" s="44" t="s">
        <v>86</v>
      </c>
      <c r="H19" s="18"/>
      <c r="I19" s="33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ht="15.6" x14ac:dyDescent="0.3">
      <c r="A20" s="18"/>
      <c r="B20" s="18"/>
      <c r="C20" s="35"/>
      <c r="D20" s="36" t="str">
        <f>_xlfn.XLOOKUP(XLookReg[[#This Row],[Member ID]],XLookMem[Member ID],XLookMem[First Name],"",0)</f>
        <v/>
      </c>
      <c r="E20" s="36" t="str">
        <f>_xlfn.XLOOKUP(XLookReg[[#This Row],[Member ID]],XLookMem[Member ID],XLookMem[Last Name],"",0)</f>
        <v/>
      </c>
      <c r="F20" s="36" t="str">
        <f>_xlfn.XLOOKUP(XLookReg[[#This Row],[First Name]],XLookMem[First Name],XLookMem[Membership status],"",0)</f>
        <v/>
      </c>
      <c r="G20" s="35"/>
      <c r="H20" s="18"/>
      <c r="I20" s="33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x14ac:dyDescent="0.3">
      <c r="A21" s="18"/>
      <c r="B21" s="18"/>
      <c r="C21" s="18"/>
      <c r="D21" s="18"/>
      <c r="E21" s="18"/>
      <c r="F21" s="18"/>
      <c r="G21" s="29"/>
      <c r="H21" s="18"/>
      <c r="I21" s="33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x14ac:dyDescent="0.3">
      <c r="A22" s="18"/>
      <c r="B22" s="18"/>
      <c r="C22" s="18"/>
      <c r="D22" s="18"/>
      <c r="E22" s="18"/>
      <c r="F22" s="18"/>
      <c r="G22" s="29"/>
      <c r="H22" s="18"/>
      <c r="I22" s="33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x14ac:dyDescent="0.3">
      <c r="A23" s="18"/>
      <c r="B23" s="18"/>
      <c r="C23" s="18"/>
      <c r="D23" s="18"/>
      <c r="E23" s="18"/>
      <c r="F23" s="18"/>
      <c r="G23" s="29"/>
      <c r="H23" s="18"/>
      <c r="I23" s="33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x14ac:dyDescent="0.3">
      <c r="A24" s="18"/>
      <c r="B24" s="18"/>
      <c r="C24" s="18"/>
      <c r="D24" s="18"/>
      <c r="E24" s="18"/>
      <c r="F24" s="18"/>
      <c r="G24" s="29"/>
      <c r="H24" s="18"/>
      <c r="I24" s="33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x14ac:dyDescent="0.3">
      <c r="A25" s="18"/>
      <c r="B25" s="18"/>
      <c r="C25" s="18"/>
      <c r="D25" s="18"/>
      <c r="E25" s="18"/>
      <c r="F25" s="18"/>
      <c r="G25" s="29"/>
      <c r="H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x14ac:dyDescent="0.3">
      <c r="A26" s="18"/>
      <c r="B26" s="18"/>
      <c r="C26" s="18"/>
      <c r="D26" s="18"/>
      <c r="E26" s="18"/>
      <c r="F26" s="18"/>
      <c r="G26" s="29"/>
      <c r="H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x14ac:dyDescent="0.3">
      <c r="A27" s="18"/>
      <c r="B27" s="18"/>
      <c r="C27" s="18"/>
      <c r="D27" s="18"/>
      <c r="E27" s="18"/>
      <c r="F27" s="18"/>
      <c r="G27" s="29"/>
      <c r="H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 x14ac:dyDescent="0.3">
      <c r="A28" s="18"/>
      <c r="B28" s="18"/>
      <c r="C28" s="18"/>
      <c r="D28" s="18"/>
      <c r="E28" s="18"/>
      <c r="F28" s="18"/>
      <c r="G28" s="29"/>
      <c r="H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 x14ac:dyDescent="0.3">
      <c r="A29" s="18"/>
      <c r="B29" s="18"/>
      <c r="C29" s="18"/>
      <c r="D29" s="18"/>
      <c r="E29" s="18"/>
      <c r="F29" s="18"/>
      <c r="G29" s="29"/>
      <c r="H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 x14ac:dyDescent="0.3">
      <c r="A30" s="18"/>
      <c r="B30" s="18"/>
      <c r="C30" s="18"/>
      <c r="D30" s="18"/>
      <c r="E30" s="18"/>
      <c r="F30" s="18"/>
      <c r="G30" s="29"/>
      <c r="H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x14ac:dyDescent="0.3">
      <c r="A31" s="18"/>
      <c r="B31" s="18"/>
      <c r="C31" s="18"/>
      <c r="D31" s="18"/>
      <c r="E31" s="18"/>
      <c r="F31" s="18"/>
      <c r="G31" s="29"/>
      <c r="H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 x14ac:dyDescent="0.3">
      <c r="A32" s="18"/>
      <c r="B32" s="18"/>
      <c r="C32" s="18"/>
      <c r="D32" s="18"/>
      <c r="E32" s="18"/>
      <c r="F32" s="18"/>
      <c r="G32" s="29"/>
      <c r="H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x14ac:dyDescent="0.3">
      <c r="A33" s="18"/>
      <c r="B33" s="18"/>
      <c r="C33" s="18"/>
      <c r="D33" s="18"/>
      <c r="E33" s="18"/>
      <c r="F33" s="18"/>
      <c r="G33" s="29"/>
      <c r="H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x14ac:dyDescent="0.3">
      <c r="A34" s="18"/>
      <c r="B34" s="18"/>
      <c r="C34" s="18"/>
      <c r="D34" s="18"/>
      <c r="E34" s="18"/>
      <c r="F34" s="18"/>
      <c r="G34" s="29"/>
      <c r="H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x14ac:dyDescent="0.3">
      <c r="A35" s="18"/>
      <c r="B35" s="18"/>
      <c r="C35" s="18"/>
      <c r="D35" s="18"/>
      <c r="E35" s="18"/>
      <c r="F35" s="18"/>
      <c r="G35" s="29"/>
      <c r="H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x14ac:dyDescent="0.3">
      <c r="A36" s="18"/>
      <c r="B36" s="18"/>
      <c r="C36" s="18"/>
      <c r="D36" s="18"/>
      <c r="E36" s="18"/>
      <c r="F36" s="18"/>
      <c r="G36" s="29"/>
      <c r="H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x14ac:dyDescent="0.3">
      <c r="B37" s="18"/>
      <c r="C37" s="18"/>
      <c r="D37" s="18"/>
      <c r="E37" s="18"/>
      <c r="F37" s="18"/>
      <c r="G37" s="29"/>
      <c r="H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x14ac:dyDescent="0.3">
      <c r="G38" s="37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</sheetData>
  <mergeCells count="2">
    <mergeCell ref="B3:B19"/>
    <mergeCell ref="K3:K14"/>
  </mergeCell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1D0F-FD95-44F2-A9B3-1566656BA881}">
  <sheetPr codeName="Sheet7"/>
  <dimension ref="A1:AM107"/>
  <sheetViews>
    <sheetView workbookViewId="0">
      <selection activeCell="K12" sqref="K12"/>
    </sheetView>
  </sheetViews>
  <sheetFormatPr defaultRowHeight="14.4" x14ac:dyDescent="0.3"/>
  <cols>
    <col min="1" max="1" width="3.5546875" customWidth="1"/>
    <col min="2" max="2" width="4" customWidth="1"/>
    <col min="3" max="3" width="12" customWidth="1"/>
    <col min="4" max="4" width="12.77734375" customWidth="1"/>
    <col min="5" max="5" width="14.33203125" customWidth="1"/>
    <col min="6" max="6" width="19.21875" customWidth="1"/>
    <col min="7" max="7" width="14.21875" style="37" customWidth="1"/>
    <col min="9" max="9" width="0.6640625" customWidth="1"/>
    <col min="10" max="10" width="5.44140625" customWidth="1"/>
    <col min="11" max="11" width="12.21875" customWidth="1"/>
    <col min="12" max="12" width="12" customWidth="1"/>
    <col min="13" max="13" width="12.109375" customWidth="1"/>
    <col min="14" max="14" width="11.88671875" customWidth="1"/>
    <col min="15" max="15" width="9.21875" customWidth="1"/>
  </cols>
  <sheetData>
    <row r="1" spans="1:39" s="18" customFormat="1" ht="36" customHeight="1" x14ac:dyDescent="0.55000000000000004">
      <c r="A1" s="10"/>
      <c r="B1" s="11"/>
      <c r="C1" s="12" t="s">
        <v>139</v>
      </c>
      <c r="D1" s="13"/>
      <c r="E1" s="14"/>
      <c r="F1" s="15"/>
      <c r="G1" s="28"/>
      <c r="H1" s="16"/>
      <c r="I1" s="16"/>
      <c r="J1" s="16"/>
      <c r="K1" s="16"/>
      <c r="L1" s="16"/>
      <c r="M1" s="17"/>
      <c r="N1" s="17"/>
      <c r="O1" s="16"/>
    </row>
    <row r="2" spans="1:39" x14ac:dyDescent="0.3">
      <c r="A2" s="18"/>
      <c r="B2" s="18"/>
      <c r="C2" s="18"/>
      <c r="D2" s="18"/>
      <c r="E2" s="18"/>
      <c r="F2" s="18"/>
      <c r="G2" s="29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</row>
    <row r="3" spans="1:39" ht="15.6" x14ac:dyDescent="0.3">
      <c r="A3" s="18"/>
      <c r="B3" s="104" t="s">
        <v>42</v>
      </c>
      <c r="C3" s="38" t="s">
        <v>43</v>
      </c>
      <c r="D3" s="39" t="s">
        <v>44</v>
      </c>
      <c r="E3" s="39" t="s">
        <v>45</v>
      </c>
      <c r="F3" s="39" t="s">
        <v>46</v>
      </c>
      <c r="G3" s="40" t="s">
        <v>47</v>
      </c>
      <c r="I3" s="33"/>
      <c r="J3" s="18"/>
      <c r="K3" s="41" t="s">
        <v>43</v>
      </c>
      <c r="L3" s="42">
        <v>43564</v>
      </c>
      <c r="M3" s="42">
        <v>43577</v>
      </c>
      <c r="N3" s="42">
        <v>91636</v>
      </c>
      <c r="O3" s="42">
        <v>12658</v>
      </c>
      <c r="P3" s="42">
        <v>46545</v>
      </c>
      <c r="Q3" s="42">
        <v>97424</v>
      </c>
      <c r="R3" s="42">
        <v>32466</v>
      </c>
      <c r="S3" s="42">
        <v>72430</v>
      </c>
      <c r="T3" s="42">
        <v>90654</v>
      </c>
      <c r="U3" s="42">
        <v>23432</v>
      </c>
      <c r="V3" s="42">
        <v>54634</v>
      </c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</row>
    <row r="4" spans="1:39" ht="15.6" x14ac:dyDescent="0.3">
      <c r="A4" s="18"/>
      <c r="B4" s="104"/>
      <c r="C4" s="43">
        <v>12658</v>
      </c>
      <c r="D4" s="44" t="str">
        <f>HLOOKUP(C4,$K$3:$V$6,2,FALSE)</f>
        <v>Steve</v>
      </c>
      <c r="E4" s="44" t="str">
        <f>HLOOKUP(C4,$K$3:$V$6,3,FALSE)</f>
        <v>Reeves</v>
      </c>
      <c r="F4" s="44" t="str">
        <f>HLOOKUP(C4,$K$3:$V$6,4,FALSE)</f>
        <v>Gold</v>
      </c>
      <c r="G4" s="45" t="s">
        <v>49</v>
      </c>
      <c r="H4" s="18"/>
      <c r="I4" s="33"/>
      <c r="J4" s="18"/>
      <c r="K4" s="41" t="s">
        <v>44</v>
      </c>
      <c r="L4" s="46" t="s">
        <v>50</v>
      </c>
      <c r="M4" s="46" t="s">
        <v>54</v>
      </c>
      <c r="N4" s="46" t="s">
        <v>57</v>
      </c>
      <c r="O4" s="46" t="s">
        <v>60</v>
      </c>
      <c r="P4" s="46" t="s">
        <v>64</v>
      </c>
      <c r="Q4" s="46" t="s">
        <v>67</v>
      </c>
      <c r="R4" s="46" t="s">
        <v>69</v>
      </c>
      <c r="S4" s="46" t="s">
        <v>72</v>
      </c>
      <c r="T4" s="46" t="s">
        <v>75</v>
      </c>
      <c r="U4" s="46" t="s">
        <v>78</v>
      </c>
      <c r="V4" s="46" t="s">
        <v>82</v>
      </c>
      <c r="W4" s="18"/>
      <c r="X4" s="18"/>
      <c r="Y4" s="18"/>
      <c r="Z4" s="18"/>
    </row>
    <row r="5" spans="1:39" ht="15.6" x14ac:dyDescent="0.3">
      <c r="A5" s="18"/>
      <c r="B5" s="104"/>
      <c r="C5" s="43">
        <v>23432</v>
      </c>
      <c r="D5" s="44" t="str">
        <f t="shared" ref="D5:D19" si="0">HLOOKUP(C5,$K$3:$V$6,2,FALSE)</f>
        <v>Pete</v>
      </c>
      <c r="E5" s="44" t="str">
        <f t="shared" ref="E5:E19" si="1">HLOOKUP(C5,$K$3:$V$6,3,FALSE)</f>
        <v>Skeeter</v>
      </c>
      <c r="F5" s="44" t="str">
        <f t="shared" ref="F5:F19" si="2">HLOOKUP(C5,$K$3:$V$6,4,FALSE)</f>
        <v>Silver</v>
      </c>
      <c r="G5" s="45" t="s">
        <v>53</v>
      </c>
      <c r="H5" s="18"/>
      <c r="I5" s="33"/>
      <c r="J5" s="18"/>
      <c r="K5" s="41" t="s">
        <v>45</v>
      </c>
      <c r="L5" s="46" t="s">
        <v>51</v>
      </c>
      <c r="M5" s="46" t="s">
        <v>55</v>
      </c>
      <c r="N5" s="46" t="s">
        <v>58</v>
      </c>
      <c r="O5" s="46" t="s">
        <v>61</v>
      </c>
      <c r="P5" s="46" t="s">
        <v>65</v>
      </c>
      <c r="Q5" s="46" t="s">
        <v>68</v>
      </c>
      <c r="R5" s="46" t="s">
        <v>70</v>
      </c>
      <c r="S5" s="46" t="s">
        <v>73</v>
      </c>
      <c r="T5" s="46" t="s">
        <v>76</v>
      </c>
      <c r="U5" s="46" t="s">
        <v>79</v>
      </c>
      <c r="V5" s="46" t="s">
        <v>83</v>
      </c>
      <c r="W5" s="18"/>
      <c r="X5" s="18"/>
      <c r="Y5" s="18"/>
      <c r="Z5" s="18"/>
    </row>
    <row r="6" spans="1:39" ht="15.6" x14ac:dyDescent="0.3">
      <c r="A6" s="18"/>
      <c r="B6" s="104"/>
      <c r="C6" s="43">
        <v>23432</v>
      </c>
      <c r="D6" s="44" t="str">
        <f t="shared" si="0"/>
        <v>Pete</v>
      </c>
      <c r="E6" s="44" t="str">
        <f t="shared" si="1"/>
        <v>Skeeter</v>
      </c>
      <c r="F6" s="44" t="str">
        <f t="shared" si="2"/>
        <v>Silver</v>
      </c>
      <c r="G6" s="45" t="s">
        <v>56</v>
      </c>
      <c r="H6" s="18"/>
      <c r="I6" s="33"/>
      <c r="J6" s="18"/>
      <c r="K6" s="41" t="s">
        <v>46</v>
      </c>
      <c r="L6" s="46" t="s">
        <v>52</v>
      </c>
      <c r="M6" s="46" t="s">
        <v>52</v>
      </c>
      <c r="N6" s="46" t="s">
        <v>52</v>
      </c>
      <c r="O6" s="46" t="s">
        <v>62</v>
      </c>
      <c r="P6" s="46" t="s">
        <v>62</v>
      </c>
      <c r="Q6" s="46" t="s">
        <v>62</v>
      </c>
      <c r="R6" s="46" t="s">
        <v>71</v>
      </c>
      <c r="S6" s="46" t="s">
        <v>71</v>
      </c>
      <c r="T6" s="46" t="s">
        <v>71</v>
      </c>
      <c r="U6" s="46" t="s">
        <v>80</v>
      </c>
      <c r="V6" s="46" t="s">
        <v>80</v>
      </c>
      <c r="W6" s="18"/>
      <c r="X6" s="18"/>
      <c r="Y6" s="18"/>
      <c r="Z6" s="18"/>
    </row>
    <row r="7" spans="1:39" ht="15.6" x14ac:dyDescent="0.3">
      <c r="A7" s="18"/>
      <c r="B7" s="104"/>
      <c r="C7" s="43">
        <v>23432</v>
      </c>
      <c r="D7" s="44" t="str">
        <f t="shared" si="0"/>
        <v>Pete</v>
      </c>
      <c r="E7" s="44" t="str">
        <f t="shared" si="1"/>
        <v>Skeeter</v>
      </c>
      <c r="F7" s="44" t="str">
        <f t="shared" si="2"/>
        <v>Silver</v>
      </c>
      <c r="G7" s="45" t="s">
        <v>59</v>
      </c>
      <c r="H7" s="18"/>
      <c r="I7" s="33"/>
      <c r="J7" s="18"/>
      <c r="K7" s="20"/>
      <c r="L7" s="47"/>
      <c r="M7" s="48"/>
      <c r="N7" s="48"/>
      <c r="O7" s="4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39" ht="15.6" x14ac:dyDescent="0.3">
      <c r="A8" s="18"/>
      <c r="B8" s="104"/>
      <c r="C8" s="43">
        <v>32466</v>
      </c>
      <c r="D8" s="44" t="str">
        <f t="shared" si="0"/>
        <v>Anna</v>
      </c>
      <c r="E8" s="44" t="str">
        <f t="shared" si="1"/>
        <v>Zatana</v>
      </c>
      <c r="F8" s="44" t="str">
        <f t="shared" si="2"/>
        <v>Platinum</v>
      </c>
      <c r="G8" s="45" t="s">
        <v>63</v>
      </c>
      <c r="H8" s="18"/>
      <c r="I8" s="33"/>
      <c r="J8" s="18"/>
      <c r="K8" s="20"/>
      <c r="L8" s="47"/>
      <c r="M8" s="77"/>
      <c r="N8" s="77"/>
      <c r="O8" s="4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39" ht="15.6" x14ac:dyDescent="0.3">
      <c r="A9" s="18"/>
      <c r="B9" s="104"/>
      <c r="C9" s="43">
        <v>32466</v>
      </c>
      <c r="D9" s="44" t="str">
        <f t="shared" si="0"/>
        <v>Anna</v>
      </c>
      <c r="E9" s="44" t="str">
        <f t="shared" si="1"/>
        <v>Zatana</v>
      </c>
      <c r="F9" s="44" t="str">
        <f t="shared" si="2"/>
        <v>Platinum</v>
      </c>
      <c r="G9" s="45" t="s">
        <v>66</v>
      </c>
      <c r="H9" s="18"/>
      <c r="I9" s="33"/>
      <c r="J9" s="18"/>
      <c r="K9" s="20"/>
      <c r="L9" s="47"/>
      <c r="M9" s="77"/>
      <c r="N9" s="77"/>
      <c r="O9" s="4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39" ht="15.6" x14ac:dyDescent="0.3">
      <c r="A10" s="18"/>
      <c r="B10" s="104"/>
      <c r="C10" s="43">
        <v>43577</v>
      </c>
      <c r="D10" s="44" t="str">
        <f t="shared" si="0"/>
        <v>Bridget</v>
      </c>
      <c r="E10" s="44" t="str">
        <f t="shared" si="1"/>
        <v>Gridget</v>
      </c>
      <c r="F10" s="44" t="str">
        <f t="shared" si="2"/>
        <v>Bronze</v>
      </c>
      <c r="G10" s="45" t="s">
        <v>56</v>
      </c>
      <c r="H10" s="18"/>
      <c r="I10" s="33"/>
      <c r="J10" s="18"/>
      <c r="K10" s="20"/>
      <c r="L10" s="47"/>
      <c r="M10" s="77"/>
      <c r="N10" s="77"/>
      <c r="O10" s="4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39" ht="15.6" x14ac:dyDescent="0.3">
      <c r="A11" s="18"/>
      <c r="B11" s="104"/>
      <c r="C11" s="43">
        <v>46545</v>
      </c>
      <c r="D11" s="44" t="str">
        <f t="shared" si="0"/>
        <v>Elena</v>
      </c>
      <c r="E11" s="44" t="str">
        <f t="shared" si="1"/>
        <v>Morena</v>
      </c>
      <c r="F11" s="44" t="str">
        <f t="shared" si="2"/>
        <v>Gold</v>
      </c>
      <c r="G11" s="45" t="s">
        <v>66</v>
      </c>
      <c r="H11" s="18"/>
      <c r="I11" s="33"/>
      <c r="J11" s="18"/>
      <c r="K11" s="20"/>
      <c r="L11" s="47"/>
      <c r="M11" s="77"/>
      <c r="N11" s="77"/>
      <c r="O11" s="4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39" ht="15.6" x14ac:dyDescent="0.3">
      <c r="A12" s="18"/>
      <c r="B12" s="104"/>
      <c r="C12" s="43">
        <v>54634</v>
      </c>
      <c r="D12" s="44" t="str">
        <f t="shared" si="0"/>
        <v>Billiam</v>
      </c>
      <c r="E12" s="44" t="str">
        <f t="shared" si="1"/>
        <v>Williams</v>
      </c>
      <c r="F12" s="44" t="str">
        <f t="shared" si="2"/>
        <v>Silver</v>
      </c>
      <c r="G12" s="45" t="s">
        <v>74</v>
      </c>
      <c r="H12" s="18"/>
      <c r="I12" s="33"/>
      <c r="J12" s="18"/>
      <c r="K12" s="20"/>
      <c r="L12" s="47"/>
      <c r="M12" s="77"/>
      <c r="N12" s="77"/>
      <c r="O12" s="4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39" ht="15.6" x14ac:dyDescent="0.3">
      <c r="A13" s="18"/>
      <c r="B13" s="104"/>
      <c r="C13" s="43">
        <v>72430</v>
      </c>
      <c r="D13" s="44" t="str">
        <f t="shared" si="0"/>
        <v>Eliza</v>
      </c>
      <c r="E13" s="44" t="str">
        <f t="shared" si="1"/>
        <v>Wisner</v>
      </c>
      <c r="F13" s="44" t="str">
        <f t="shared" si="2"/>
        <v>Platinum</v>
      </c>
      <c r="G13" s="45" t="s">
        <v>77</v>
      </c>
      <c r="H13" s="18"/>
      <c r="I13" s="33"/>
      <c r="J13" s="18"/>
      <c r="K13" s="20"/>
      <c r="L13" s="47"/>
      <c r="M13" s="48"/>
      <c r="N13" s="48"/>
      <c r="O13" s="4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39" ht="15.6" x14ac:dyDescent="0.3">
      <c r="A14" s="18"/>
      <c r="B14" s="104"/>
      <c r="C14" s="43">
        <v>72430</v>
      </c>
      <c r="D14" s="44" t="str">
        <f t="shared" si="0"/>
        <v>Eliza</v>
      </c>
      <c r="E14" s="44" t="str">
        <f t="shared" si="1"/>
        <v>Wisner</v>
      </c>
      <c r="F14" s="44" t="str">
        <f t="shared" si="2"/>
        <v>Platinum</v>
      </c>
      <c r="G14" s="45" t="s">
        <v>81</v>
      </c>
      <c r="H14" s="18"/>
      <c r="I14" s="33"/>
      <c r="J14" s="18"/>
      <c r="K14" s="20"/>
      <c r="L14" s="47"/>
      <c r="M14" s="77"/>
      <c r="N14" s="77"/>
      <c r="O14" s="77"/>
      <c r="P14" s="77"/>
      <c r="Q14" s="77"/>
      <c r="R14" s="18"/>
      <c r="S14" s="18"/>
      <c r="T14" s="18"/>
      <c r="U14" s="18"/>
      <c r="V14" s="18"/>
      <c r="W14" s="18"/>
      <c r="X14" s="18"/>
      <c r="Y14" s="18"/>
      <c r="Z14" s="18"/>
    </row>
    <row r="15" spans="1:39" ht="15.6" x14ac:dyDescent="0.3">
      <c r="A15" s="18"/>
      <c r="B15" s="104"/>
      <c r="C15" s="43">
        <v>90654</v>
      </c>
      <c r="D15" s="44" t="str">
        <f t="shared" si="0"/>
        <v>Carrie</v>
      </c>
      <c r="E15" s="44" t="str">
        <f t="shared" si="1"/>
        <v>McClary</v>
      </c>
      <c r="F15" s="44" t="str">
        <f t="shared" si="2"/>
        <v>Platinum</v>
      </c>
      <c r="G15" s="45" t="s">
        <v>74</v>
      </c>
      <c r="H15" s="18"/>
      <c r="I15" s="33"/>
      <c r="J15" s="18"/>
      <c r="K15" s="18"/>
      <c r="L15" s="18"/>
      <c r="M15" s="77"/>
      <c r="N15" s="77"/>
      <c r="O15" s="77"/>
      <c r="P15" s="77"/>
      <c r="Q15" s="77"/>
      <c r="R15" s="18"/>
      <c r="S15" s="18"/>
      <c r="T15" s="18"/>
      <c r="U15" s="18"/>
      <c r="V15" s="18"/>
      <c r="W15" s="18"/>
      <c r="X15" s="18"/>
      <c r="Y15" s="18"/>
      <c r="Z15" s="18"/>
    </row>
    <row r="16" spans="1:39" ht="15.6" x14ac:dyDescent="0.3">
      <c r="A16" s="18"/>
      <c r="B16" s="104"/>
      <c r="C16" s="43">
        <v>91636</v>
      </c>
      <c r="D16" s="44" t="str">
        <f t="shared" si="0"/>
        <v>Mary Beth</v>
      </c>
      <c r="E16" s="44" t="str">
        <f t="shared" si="1"/>
        <v>Galbreath</v>
      </c>
      <c r="F16" s="44" t="str">
        <f t="shared" si="2"/>
        <v>Bronze</v>
      </c>
      <c r="G16" s="45" t="s">
        <v>77</v>
      </c>
      <c r="H16" s="18"/>
      <c r="I16" s="33"/>
      <c r="J16" s="18"/>
      <c r="K16" s="49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18"/>
      <c r="X16" s="18"/>
      <c r="Y16" s="18"/>
      <c r="Z16" s="18"/>
    </row>
    <row r="17" spans="1:27" ht="15.6" x14ac:dyDescent="0.3">
      <c r="A17" s="18"/>
      <c r="B17" s="104"/>
      <c r="C17" s="43">
        <v>97424</v>
      </c>
      <c r="D17" s="44" t="str">
        <f t="shared" si="0"/>
        <v>Tom</v>
      </c>
      <c r="E17" s="44" t="str">
        <f t="shared" si="1"/>
        <v>Abalom</v>
      </c>
      <c r="F17" s="44" t="str">
        <f t="shared" si="2"/>
        <v>Gold</v>
      </c>
      <c r="G17" s="45" t="s">
        <v>84</v>
      </c>
      <c r="H17" s="18"/>
      <c r="I17" s="33"/>
      <c r="J17" s="18"/>
      <c r="K17" s="49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7"/>
      <c r="X17" s="18"/>
      <c r="Y17" s="18"/>
      <c r="Z17" s="18"/>
    </row>
    <row r="18" spans="1:27" ht="15.6" x14ac:dyDescent="0.3">
      <c r="A18" s="18"/>
      <c r="B18" s="104"/>
      <c r="C18" s="43">
        <v>97424</v>
      </c>
      <c r="D18" s="44" t="str">
        <f t="shared" si="0"/>
        <v>Tom</v>
      </c>
      <c r="E18" s="44" t="str">
        <f t="shared" si="1"/>
        <v>Abalom</v>
      </c>
      <c r="F18" s="44" t="str">
        <f t="shared" si="2"/>
        <v>Gold</v>
      </c>
      <c r="G18" s="45" t="s">
        <v>85</v>
      </c>
      <c r="H18" s="18"/>
      <c r="I18" s="33"/>
      <c r="J18" s="18"/>
      <c r="K18" s="49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18"/>
      <c r="Y18" s="18"/>
      <c r="Z18" s="18"/>
    </row>
    <row r="19" spans="1:27" ht="15.6" x14ac:dyDescent="0.3">
      <c r="A19" s="18"/>
      <c r="B19" s="104"/>
      <c r="C19" s="50">
        <v>97424</v>
      </c>
      <c r="D19" s="44" t="str">
        <f t="shared" si="0"/>
        <v>Tom</v>
      </c>
      <c r="E19" s="44" t="str">
        <f t="shared" si="1"/>
        <v>Abalom</v>
      </c>
      <c r="F19" s="44" t="str">
        <f t="shared" si="2"/>
        <v>Gold</v>
      </c>
      <c r="G19" s="51" t="s">
        <v>86</v>
      </c>
      <c r="H19" s="18"/>
      <c r="I19" s="33"/>
      <c r="J19" s="18"/>
      <c r="K19" s="49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18"/>
      <c r="X19" s="18"/>
      <c r="Y19" s="18"/>
      <c r="Z19" s="18"/>
    </row>
    <row r="20" spans="1:27" x14ac:dyDescent="0.3">
      <c r="A20" s="18"/>
      <c r="B20" s="18"/>
      <c r="C20" s="18"/>
      <c r="D20" s="18"/>
      <c r="E20" s="18"/>
      <c r="F20" s="18"/>
      <c r="G20" s="29"/>
      <c r="H20" s="18"/>
      <c r="I20" s="33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x14ac:dyDescent="0.3">
      <c r="A21" s="18"/>
      <c r="B21" s="18"/>
      <c r="C21" s="18"/>
      <c r="D21" s="18"/>
      <c r="E21" s="18"/>
      <c r="F21" s="18"/>
      <c r="G21" s="29"/>
      <c r="H21" s="18"/>
      <c r="I21" s="33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x14ac:dyDescent="0.3">
      <c r="A22" s="18"/>
      <c r="B22" s="18"/>
      <c r="C22" s="18"/>
      <c r="D22" s="18"/>
      <c r="E22" s="18"/>
      <c r="F22" s="18"/>
      <c r="G22" s="29"/>
      <c r="H22" s="18"/>
      <c r="I22" s="33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x14ac:dyDescent="0.3">
      <c r="A23" s="18"/>
      <c r="B23" s="18"/>
      <c r="C23" s="18"/>
      <c r="D23" s="18"/>
      <c r="E23" s="18"/>
      <c r="F23" s="18"/>
      <c r="G23" s="29"/>
      <c r="H23" s="18"/>
      <c r="I23" s="33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x14ac:dyDescent="0.3">
      <c r="A24" s="18"/>
      <c r="B24" s="18"/>
      <c r="C24" s="18"/>
      <c r="D24" s="18"/>
      <c r="E24" s="18"/>
      <c r="F24" s="18"/>
      <c r="G24" s="29"/>
      <c r="H24" s="18"/>
      <c r="I24" s="33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7" x14ac:dyDescent="0.3">
      <c r="A25" s="18"/>
      <c r="B25" s="18"/>
      <c r="C25" s="18"/>
      <c r="D25" s="18"/>
      <c r="E25" s="18"/>
      <c r="F25" s="18"/>
      <c r="G25" s="29"/>
      <c r="H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7" x14ac:dyDescent="0.3">
      <c r="A26" s="18"/>
      <c r="B26" s="18"/>
      <c r="C26" s="18"/>
      <c r="D26" s="18"/>
      <c r="E26" s="18"/>
      <c r="F26" s="18"/>
      <c r="G26" s="29"/>
      <c r="H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7" x14ac:dyDescent="0.3">
      <c r="A27" s="18"/>
      <c r="B27" s="18"/>
      <c r="C27" s="18"/>
      <c r="D27" s="18"/>
      <c r="E27" s="18"/>
      <c r="F27" s="18"/>
      <c r="G27" s="29"/>
      <c r="H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7" x14ac:dyDescent="0.3">
      <c r="A28" s="18"/>
      <c r="B28" s="18"/>
      <c r="C28" s="18"/>
      <c r="D28" s="18"/>
      <c r="E28" s="18"/>
      <c r="F28" s="18"/>
      <c r="G28" s="29"/>
      <c r="H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7" x14ac:dyDescent="0.3">
      <c r="A29" s="18"/>
      <c r="B29" s="18"/>
      <c r="C29" s="18"/>
      <c r="D29" s="18"/>
      <c r="E29" s="18"/>
      <c r="F29" s="18"/>
      <c r="G29" s="29"/>
      <c r="H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7" x14ac:dyDescent="0.3">
      <c r="A30" s="18"/>
      <c r="B30" s="18"/>
      <c r="C30" s="18"/>
      <c r="D30" s="18"/>
      <c r="E30" s="18"/>
      <c r="F30" s="18"/>
      <c r="G30" s="29"/>
      <c r="H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7" x14ac:dyDescent="0.3">
      <c r="A31" s="18"/>
      <c r="B31" s="18"/>
      <c r="C31" s="18"/>
      <c r="D31" s="18"/>
      <c r="E31" s="18"/>
      <c r="F31" s="18"/>
      <c r="G31" s="29"/>
      <c r="H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7" x14ac:dyDescent="0.3">
      <c r="A32" s="18"/>
      <c r="B32" s="18"/>
      <c r="C32" s="18"/>
      <c r="D32" s="18"/>
      <c r="E32" s="18"/>
      <c r="F32" s="18"/>
      <c r="G32" s="29"/>
      <c r="H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3">
      <c r="A33" s="18"/>
      <c r="B33" s="18"/>
      <c r="C33" s="18"/>
      <c r="D33" s="18"/>
      <c r="E33" s="18"/>
      <c r="F33" s="18"/>
      <c r="G33" s="29"/>
      <c r="H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x14ac:dyDescent="0.3">
      <c r="A34" s="18"/>
      <c r="B34" s="18"/>
      <c r="C34" s="18"/>
      <c r="D34" s="18"/>
      <c r="E34" s="18"/>
      <c r="F34" s="18"/>
      <c r="G34" s="29"/>
      <c r="H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x14ac:dyDescent="0.3">
      <c r="A35" s="18"/>
      <c r="B35" s="18"/>
      <c r="C35" s="18"/>
      <c r="D35" s="18"/>
      <c r="E35" s="18"/>
      <c r="F35" s="18"/>
      <c r="G35" s="29"/>
      <c r="H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x14ac:dyDescent="0.3">
      <c r="A36" s="18"/>
      <c r="B36" s="18"/>
      <c r="C36" s="18"/>
      <c r="D36" s="18"/>
      <c r="E36" s="18"/>
      <c r="F36" s="18"/>
      <c r="G36" s="29"/>
      <c r="H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x14ac:dyDescent="0.3">
      <c r="B37" s="18"/>
      <c r="C37" s="18"/>
      <c r="D37" s="18"/>
      <c r="E37" s="18"/>
      <c r="F37" s="18"/>
      <c r="G37" s="29"/>
      <c r="H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x14ac:dyDescent="0.3"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x14ac:dyDescent="0.3"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x14ac:dyDescent="0.3"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x14ac:dyDescent="0.3"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3"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3"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3"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x14ac:dyDescent="0.3"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3"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3"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3"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1:26" x14ac:dyDescent="0.3"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1:26" x14ac:dyDescent="0.3"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1:26" x14ac:dyDescent="0.3"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1:26" x14ac:dyDescent="0.3"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1:26" x14ac:dyDescent="0.3"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1:26" x14ac:dyDescent="0.3"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1:26" x14ac:dyDescent="0.3"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1:26" x14ac:dyDescent="0.3"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1:26" x14ac:dyDescent="0.3"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1:26" x14ac:dyDescent="0.3"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1:26" x14ac:dyDescent="0.3"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1:26" x14ac:dyDescent="0.3"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1:26" x14ac:dyDescent="0.3"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1:26" x14ac:dyDescent="0.3"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1:26" x14ac:dyDescent="0.3"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1:26" x14ac:dyDescent="0.3"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1:26" x14ac:dyDescent="0.3"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1:26" x14ac:dyDescent="0.3"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1:26" x14ac:dyDescent="0.3"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1:26" x14ac:dyDescent="0.3"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1:26" x14ac:dyDescent="0.3"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1:26" x14ac:dyDescent="0.3"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1:26" x14ac:dyDescent="0.3"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1:26" x14ac:dyDescent="0.3"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1:26" x14ac:dyDescent="0.3"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1:26" x14ac:dyDescent="0.3"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1:26" x14ac:dyDescent="0.3"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1:26" x14ac:dyDescent="0.3"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1:26" x14ac:dyDescent="0.3"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1:26" x14ac:dyDescent="0.3"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1:26" x14ac:dyDescent="0.3"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1:26" x14ac:dyDescent="0.3"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1:26" x14ac:dyDescent="0.3"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1:26" x14ac:dyDescent="0.3"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1:26" x14ac:dyDescent="0.3"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1:26" x14ac:dyDescent="0.3"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1:26" x14ac:dyDescent="0.3"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1:26" x14ac:dyDescent="0.3"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1:26" x14ac:dyDescent="0.3"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1:26" x14ac:dyDescent="0.3"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1:26" x14ac:dyDescent="0.3"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1:26" x14ac:dyDescent="0.3"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1:26" x14ac:dyDescent="0.3"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1:26" x14ac:dyDescent="0.3"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1:26" x14ac:dyDescent="0.3"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1:26" x14ac:dyDescent="0.3"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1:26" x14ac:dyDescent="0.3"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1:26" x14ac:dyDescent="0.3"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1:26" x14ac:dyDescent="0.3"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1:26" x14ac:dyDescent="0.3"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1:26" x14ac:dyDescent="0.3"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1:26" x14ac:dyDescent="0.3"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1:26" x14ac:dyDescent="0.3"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1:26" x14ac:dyDescent="0.3"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1:26" x14ac:dyDescent="0.3"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1:26" x14ac:dyDescent="0.3"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1:26" x14ac:dyDescent="0.3"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1:26" x14ac:dyDescent="0.3"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1:26" x14ac:dyDescent="0.3"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</sheetData>
  <mergeCells count="1">
    <mergeCell ref="B3:B19"/>
  </mergeCells>
  <pageMargins left="0.7" right="0.7" top="0.75" bottom="0.75" header="0.3" footer="0.3"/>
  <pageSetup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E050-C9DF-43E5-B058-DB061E939608}">
  <sheetPr codeName="Sheet12"/>
  <dimension ref="A1:E38"/>
  <sheetViews>
    <sheetView workbookViewId="0"/>
  </sheetViews>
  <sheetFormatPr defaultRowHeight="14.4" x14ac:dyDescent="0.3"/>
  <cols>
    <col min="1" max="1" width="9.21875" bestFit="1" customWidth="1"/>
    <col min="2" max="2" width="14.77734375" bestFit="1" customWidth="1"/>
    <col min="3" max="3" width="9.5546875" bestFit="1" customWidth="1"/>
    <col min="4" max="4" width="8" bestFit="1" customWidth="1"/>
    <col min="5" max="5" width="17.33203125" bestFit="1" customWidth="1"/>
  </cols>
  <sheetData>
    <row r="1" spans="1:5" x14ac:dyDescent="0.3">
      <c r="A1" t="s">
        <v>144</v>
      </c>
      <c r="B1" t="s">
        <v>1</v>
      </c>
      <c r="C1" t="s">
        <v>156</v>
      </c>
      <c r="D1" t="s">
        <v>157</v>
      </c>
      <c r="E1" t="s">
        <v>158</v>
      </c>
    </row>
    <row r="2" spans="1:5" x14ac:dyDescent="0.3">
      <c r="A2">
        <v>1</v>
      </c>
      <c r="B2" s="108" t="s">
        <v>159</v>
      </c>
      <c r="C2" s="21">
        <v>45322</v>
      </c>
      <c r="D2">
        <v>14</v>
      </c>
      <c r="E2" s="108" t="s">
        <v>94</v>
      </c>
    </row>
    <row r="3" spans="1:5" x14ac:dyDescent="0.3">
      <c r="A3">
        <v>1</v>
      </c>
      <c r="B3" s="108" t="s">
        <v>159</v>
      </c>
      <c r="C3" s="21">
        <v>45351</v>
      </c>
      <c r="D3">
        <v>56</v>
      </c>
      <c r="E3" s="108" t="s">
        <v>94</v>
      </c>
    </row>
    <row r="4" spans="1:5" x14ac:dyDescent="0.3">
      <c r="A4">
        <v>1</v>
      </c>
      <c r="B4" s="108" t="s">
        <v>159</v>
      </c>
      <c r="C4" s="21">
        <v>45382</v>
      </c>
      <c r="D4">
        <v>32</v>
      </c>
      <c r="E4" s="108" t="s">
        <v>94</v>
      </c>
    </row>
    <row r="5" spans="1:5" x14ac:dyDescent="0.3">
      <c r="A5">
        <v>1</v>
      </c>
      <c r="B5" s="108" t="s">
        <v>159</v>
      </c>
      <c r="C5" s="21">
        <v>45412</v>
      </c>
      <c r="D5">
        <v>13</v>
      </c>
      <c r="E5" s="108" t="s">
        <v>94</v>
      </c>
    </row>
    <row r="6" spans="1:5" x14ac:dyDescent="0.3">
      <c r="A6">
        <v>2</v>
      </c>
      <c r="B6" s="108" t="s">
        <v>160</v>
      </c>
      <c r="C6" s="21">
        <v>45322</v>
      </c>
      <c r="D6">
        <v>37</v>
      </c>
      <c r="E6" s="108" t="s">
        <v>96</v>
      </c>
    </row>
    <row r="7" spans="1:5" x14ac:dyDescent="0.3">
      <c r="A7">
        <v>2</v>
      </c>
      <c r="B7" s="108" t="s">
        <v>160</v>
      </c>
      <c r="C7" s="21">
        <v>45351</v>
      </c>
      <c r="D7">
        <v>23</v>
      </c>
      <c r="E7" s="108" t="s">
        <v>96</v>
      </c>
    </row>
    <row r="8" spans="1:5" x14ac:dyDescent="0.3">
      <c r="A8">
        <v>2</v>
      </c>
      <c r="B8" s="108" t="s">
        <v>160</v>
      </c>
      <c r="C8" s="21">
        <v>45382</v>
      </c>
      <c r="D8">
        <v>42</v>
      </c>
      <c r="E8" s="108" t="s">
        <v>96</v>
      </c>
    </row>
    <row r="9" spans="1:5" x14ac:dyDescent="0.3">
      <c r="A9">
        <v>2</v>
      </c>
      <c r="B9" s="108" t="s">
        <v>160</v>
      </c>
      <c r="C9" s="21">
        <v>45412</v>
      </c>
      <c r="D9">
        <v>12</v>
      </c>
      <c r="E9" s="108" t="s">
        <v>96</v>
      </c>
    </row>
    <row r="10" spans="1:5" x14ac:dyDescent="0.3">
      <c r="A10">
        <v>3</v>
      </c>
      <c r="B10" s="108" t="s">
        <v>161</v>
      </c>
      <c r="C10" s="21">
        <v>45322</v>
      </c>
      <c r="D10">
        <v>45</v>
      </c>
      <c r="E10" s="108" t="s">
        <v>94</v>
      </c>
    </row>
    <row r="11" spans="1:5" x14ac:dyDescent="0.3">
      <c r="A11">
        <v>3</v>
      </c>
      <c r="B11" s="108" t="s">
        <v>161</v>
      </c>
      <c r="C11" s="21">
        <v>45351</v>
      </c>
      <c r="D11">
        <v>24</v>
      </c>
      <c r="E11" s="108" t="s">
        <v>94</v>
      </c>
    </row>
    <row r="12" spans="1:5" x14ac:dyDescent="0.3">
      <c r="A12">
        <v>3</v>
      </c>
      <c r="B12" s="108" t="s">
        <v>161</v>
      </c>
      <c r="C12" s="21">
        <v>45382</v>
      </c>
      <c r="D12">
        <v>12</v>
      </c>
      <c r="E12" s="108" t="s">
        <v>94</v>
      </c>
    </row>
    <row r="13" spans="1:5" x14ac:dyDescent="0.3">
      <c r="A13">
        <v>3</v>
      </c>
      <c r="B13" s="108" t="s">
        <v>161</v>
      </c>
      <c r="C13" s="21">
        <v>45412</v>
      </c>
      <c r="D13">
        <v>56</v>
      </c>
      <c r="E13" s="108" t="s">
        <v>94</v>
      </c>
    </row>
    <row r="14" spans="1:5" x14ac:dyDescent="0.3">
      <c r="A14">
        <v>4</v>
      </c>
      <c r="B14" s="108" t="s">
        <v>162</v>
      </c>
      <c r="C14" s="21">
        <v>45322</v>
      </c>
      <c r="D14">
        <v>54</v>
      </c>
      <c r="E14" s="108" t="s">
        <v>100</v>
      </c>
    </row>
    <row r="15" spans="1:5" x14ac:dyDescent="0.3">
      <c r="A15">
        <v>4</v>
      </c>
      <c r="B15" s="108" t="s">
        <v>162</v>
      </c>
      <c r="C15" s="21">
        <v>45351</v>
      </c>
      <c r="D15">
        <v>23</v>
      </c>
      <c r="E15" s="108" t="s">
        <v>100</v>
      </c>
    </row>
    <row r="16" spans="1:5" x14ac:dyDescent="0.3">
      <c r="A16">
        <v>4</v>
      </c>
      <c r="B16" s="108" t="s">
        <v>162</v>
      </c>
      <c r="C16" s="21">
        <v>45382</v>
      </c>
      <c r="D16">
        <v>54</v>
      </c>
      <c r="E16" s="108" t="s">
        <v>100</v>
      </c>
    </row>
    <row r="17" spans="1:5" x14ac:dyDescent="0.3">
      <c r="A17">
        <v>4</v>
      </c>
      <c r="B17" s="108" t="s">
        <v>162</v>
      </c>
      <c r="C17" s="21">
        <v>45412</v>
      </c>
      <c r="D17">
        <v>22</v>
      </c>
      <c r="E17" s="108" t="s">
        <v>100</v>
      </c>
    </row>
    <row r="18" spans="1:5" x14ac:dyDescent="0.3">
      <c r="A18">
        <v>5</v>
      </c>
      <c r="B18" s="108" t="s">
        <v>163</v>
      </c>
      <c r="C18" s="21">
        <v>45322</v>
      </c>
      <c r="D18">
        <v>55</v>
      </c>
      <c r="E18" s="108" t="s">
        <v>94</v>
      </c>
    </row>
    <row r="19" spans="1:5" x14ac:dyDescent="0.3">
      <c r="A19">
        <v>5</v>
      </c>
      <c r="B19" s="108" t="s">
        <v>163</v>
      </c>
      <c r="C19" s="21">
        <v>45351</v>
      </c>
      <c r="D19">
        <v>35</v>
      </c>
      <c r="E19" s="108" t="s">
        <v>94</v>
      </c>
    </row>
    <row r="20" spans="1:5" x14ac:dyDescent="0.3">
      <c r="A20">
        <v>5</v>
      </c>
      <c r="B20" s="108" t="s">
        <v>163</v>
      </c>
      <c r="C20" s="21">
        <v>45382</v>
      </c>
      <c r="D20">
        <v>33</v>
      </c>
      <c r="E20" s="108" t="s">
        <v>94</v>
      </c>
    </row>
    <row r="21" spans="1:5" x14ac:dyDescent="0.3">
      <c r="A21">
        <v>5</v>
      </c>
      <c r="B21" s="108" t="s">
        <v>163</v>
      </c>
      <c r="C21" s="21">
        <v>45412</v>
      </c>
      <c r="D21">
        <v>22</v>
      </c>
      <c r="E21" s="108" t="s">
        <v>94</v>
      </c>
    </row>
    <row r="22" spans="1:5" x14ac:dyDescent="0.3">
      <c r="A22">
        <v>6</v>
      </c>
      <c r="B22" s="108" t="s">
        <v>164</v>
      </c>
      <c r="C22" s="21">
        <v>45322</v>
      </c>
      <c r="D22">
        <v>52</v>
      </c>
      <c r="E22" s="108" t="s">
        <v>96</v>
      </c>
    </row>
    <row r="23" spans="1:5" x14ac:dyDescent="0.3">
      <c r="A23">
        <v>6</v>
      </c>
      <c r="B23" s="108" t="s">
        <v>164</v>
      </c>
      <c r="C23" s="21">
        <v>45351</v>
      </c>
      <c r="D23">
        <v>46</v>
      </c>
      <c r="E23" s="108" t="s">
        <v>96</v>
      </c>
    </row>
    <row r="24" spans="1:5" x14ac:dyDescent="0.3">
      <c r="A24">
        <v>6</v>
      </c>
      <c r="B24" s="108" t="s">
        <v>164</v>
      </c>
      <c r="C24" s="21">
        <v>45382</v>
      </c>
      <c r="D24">
        <v>65</v>
      </c>
      <c r="E24" s="108" t="s">
        <v>96</v>
      </c>
    </row>
    <row r="25" spans="1:5" x14ac:dyDescent="0.3">
      <c r="A25">
        <v>6</v>
      </c>
      <c r="B25" s="108" t="s">
        <v>164</v>
      </c>
      <c r="C25" s="21">
        <v>45412</v>
      </c>
      <c r="D25">
        <v>24</v>
      </c>
      <c r="E25" s="108" t="s">
        <v>96</v>
      </c>
    </row>
    <row r="26" spans="1:5" x14ac:dyDescent="0.3">
      <c r="A26">
        <v>7</v>
      </c>
      <c r="B26" s="108" t="s">
        <v>165</v>
      </c>
      <c r="C26" s="21">
        <v>45322</v>
      </c>
      <c r="D26">
        <v>34</v>
      </c>
      <c r="E26" s="108" t="s">
        <v>96</v>
      </c>
    </row>
    <row r="27" spans="1:5" x14ac:dyDescent="0.3">
      <c r="A27">
        <v>7</v>
      </c>
      <c r="B27" s="108" t="s">
        <v>165</v>
      </c>
      <c r="C27" s="21">
        <v>45351</v>
      </c>
      <c r="D27">
        <v>65</v>
      </c>
      <c r="E27" s="108" t="s">
        <v>96</v>
      </c>
    </row>
    <row r="28" spans="1:5" x14ac:dyDescent="0.3">
      <c r="A28">
        <v>7</v>
      </c>
      <c r="B28" s="108" t="s">
        <v>165</v>
      </c>
      <c r="C28" s="21">
        <v>45382</v>
      </c>
      <c r="D28">
        <v>34</v>
      </c>
      <c r="E28" s="108" t="s">
        <v>96</v>
      </c>
    </row>
    <row r="29" spans="1:5" x14ac:dyDescent="0.3">
      <c r="A29">
        <v>7</v>
      </c>
      <c r="B29" s="108" t="s">
        <v>165</v>
      </c>
      <c r="C29" s="21">
        <v>45412</v>
      </c>
      <c r="D29">
        <v>54</v>
      </c>
      <c r="E29" s="108" t="s">
        <v>96</v>
      </c>
    </row>
    <row r="30" spans="1:5" x14ac:dyDescent="0.3">
      <c r="A30">
        <v>8</v>
      </c>
      <c r="B30" s="108" t="s">
        <v>166</v>
      </c>
      <c r="C30" s="21">
        <v>45322</v>
      </c>
      <c r="D30">
        <v>36</v>
      </c>
      <c r="E30" s="108" t="s">
        <v>100</v>
      </c>
    </row>
    <row r="31" spans="1:5" x14ac:dyDescent="0.3">
      <c r="A31">
        <v>8</v>
      </c>
      <c r="B31" s="108" t="s">
        <v>166</v>
      </c>
      <c r="C31" s="21">
        <v>45351</v>
      </c>
      <c r="D31">
        <v>64</v>
      </c>
      <c r="E31" s="108" t="s">
        <v>100</v>
      </c>
    </row>
    <row r="32" spans="1:5" x14ac:dyDescent="0.3">
      <c r="A32">
        <v>8</v>
      </c>
      <c r="B32" s="108" t="s">
        <v>166</v>
      </c>
      <c r="C32" s="21">
        <v>45382</v>
      </c>
      <c r="D32">
        <v>34</v>
      </c>
      <c r="E32" s="108" t="s">
        <v>100</v>
      </c>
    </row>
    <row r="33" spans="1:5" x14ac:dyDescent="0.3">
      <c r="A33">
        <v>8</v>
      </c>
      <c r="B33" s="108" t="s">
        <v>166</v>
      </c>
      <c r="C33" s="21">
        <v>45412</v>
      </c>
      <c r="D33">
        <v>56</v>
      </c>
      <c r="E33" s="108" t="s">
        <v>100</v>
      </c>
    </row>
    <row r="34" spans="1:5" x14ac:dyDescent="0.3">
      <c r="A34">
        <v>9</v>
      </c>
      <c r="B34" s="108" t="s">
        <v>166</v>
      </c>
      <c r="C34" s="21">
        <v>45322</v>
      </c>
      <c r="D34">
        <v>45</v>
      </c>
      <c r="E34" s="108" t="s">
        <v>96</v>
      </c>
    </row>
    <row r="35" spans="1:5" x14ac:dyDescent="0.3">
      <c r="A35">
        <v>9</v>
      </c>
      <c r="B35" s="108" t="s">
        <v>166</v>
      </c>
      <c r="C35" s="21">
        <v>45351</v>
      </c>
      <c r="D35">
        <v>45</v>
      </c>
      <c r="E35" s="108" t="s">
        <v>96</v>
      </c>
    </row>
    <row r="36" spans="1:5" x14ac:dyDescent="0.3">
      <c r="A36">
        <v>9</v>
      </c>
      <c r="B36" s="108" t="s">
        <v>166</v>
      </c>
      <c r="C36" s="21">
        <v>45382</v>
      </c>
      <c r="D36">
        <v>66</v>
      </c>
      <c r="E36" s="108" t="s">
        <v>96</v>
      </c>
    </row>
    <row r="37" spans="1:5" x14ac:dyDescent="0.3">
      <c r="A37">
        <v>9</v>
      </c>
      <c r="B37" s="108" t="s">
        <v>166</v>
      </c>
      <c r="C37" s="21">
        <v>45412</v>
      </c>
      <c r="D37">
        <v>32</v>
      </c>
      <c r="E37" s="108" t="s">
        <v>96</v>
      </c>
    </row>
    <row r="38" spans="1:5" x14ac:dyDescent="0.3">
      <c r="A38">
        <v>10</v>
      </c>
      <c r="B38" s="108" t="s">
        <v>167</v>
      </c>
      <c r="C38" s="21">
        <v>45412</v>
      </c>
      <c r="D38">
        <v>12</v>
      </c>
      <c r="E38" s="108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E27D-F292-4A20-8A7B-92CE5BD4E0DB}">
  <sheetPr codeName="Sheet8"/>
  <dimension ref="A1:O19"/>
  <sheetViews>
    <sheetView workbookViewId="0">
      <selection activeCell="D7" sqref="D7"/>
    </sheetView>
  </sheetViews>
  <sheetFormatPr defaultRowHeight="14.4" x14ac:dyDescent="0.3"/>
  <cols>
    <col min="1" max="1" width="3.21875" customWidth="1"/>
    <col min="2" max="2" width="9.109375" bestFit="1" customWidth="1"/>
    <col min="3" max="3" width="16.109375" customWidth="1"/>
    <col min="4" max="4" width="11.77734375" bestFit="1" customWidth="1"/>
    <col min="5" max="5" width="17.21875" bestFit="1" customWidth="1"/>
    <col min="6" max="6" width="9.44140625" bestFit="1" customWidth="1"/>
    <col min="7" max="7" width="11.44140625" bestFit="1" customWidth="1"/>
    <col min="8" max="8" width="8.88671875" customWidth="1"/>
  </cols>
  <sheetData>
    <row r="1" spans="1:15" s="18" customFormat="1" ht="36" customHeight="1" x14ac:dyDescent="0.55000000000000004">
      <c r="A1" s="10"/>
      <c r="B1" s="11"/>
      <c r="C1" s="12" t="s">
        <v>88</v>
      </c>
      <c r="D1" s="12"/>
      <c r="E1" s="13"/>
      <c r="F1" s="14"/>
      <c r="G1" s="15"/>
      <c r="H1" s="17"/>
      <c r="I1" s="17"/>
      <c r="J1" s="16"/>
      <c r="K1" s="16"/>
      <c r="L1" s="17"/>
      <c r="M1" s="16"/>
      <c r="N1" s="17"/>
      <c r="O1" s="17"/>
    </row>
    <row r="2" spans="1:15" x14ac:dyDescent="0.3">
      <c r="F2" s="1"/>
      <c r="G2" s="1"/>
      <c r="H2" s="1"/>
      <c r="I2" s="1"/>
    </row>
    <row r="3" spans="1:15" x14ac:dyDescent="0.3">
      <c r="B3" s="61" t="s">
        <v>144</v>
      </c>
      <c r="C3" s="62" t="s">
        <v>44</v>
      </c>
      <c r="D3" s="63" t="s">
        <v>45</v>
      </c>
      <c r="E3" s="63" t="s">
        <v>150</v>
      </c>
      <c r="F3" s="64" t="s">
        <v>89</v>
      </c>
      <c r="G3" s="64" t="s">
        <v>90</v>
      </c>
      <c r="H3" s="64" t="s">
        <v>91</v>
      </c>
      <c r="I3" s="64" t="s">
        <v>92</v>
      </c>
    </row>
    <row r="4" spans="1:15" x14ac:dyDescent="0.3">
      <c r="B4" s="60">
        <v>1</v>
      </c>
      <c r="C4" s="54" t="s">
        <v>93</v>
      </c>
      <c r="D4" s="55" t="s">
        <v>140</v>
      </c>
      <c r="E4" s="55" t="s">
        <v>145</v>
      </c>
      <c r="F4" s="56">
        <v>14</v>
      </c>
      <c r="G4" s="56">
        <v>56</v>
      </c>
      <c r="H4" s="56">
        <v>32</v>
      </c>
      <c r="I4" s="56">
        <v>13</v>
      </c>
    </row>
    <row r="5" spans="1:15" x14ac:dyDescent="0.3">
      <c r="B5" s="60">
        <v>2</v>
      </c>
      <c r="C5" s="57" t="s">
        <v>95</v>
      </c>
      <c r="D5" s="58" t="s">
        <v>141</v>
      </c>
      <c r="E5" s="58" t="s">
        <v>146</v>
      </c>
      <c r="F5" s="59">
        <v>37</v>
      </c>
      <c r="G5" s="59">
        <v>23</v>
      </c>
      <c r="H5" s="59">
        <v>42</v>
      </c>
      <c r="I5" s="59">
        <v>12</v>
      </c>
      <c r="M5" s="21"/>
    </row>
    <row r="6" spans="1:15" x14ac:dyDescent="0.3">
      <c r="B6" s="60">
        <v>3</v>
      </c>
      <c r="C6" s="54" t="s">
        <v>97</v>
      </c>
      <c r="D6" s="55" t="s">
        <v>142</v>
      </c>
      <c r="E6" s="55" t="s">
        <v>145</v>
      </c>
      <c r="F6" s="56">
        <v>45</v>
      </c>
      <c r="G6" s="56">
        <v>24</v>
      </c>
      <c r="H6" s="56">
        <v>12</v>
      </c>
      <c r="I6" s="56">
        <v>56</v>
      </c>
      <c r="M6" s="21"/>
    </row>
    <row r="7" spans="1:15" x14ac:dyDescent="0.3">
      <c r="B7" s="60">
        <v>4</v>
      </c>
      <c r="C7" s="57" t="s">
        <v>98</v>
      </c>
      <c r="D7" s="58" t="s">
        <v>99</v>
      </c>
      <c r="E7" s="58" t="s">
        <v>147</v>
      </c>
      <c r="F7" s="59">
        <v>54</v>
      </c>
      <c r="G7" s="59">
        <v>23</v>
      </c>
      <c r="H7" s="59">
        <v>54</v>
      </c>
      <c r="I7" s="59">
        <v>22</v>
      </c>
      <c r="M7" s="21"/>
    </row>
    <row r="8" spans="1:15" x14ac:dyDescent="0.3">
      <c r="B8" s="60">
        <v>5</v>
      </c>
      <c r="C8" s="54" t="s">
        <v>101</v>
      </c>
      <c r="D8" s="55" t="s">
        <v>143</v>
      </c>
      <c r="E8" s="55" t="s">
        <v>145</v>
      </c>
      <c r="F8" s="56">
        <v>55</v>
      </c>
      <c r="G8" s="56">
        <v>35</v>
      </c>
      <c r="H8" s="56">
        <v>33</v>
      </c>
      <c r="I8" s="56">
        <v>22</v>
      </c>
      <c r="M8" s="21"/>
    </row>
    <row r="9" spans="1:15" x14ac:dyDescent="0.3">
      <c r="B9" s="60">
        <v>6</v>
      </c>
      <c r="C9" s="57" t="s">
        <v>102</v>
      </c>
      <c r="D9" s="58" t="s">
        <v>103</v>
      </c>
      <c r="E9" s="58" t="s">
        <v>146</v>
      </c>
      <c r="F9" s="59">
        <v>52</v>
      </c>
      <c r="G9" s="59">
        <v>46</v>
      </c>
      <c r="H9" s="59">
        <v>65</v>
      </c>
      <c r="I9" s="59">
        <v>24</v>
      </c>
      <c r="M9" s="21"/>
    </row>
    <row r="10" spans="1:15" x14ac:dyDescent="0.3">
      <c r="B10" s="60">
        <v>7</v>
      </c>
      <c r="C10" s="54" t="s">
        <v>104</v>
      </c>
      <c r="D10" s="55" t="s">
        <v>105</v>
      </c>
      <c r="E10" s="58" t="s">
        <v>146</v>
      </c>
      <c r="F10" s="56">
        <v>34</v>
      </c>
      <c r="G10" s="56">
        <v>65</v>
      </c>
      <c r="H10" s="56">
        <v>34</v>
      </c>
      <c r="I10" s="56">
        <v>54</v>
      </c>
      <c r="M10" s="21"/>
    </row>
    <row r="11" spans="1:15" x14ac:dyDescent="0.3">
      <c r="B11" s="60">
        <v>8</v>
      </c>
      <c r="C11" s="57" t="s">
        <v>106</v>
      </c>
      <c r="D11" s="58" t="s">
        <v>107</v>
      </c>
      <c r="E11" s="58" t="s">
        <v>147</v>
      </c>
      <c r="F11" s="59">
        <v>36</v>
      </c>
      <c r="G11" s="59">
        <v>64</v>
      </c>
      <c r="H11" s="59">
        <v>34</v>
      </c>
      <c r="I11" s="59">
        <v>56</v>
      </c>
      <c r="M11" s="21"/>
    </row>
    <row r="12" spans="1:15" x14ac:dyDescent="0.3">
      <c r="B12" s="56">
        <v>9</v>
      </c>
      <c r="C12" s="54" t="s">
        <v>106</v>
      </c>
      <c r="D12" s="55" t="s">
        <v>107</v>
      </c>
      <c r="E12" s="58" t="s">
        <v>146</v>
      </c>
      <c r="F12" s="56">
        <v>45</v>
      </c>
      <c r="G12" s="56">
        <v>45</v>
      </c>
      <c r="H12" s="56">
        <v>66</v>
      </c>
      <c r="I12" s="56">
        <v>32</v>
      </c>
      <c r="M12" s="21"/>
    </row>
    <row r="13" spans="1:15" x14ac:dyDescent="0.3">
      <c r="B13" s="60">
        <v>10</v>
      </c>
      <c r="C13" s="54"/>
      <c r="D13" s="55"/>
      <c r="E13" s="55"/>
      <c r="F13" s="56"/>
      <c r="G13" s="56"/>
      <c r="H13" s="56"/>
      <c r="I13" s="56">
        <v>12</v>
      </c>
    </row>
    <row r="16" spans="1:15" x14ac:dyDescent="0.3">
      <c r="B16" t="s">
        <v>148</v>
      </c>
      <c r="C16" t="s">
        <v>149</v>
      </c>
    </row>
    <row r="17" spans="2:5" x14ac:dyDescent="0.3">
      <c r="B17" t="s">
        <v>145</v>
      </c>
      <c r="C17" s="52" t="s">
        <v>94</v>
      </c>
      <c r="E17" t="s">
        <v>155</v>
      </c>
    </row>
    <row r="18" spans="2:5" x14ac:dyDescent="0.3">
      <c r="B18" t="s">
        <v>146</v>
      </c>
      <c r="C18" s="53" t="s">
        <v>96</v>
      </c>
    </row>
    <row r="19" spans="2:5" x14ac:dyDescent="0.3">
      <c r="B19" t="s">
        <v>147</v>
      </c>
      <c r="C19" s="53" t="s">
        <v>100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CE4AC-D789-4541-B9CA-B80A8A79705D}">
  <sheetPr codeName="Sheet13"/>
  <dimension ref="A1:D18"/>
  <sheetViews>
    <sheetView workbookViewId="0">
      <selection activeCell="K25" sqref="K25"/>
    </sheetView>
  </sheetViews>
  <sheetFormatPr defaultRowHeight="14.4" x14ac:dyDescent="0.3"/>
  <cols>
    <col min="1" max="1" width="12.6640625" bestFit="1" customWidth="1"/>
    <col min="2" max="2" width="18.109375" bestFit="1" customWidth="1"/>
    <col min="3" max="3" width="19.5546875" bestFit="1" customWidth="1"/>
    <col min="4" max="4" width="20.77734375" bestFit="1" customWidth="1"/>
  </cols>
  <sheetData>
    <row r="1" spans="1:4" x14ac:dyDescent="0.3">
      <c r="A1" t="s">
        <v>43</v>
      </c>
      <c r="B1" t="s">
        <v>1</v>
      </c>
      <c r="C1" t="s">
        <v>46</v>
      </c>
      <c r="D1" t="s">
        <v>168</v>
      </c>
    </row>
    <row r="2" spans="1:4" x14ac:dyDescent="0.3">
      <c r="A2">
        <v>12658</v>
      </c>
      <c r="B2" s="108" t="s">
        <v>169</v>
      </c>
      <c r="C2" s="108" t="s">
        <v>62</v>
      </c>
      <c r="D2" s="108" t="s">
        <v>49</v>
      </c>
    </row>
    <row r="3" spans="1:4" x14ac:dyDescent="0.3">
      <c r="A3">
        <v>43577</v>
      </c>
      <c r="B3" s="108" t="s">
        <v>170</v>
      </c>
      <c r="C3" s="108" t="s">
        <v>52</v>
      </c>
      <c r="D3" s="108" t="s">
        <v>56</v>
      </c>
    </row>
    <row r="4" spans="1:4" x14ac:dyDescent="0.3">
      <c r="A4">
        <v>23432</v>
      </c>
      <c r="B4" s="108" t="s">
        <v>171</v>
      </c>
      <c r="C4" s="108" t="s">
        <v>80</v>
      </c>
      <c r="D4" s="108" t="s">
        <v>53</v>
      </c>
    </row>
    <row r="5" spans="1:4" x14ac:dyDescent="0.3">
      <c r="A5">
        <v>23432</v>
      </c>
      <c r="B5" s="108" t="s">
        <v>171</v>
      </c>
      <c r="C5" s="108" t="s">
        <v>80</v>
      </c>
      <c r="D5" s="108" t="s">
        <v>56</v>
      </c>
    </row>
    <row r="6" spans="1:4" x14ac:dyDescent="0.3">
      <c r="A6">
        <v>23432</v>
      </c>
      <c r="B6" s="108" t="s">
        <v>171</v>
      </c>
      <c r="C6" s="108" t="s">
        <v>80</v>
      </c>
      <c r="D6" s="108" t="s">
        <v>59</v>
      </c>
    </row>
    <row r="7" spans="1:4" x14ac:dyDescent="0.3">
      <c r="A7">
        <v>46545</v>
      </c>
      <c r="B7" s="108" t="s">
        <v>172</v>
      </c>
      <c r="C7" s="108" t="s">
        <v>62</v>
      </c>
      <c r="D7" s="108" t="s">
        <v>66</v>
      </c>
    </row>
    <row r="8" spans="1:4" x14ac:dyDescent="0.3">
      <c r="A8">
        <v>32466</v>
      </c>
      <c r="B8" s="108" t="s">
        <v>173</v>
      </c>
      <c r="C8" s="108" t="s">
        <v>71</v>
      </c>
      <c r="D8" s="108" t="s">
        <v>63</v>
      </c>
    </row>
    <row r="9" spans="1:4" x14ac:dyDescent="0.3">
      <c r="A9">
        <v>32466</v>
      </c>
      <c r="B9" s="108" t="s">
        <v>173</v>
      </c>
      <c r="C9" s="108" t="s">
        <v>71</v>
      </c>
      <c r="D9" s="108" t="s">
        <v>66</v>
      </c>
    </row>
    <row r="10" spans="1:4" x14ac:dyDescent="0.3">
      <c r="A10">
        <v>72430</v>
      </c>
      <c r="B10" s="108" t="s">
        <v>174</v>
      </c>
      <c r="C10" s="108" t="s">
        <v>71</v>
      </c>
      <c r="D10" s="108" t="s">
        <v>77</v>
      </c>
    </row>
    <row r="11" spans="1:4" x14ac:dyDescent="0.3">
      <c r="A11">
        <v>72430</v>
      </c>
      <c r="B11" s="108" t="s">
        <v>174</v>
      </c>
      <c r="C11" s="108" t="s">
        <v>71</v>
      </c>
      <c r="D11" s="108" t="s">
        <v>81</v>
      </c>
    </row>
    <row r="12" spans="1:4" x14ac:dyDescent="0.3">
      <c r="A12">
        <v>90654</v>
      </c>
      <c r="B12" s="108" t="s">
        <v>175</v>
      </c>
      <c r="C12" s="108" t="s">
        <v>71</v>
      </c>
      <c r="D12" s="108" t="s">
        <v>74</v>
      </c>
    </row>
    <row r="13" spans="1:4" x14ac:dyDescent="0.3">
      <c r="A13">
        <v>54634</v>
      </c>
      <c r="B13" s="108" t="s">
        <v>176</v>
      </c>
      <c r="C13" s="108" t="s">
        <v>80</v>
      </c>
      <c r="D13" s="108" t="s">
        <v>74</v>
      </c>
    </row>
    <row r="14" spans="1:4" x14ac:dyDescent="0.3">
      <c r="A14">
        <v>91636</v>
      </c>
      <c r="B14" s="108" t="s">
        <v>177</v>
      </c>
      <c r="C14" s="108" t="s">
        <v>52</v>
      </c>
      <c r="D14" s="108" t="s">
        <v>77</v>
      </c>
    </row>
    <row r="15" spans="1:4" x14ac:dyDescent="0.3">
      <c r="A15">
        <v>97424</v>
      </c>
      <c r="B15" s="108" t="s">
        <v>178</v>
      </c>
      <c r="C15" s="108" t="s">
        <v>62</v>
      </c>
      <c r="D15" s="108" t="s">
        <v>84</v>
      </c>
    </row>
    <row r="16" spans="1:4" x14ac:dyDescent="0.3">
      <c r="A16">
        <v>97424</v>
      </c>
      <c r="B16" s="108" t="s">
        <v>178</v>
      </c>
      <c r="C16" s="108" t="s">
        <v>62</v>
      </c>
      <c r="D16" s="108" t="s">
        <v>85</v>
      </c>
    </row>
    <row r="17" spans="1:4" x14ac:dyDescent="0.3">
      <c r="A17">
        <v>97424</v>
      </c>
      <c r="B17" s="108" t="s">
        <v>178</v>
      </c>
      <c r="C17" s="108" t="s">
        <v>62</v>
      </c>
      <c r="D17" s="108" t="s">
        <v>86</v>
      </c>
    </row>
    <row r="18" spans="1:4" x14ac:dyDescent="0.3">
      <c r="A18">
        <v>43564</v>
      </c>
      <c r="B18" s="108" t="s">
        <v>179</v>
      </c>
      <c r="C18" s="108" t="s">
        <v>52</v>
      </c>
      <c r="D18" s="108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88F8-6DF7-4746-8B77-A897352221DF}">
  <sheetPr codeName="Sheet9"/>
  <dimension ref="A1:AK38"/>
  <sheetViews>
    <sheetView topLeftCell="A3" workbookViewId="0">
      <selection activeCell="K8" sqref="K8"/>
    </sheetView>
  </sheetViews>
  <sheetFormatPr defaultRowHeight="14.4" x14ac:dyDescent="0.3"/>
  <cols>
    <col min="1" max="1" width="3" customWidth="1"/>
    <col min="2" max="2" width="3.88671875" customWidth="1"/>
    <col min="3" max="3" width="12.109375" customWidth="1"/>
    <col min="4" max="4" width="12.77734375" customWidth="1"/>
    <col min="6" max="6" width="0.77734375" customWidth="1"/>
    <col min="9" max="9" width="11.33203125" customWidth="1"/>
    <col min="10" max="10" width="13.88671875" customWidth="1"/>
    <col min="11" max="11" width="13.44140625" customWidth="1"/>
    <col min="12" max="12" width="17.5546875" customWidth="1"/>
  </cols>
  <sheetData>
    <row r="1" spans="1:37" s="18" customFormat="1" ht="36" customHeight="1" x14ac:dyDescent="0.55000000000000004">
      <c r="A1" s="10"/>
      <c r="B1" s="11"/>
      <c r="C1" s="12" t="s">
        <v>87</v>
      </c>
      <c r="D1" s="28"/>
      <c r="E1" s="16"/>
      <c r="F1" s="16"/>
      <c r="G1" s="16"/>
      <c r="H1" s="16"/>
      <c r="I1" s="17"/>
      <c r="J1" s="16"/>
      <c r="K1" s="17"/>
      <c r="L1" s="17"/>
    </row>
    <row r="2" spans="1:37" x14ac:dyDescent="0.3">
      <c r="A2" s="18"/>
      <c r="B2" s="18"/>
      <c r="C2" s="18"/>
      <c r="D2" s="29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</row>
    <row r="3" spans="1:37" ht="63.45" customHeight="1" x14ac:dyDescent="0.3">
      <c r="A3" s="18"/>
      <c r="B3" s="105" t="s">
        <v>42</v>
      </c>
      <c r="C3" s="66" t="s">
        <v>43</v>
      </c>
      <c r="D3" s="68" t="s">
        <v>47</v>
      </c>
      <c r="F3" s="33"/>
      <c r="G3" s="18"/>
      <c r="H3" s="105" t="s">
        <v>48</v>
      </c>
      <c r="I3" s="68" t="s">
        <v>43</v>
      </c>
      <c r="J3" s="68" t="s">
        <v>44</v>
      </c>
      <c r="K3" s="68" t="s">
        <v>45</v>
      </c>
      <c r="L3" s="69" t="s">
        <v>46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</row>
    <row r="4" spans="1:37" ht="15.6" x14ac:dyDescent="0.3">
      <c r="A4" s="18"/>
      <c r="B4" s="106"/>
      <c r="C4" s="35">
        <v>12658</v>
      </c>
      <c r="D4" s="35" t="s">
        <v>49</v>
      </c>
      <c r="E4" s="18"/>
      <c r="F4" s="33"/>
      <c r="G4" s="18"/>
      <c r="H4" s="106"/>
      <c r="I4" s="35">
        <v>43564</v>
      </c>
      <c r="J4" s="36" t="s">
        <v>50</v>
      </c>
      <c r="K4" s="36" t="s">
        <v>51</v>
      </c>
      <c r="L4" s="36" t="s">
        <v>52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37" ht="15.6" x14ac:dyDescent="0.3">
      <c r="A5" s="18"/>
      <c r="B5" s="106"/>
      <c r="C5" s="35">
        <v>23432</v>
      </c>
      <c r="D5" s="35" t="s">
        <v>53</v>
      </c>
      <c r="E5" s="18"/>
      <c r="F5" s="33"/>
      <c r="G5" s="18"/>
      <c r="H5" s="106"/>
      <c r="I5" s="35">
        <v>43577</v>
      </c>
      <c r="J5" s="36" t="s">
        <v>54</v>
      </c>
      <c r="K5" s="36" t="s">
        <v>55</v>
      </c>
      <c r="L5" s="36" t="s">
        <v>52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37" ht="15.6" x14ac:dyDescent="0.3">
      <c r="A6" s="18"/>
      <c r="B6" s="106"/>
      <c r="C6" s="35">
        <v>23432</v>
      </c>
      <c r="D6" s="35" t="s">
        <v>56</v>
      </c>
      <c r="E6" s="18"/>
      <c r="F6" s="33"/>
      <c r="G6" s="18"/>
      <c r="H6" s="106"/>
      <c r="I6" s="35">
        <v>91636</v>
      </c>
      <c r="J6" s="36" t="s">
        <v>57</v>
      </c>
      <c r="K6" s="36" t="s">
        <v>58</v>
      </c>
      <c r="L6" s="36" t="s">
        <v>52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37" ht="15.6" x14ac:dyDescent="0.3">
      <c r="A7" s="18"/>
      <c r="B7" s="106"/>
      <c r="C7" s="35">
        <v>23432</v>
      </c>
      <c r="D7" s="35" t="s">
        <v>59</v>
      </c>
      <c r="E7" s="18"/>
      <c r="F7" s="33"/>
      <c r="G7" s="18"/>
      <c r="H7" s="106"/>
      <c r="I7" s="35">
        <v>12658</v>
      </c>
      <c r="J7" s="36" t="s">
        <v>60</v>
      </c>
      <c r="K7" s="36" t="s">
        <v>61</v>
      </c>
      <c r="L7" s="36" t="s">
        <v>62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37" ht="15.6" x14ac:dyDescent="0.3">
      <c r="A8" s="18"/>
      <c r="B8" s="106"/>
      <c r="C8" s="35">
        <v>32466</v>
      </c>
      <c r="D8" s="35" t="s">
        <v>63</v>
      </c>
      <c r="E8" s="18"/>
      <c r="F8" s="33"/>
      <c r="G8" s="18"/>
      <c r="H8" s="106"/>
      <c r="I8" s="35">
        <v>46545</v>
      </c>
      <c r="J8" s="36" t="s">
        <v>64</v>
      </c>
      <c r="K8" s="36" t="s">
        <v>65</v>
      </c>
      <c r="L8" s="36" t="s">
        <v>62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37" ht="15.6" x14ac:dyDescent="0.3">
      <c r="A9" s="18"/>
      <c r="B9" s="106"/>
      <c r="C9" s="35">
        <v>32466</v>
      </c>
      <c r="D9" s="35" t="s">
        <v>66</v>
      </c>
      <c r="E9" s="18"/>
      <c r="F9" s="33"/>
      <c r="G9" s="18"/>
      <c r="H9" s="106"/>
      <c r="I9" s="35">
        <v>97424</v>
      </c>
      <c r="J9" s="36" t="s">
        <v>67</v>
      </c>
      <c r="K9" s="36" t="s">
        <v>68</v>
      </c>
      <c r="L9" s="36" t="s">
        <v>62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37" ht="15.6" x14ac:dyDescent="0.3">
      <c r="A10" s="18"/>
      <c r="B10" s="106"/>
      <c r="C10" s="35">
        <v>43577</v>
      </c>
      <c r="D10" s="35" t="s">
        <v>56</v>
      </c>
      <c r="E10" s="18"/>
      <c r="F10" s="33"/>
      <c r="G10" s="18"/>
      <c r="H10" s="106"/>
      <c r="I10" s="35">
        <v>32466</v>
      </c>
      <c r="J10" s="36" t="s">
        <v>69</v>
      </c>
      <c r="K10" s="36" t="s">
        <v>70</v>
      </c>
      <c r="L10" s="36" t="s">
        <v>71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37" ht="15.6" x14ac:dyDescent="0.3">
      <c r="A11" s="18"/>
      <c r="B11" s="106"/>
      <c r="C11" s="35">
        <v>46545</v>
      </c>
      <c r="D11" s="35" t="s">
        <v>66</v>
      </c>
      <c r="E11" s="18"/>
      <c r="F11" s="33"/>
      <c r="G11" s="18"/>
      <c r="H11" s="106"/>
      <c r="I11" s="35">
        <v>72430</v>
      </c>
      <c r="J11" s="36" t="s">
        <v>72</v>
      </c>
      <c r="K11" s="36" t="s">
        <v>73</v>
      </c>
      <c r="L11" s="36" t="s">
        <v>71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37" ht="15.6" x14ac:dyDescent="0.3">
      <c r="A12" s="18"/>
      <c r="B12" s="106"/>
      <c r="C12" s="35">
        <v>54634</v>
      </c>
      <c r="D12" s="35" t="s">
        <v>74</v>
      </c>
      <c r="E12" s="18"/>
      <c r="F12" s="33"/>
      <c r="G12" s="18"/>
      <c r="H12" s="106"/>
      <c r="I12" s="35">
        <v>90654</v>
      </c>
      <c r="J12" s="36" t="s">
        <v>75</v>
      </c>
      <c r="K12" s="36" t="s">
        <v>76</v>
      </c>
      <c r="L12" s="36" t="s">
        <v>71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37" ht="15.6" x14ac:dyDescent="0.3">
      <c r="A13" s="18"/>
      <c r="B13" s="106"/>
      <c r="C13" s="35">
        <v>72430</v>
      </c>
      <c r="D13" s="35" t="s">
        <v>77</v>
      </c>
      <c r="E13" s="18"/>
      <c r="F13" s="33"/>
      <c r="G13" s="18"/>
      <c r="H13" s="106"/>
      <c r="I13" s="35">
        <v>23432</v>
      </c>
      <c r="J13" s="36" t="s">
        <v>78</v>
      </c>
      <c r="K13" s="36" t="s">
        <v>79</v>
      </c>
      <c r="L13" s="36" t="s">
        <v>80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37" ht="15.6" x14ac:dyDescent="0.3">
      <c r="A14" s="18"/>
      <c r="B14" s="106"/>
      <c r="C14" s="35">
        <v>72430</v>
      </c>
      <c r="D14" s="35" t="s">
        <v>81</v>
      </c>
      <c r="E14" s="18"/>
      <c r="F14" s="33"/>
      <c r="G14" s="18"/>
      <c r="H14" s="107"/>
      <c r="I14" s="44">
        <v>54634</v>
      </c>
      <c r="J14" s="65" t="s">
        <v>82</v>
      </c>
      <c r="K14" s="65" t="s">
        <v>83</v>
      </c>
      <c r="L14" s="65" t="s">
        <v>80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37" ht="15.6" x14ac:dyDescent="0.3">
      <c r="A15" s="18"/>
      <c r="B15" s="106"/>
      <c r="C15" s="35">
        <v>90654</v>
      </c>
      <c r="D15" s="35" t="s">
        <v>74</v>
      </c>
      <c r="E15" s="18"/>
      <c r="F15" s="33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37" ht="15.6" x14ac:dyDescent="0.3">
      <c r="A16" s="18"/>
      <c r="B16" s="106"/>
      <c r="C16" s="35">
        <v>91636</v>
      </c>
      <c r="D16" s="35" t="s">
        <v>77</v>
      </c>
      <c r="E16" s="18"/>
      <c r="F16" s="33"/>
      <c r="G16" s="18"/>
      <c r="H16" s="18"/>
      <c r="I16" s="18"/>
      <c r="J16" s="19"/>
      <c r="K16" s="19"/>
      <c r="L16" s="19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4" ht="15.6" x14ac:dyDescent="0.3">
      <c r="A17" s="18"/>
      <c r="B17" s="106"/>
      <c r="C17" s="35">
        <v>97424</v>
      </c>
      <c r="D17" s="35" t="s">
        <v>84</v>
      </c>
      <c r="E17" s="18"/>
      <c r="F17" s="33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spans="1:24" ht="15.6" x14ac:dyDescent="0.3">
      <c r="A18" s="18"/>
      <c r="B18" s="106"/>
      <c r="C18" s="35">
        <v>97424</v>
      </c>
      <c r="D18" s="35" t="s">
        <v>85</v>
      </c>
      <c r="E18" s="18"/>
      <c r="F18" s="33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4" ht="15.6" x14ac:dyDescent="0.3">
      <c r="A19" s="18"/>
      <c r="B19" s="107"/>
      <c r="C19" s="44">
        <v>97424</v>
      </c>
      <c r="D19" s="44" t="s">
        <v>86</v>
      </c>
      <c r="E19" s="18"/>
      <c r="F19" s="33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spans="1:24" x14ac:dyDescent="0.3">
      <c r="A20" s="18"/>
      <c r="B20" s="18"/>
      <c r="C20" s="18"/>
      <c r="D20" s="29"/>
      <c r="E20" s="18"/>
      <c r="F20" s="33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pans="1:24" x14ac:dyDescent="0.3">
      <c r="A21" s="18"/>
      <c r="B21" s="18"/>
      <c r="C21" s="18"/>
      <c r="D21" s="29"/>
      <c r="E21" s="18"/>
      <c r="F21" s="33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4" x14ac:dyDescent="0.3">
      <c r="A22" s="18"/>
      <c r="B22" s="18"/>
      <c r="C22" s="18"/>
      <c r="D22" s="29"/>
      <c r="E22" s="18"/>
      <c r="F22" s="33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4" x14ac:dyDescent="0.3">
      <c r="A23" s="18"/>
      <c r="B23" s="18"/>
      <c r="C23" s="18"/>
      <c r="D23" s="29"/>
      <c r="E23" s="18"/>
      <c r="F23" s="33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4" x14ac:dyDescent="0.3">
      <c r="A24" s="18"/>
      <c r="B24" s="18"/>
      <c r="C24" s="18"/>
      <c r="D24" s="29"/>
      <c r="E24" s="18"/>
      <c r="F24" s="33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4" x14ac:dyDescent="0.3">
      <c r="A25" s="18"/>
      <c r="B25" s="18"/>
      <c r="C25" s="18"/>
      <c r="D25" s="29"/>
      <c r="E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4" x14ac:dyDescent="0.3">
      <c r="A26" s="18"/>
      <c r="B26" s="18"/>
      <c r="C26" s="18"/>
      <c r="D26" s="29"/>
      <c r="E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1:24" x14ac:dyDescent="0.3">
      <c r="A27" s="18"/>
      <c r="B27" s="18"/>
      <c r="C27" s="18"/>
      <c r="D27" s="29"/>
      <c r="E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4" x14ac:dyDescent="0.3">
      <c r="A28" s="18"/>
      <c r="B28" s="18"/>
      <c r="C28" s="18"/>
      <c r="D28" s="29"/>
      <c r="E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4" x14ac:dyDescent="0.3">
      <c r="A29" s="18"/>
      <c r="B29" s="18"/>
      <c r="C29" s="18"/>
      <c r="D29" s="29"/>
      <c r="E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4" x14ac:dyDescent="0.3">
      <c r="A30" s="18"/>
      <c r="B30" s="18"/>
      <c r="C30" s="18"/>
      <c r="D30" s="29"/>
      <c r="E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4" x14ac:dyDescent="0.3">
      <c r="A31" s="18"/>
      <c r="B31" s="18"/>
      <c r="C31" s="18"/>
      <c r="D31" s="29"/>
      <c r="E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4" x14ac:dyDescent="0.3">
      <c r="A32" s="18"/>
      <c r="B32" s="18"/>
      <c r="C32" s="18"/>
      <c r="D32" s="29"/>
      <c r="E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4" x14ac:dyDescent="0.3">
      <c r="A33" s="18"/>
      <c r="B33" s="18"/>
      <c r="C33" s="18"/>
      <c r="D33" s="29"/>
      <c r="E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4" x14ac:dyDescent="0.3">
      <c r="A34" s="18"/>
      <c r="B34" s="18"/>
      <c r="C34" s="18"/>
      <c r="D34" s="29"/>
      <c r="E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4" x14ac:dyDescent="0.3">
      <c r="A35" s="18"/>
      <c r="B35" s="18"/>
      <c r="C35" s="18"/>
      <c r="D35" s="29"/>
      <c r="E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4" x14ac:dyDescent="0.3">
      <c r="A36" s="18"/>
      <c r="B36" s="18"/>
      <c r="C36" s="18"/>
      <c r="D36" s="29"/>
      <c r="E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4" x14ac:dyDescent="0.3">
      <c r="B37" s="18"/>
      <c r="C37" s="18"/>
      <c r="D37" s="29"/>
      <c r="E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4" x14ac:dyDescent="0.3">
      <c r="D38" s="3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</sheetData>
  <mergeCells count="2">
    <mergeCell ref="B3:B19"/>
    <mergeCell ref="H3:H14"/>
  </mergeCells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C821-AA42-4A18-B44A-0BCFE887451B}">
  <sheetPr codeName="Sheet10"/>
  <dimension ref="A1:O46"/>
  <sheetViews>
    <sheetView tabSelected="1" topLeftCell="A3" workbookViewId="0">
      <selection activeCell="O20" sqref="O20"/>
    </sheetView>
  </sheetViews>
  <sheetFormatPr defaultRowHeight="14.4" x14ac:dyDescent="0.3"/>
  <cols>
    <col min="1" max="1" width="3.109375" customWidth="1"/>
    <col min="2" max="2" width="3.33203125" customWidth="1"/>
    <col min="9" max="9" width="9.21875" bestFit="1" customWidth="1"/>
  </cols>
  <sheetData>
    <row r="1" spans="1:15" s="18" customFormat="1" ht="36" customHeight="1" x14ac:dyDescent="0.55000000000000004">
      <c r="A1" s="10"/>
      <c r="B1" s="11"/>
      <c r="C1" s="12" t="s">
        <v>108</v>
      </c>
      <c r="D1" s="12"/>
      <c r="E1" s="13"/>
      <c r="F1" s="14"/>
      <c r="G1" s="15"/>
      <c r="H1" s="17"/>
      <c r="I1" s="17"/>
      <c r="J1" s="16"/>
      <c r="K1" s="16"/>
      <c r="L1" s="17"/>
      <c r="M1" s="16"/>
      <c r="N1" s="17"/>
      <c r="O1" s="17"/>
    </row>
    <row r="2" spans="1:15" x14ac:dyDescent="0.3">
      <c r="G2" s="1"/>
      <c r="H2" s="1"/>
      <c r="I2" s="1"/>
    </row>
    <row r="3" spans="1:15" ht="15" thickBot="1" x14ac:dyDescent="0.35">
      <c r="C3" s="22" t="s">
        <v>109</v>
      </c>
      <c r="D3" s="23" t="s">
        <v>110</v>
      </c>
      <c r="E3" s="23" t="s">
        <v>111</v>
      </c>
      <c r="F3" s="24" t="s">
        <v>112</v>
      </c>
      <c r="G3" s="25" t="s">
        <v>113</v>
      </c>
      <c r="H3" s="25" t="s">
        <v>114</v>
      </c>
      <c r="I3" s="25" t="s">
        <v>115</v>
      </c>
    </row>
    <row r="4" spans="1:15" ht="15" thickTop="1" x14ac:dyDescent="0.3">
      <c r="C4" s="70">
        <v>42257</v>
      </c>
      <c r="D4" s="71" t="s">
        <v>116</v>
      </c>
      <c r="E4" s="72" t="s">
        <v>131</v>
      </c>
      <c r="F4" s="73" t="s">
        <v>136</v>
      </c>
      <c r="G4" s="72">
        <v>7</v>
      </c>
      <c r="H4" s="26">
        <v>1.29</v>
      </c>
      <c r="I4" s="26">
        <f>H4*G4</f>
        <v>9.0300000000000011</v>
      </c>
      <c r="K4" t="s">
        <v>119</v>
      </c>
    </row>
    <row r="5" spans="1:15" ht="15" thickBot="1" x14ac:dyDescent="0.35">
      <c r="C5" s="74">
        <v>42308</v>
      </c>
      <c r="D5" s="75" t="s">
        <v>116</v>
      </c>
      <c r="E5" s="75" t="s">
        <v>137</v>
      </c>
      <c r="F5" s="76" t="s">
        <v>136</v>
      </c>
      <c r="G5" s="75">
        <v>14</v>
      </c>
      <c r="H5" s="27">
        <v>1.29</v>
      </c>
      <c r="I5" s="27">
        <f>H5*G5</f>
        <v>18.060000000000002</v>
      </c>
      <c r="K5" t="s">
        <v>122</v>
      </c>
    </row>
    <row r="6" spans="1:15" ht="15" thickTop="1" x14ac:dyDescent="0.3">
      <c r="C6" s="70">
        <v>42053</v>
      </c>
      <c r="D6" s="71" t="s">
        <v>120</v>
      </c>
      <c r="E6" s="72" t="s">
        <v>133</v>
      </c>
      <c r="F6" s="73" t="s">
        <v>118</v>
      </c>
      <c r="G6" s="72">
        <v>4</v>
      </c>
      <c r="H6" s="26">
        <v>4.99</v>
      </c>
      <c r="I6" s="26">
        <f>H6*G6</f>
        <v>19.96</v>
      </c>
      <c r="K6" t="s">
        <v>124</v>
      </c>
    </row>
    <row r="7" spans="1:15" ht="15" thickBot="1" x14ac:dyDescent="0.35">
      <c r="C7" s="74">
        <v>42325</v>
      </c>
      <c r="D7" s="75" t="s">
        <v>116</v>
      </c>
      <c r="E7" s="75" t="s">
        <v>117</v>
      </c>
      <c r="F7" s="76" t="s">
        <v>118</v>
      </c>
      <c r="G7" s="75">
        <v>11</v>
      </c>
      <c r="H7" s="27">
        <v>4.99</v>
      </c>
      <c r="I7" s="27">
        <f>H7*G7</f>
        <v>54.89</v>
      </c>
    </row>
    <row r="8" spans="1:15" ht="15" thickTop="1" x14ac:dyDescent="0.3">
      <c r="C8" s="70">
        <v>41832</v>
      </c>
      <c r="D8" s="71" t="s">
        <v>120</v>
      </c>
      <c r="E8" s="72" t="s">
        <v>135</v>
      </c>
      <c r="F8" s="73" t="s">
        <v>118</v>
      </c>
      <c r="G8" s="72">
        <v>29</v>
      </c>
      <c r="H8" s="26">
        <v>1.99</v>
      </c>
      <c r="I8" s="26">
        <f>H8*G8</f>
        <v>57.71</v>
      </c>
    </row>
    <row r="9" spans="1:15" ht="15" thickBot="1" x14ac:dyDescent="0.35">
      <c r="C9" s="74">
        <v>41781</v>
      </c>
      <c r="D9" s="75" t="s">
        <v>126</v>
      </c>
      <c r="E9" s="75" t="s">
        <v>127</v>
      </c>
      <c r="F9" s="76" t="s">
        <v>136</v>
      </c>
      <c r="G9" s="75">
        <v>32</v>
      </c>
      <c r="H9" s="27">
        <v>1.99</v>
      </c>
      <c r="I9" s="27">
        <f>H9*G9</f>
        <v>63.68</v>
      </c>
    </row>
    <row r="10" spans="1:15" ht="15" thickTop="1" x14ac:dyDescent="0.3">
      <c r="C10" s="70">
        <v>42138</v>
      </c>
      <c r="D10" s="71" t="s">
        <v>116</v>
      </c>
      <c r="E10" s="72" t="s">
        <v>131</v>
      </c>
      <c r="F10" s="73" t="s">
        <v>136</v>
      </c>
      <c r="G10" s="72">
        <v>53</v>
      </c>
      <c r="H10" s="26">
        <v>1.29</v>
      </c>
      <c r="I10" s="26">
        <f>H10*G10</f>
        <v>68.37</v>
      </c>
    </row>
    <row r="11" spans="1:15" ht="15" thickBot="1" x14ac:dyDescent="0.35">
      <c r="C11" s="74">
        <v>41985</v>
      </c>
      <c r="D11" s="75" t="s">
        <v>116</v>
      </c>
      <c r="E11" s="75" t="s">
        <v>123</v>
      </c>
      <c r="F11" s="76" t="s">
        <v>136</v>
      </c>
      <c r="G11" s="75">
        <v>67</v>
      </c>
      <c r="H11" s="27">
        <v>1.29</v>
      </c>
      <c r="I11" s="27">
        <f>H11*G11</f>
        <v>86.43</v>
      </c>
    </row>
    <row r="12" spans="1:15" ht="15" thickTop="1" x14ac:dyDescent="0.3">
      <c r="C12" s="70">
        <v>42104</v>
      </c>
      <c r="D12" s="71" t="s">
        <v>116</v>
      </c>
      <c r="E12" s="72" t="s">
        <v>137</v>
      </c>
      <c r="F12" s="73" t="s">
        <v>136</v>
      </c>
      <c r="G12" s="72">
        <v>66</v>
      </c>
      <c r="H12" s="26">
        <v>1.99</v>
      </c>
      <c r="I12" s="26">
        <f>H12*G12</f>
        <v>131.34</v>
      </c>
    </row>
    <row r="13" spans="1:15" ht="15" thickBot="1" x14ac:dyDescent="0.35">
      <c r="C13" s="74">
        <v>42359</v>
      </c>
      <c r="D13" s="75" t="s">
        <v>116</v>
      </c>
      <c r="E13" s="75" t="s">
        <v>137</v>
      </c>
      <c r="F13" s="76" t="s">
        <v>118</v>
      </c>
      <c r="G13" s="75">
        <v>28</v>
      </c>
      <c r="H13" s="27">
        <v>4.99</v>
      </c>
      <c r="I13" s="27">
        <f>H13*G13</f>
        <v>139.72</v>
      </c>
    </row>
    <row r="14" spans="1:15" ht="15" thickTop="1" x14ac:dyDescent="0.3">
      <c r="C14" s="70">
        <v>42070</v>
      </c>
      <c r="D14" s="71" t="s">
        <v>126</v>
      </c>
      <c r="E14" s="72" t="s">
        <v>129</v>
      </c>
      <c r="F14" s="73" t="s">
        <v>118</v>
      </c>
      <c r="G14" s="72">
        <v>7</v>
      </c>
      <c r="H14" s="26">
        <v>19.989999999999998</v>
      </c>
      <c r="I14" s="26">
        <f>H14*G14</f>
        <v>139.92999999999998</v>
      </c>
    </row>
    <row r="15" spans="1:15" ht="15" thickBot="1" x14ac:dyDescent="0.35">
      <c r="C15" s="74">
        <v>41747</v>
      </c>
      <c r="D15" s="75" t="s">
        <v>116</v>
      </c>
      <c r="E15" s="75" t="s">
        <v>137</v>
      </c>
      <c r="F15" s="76" t="s">
        <v>136</v>
      </c>
      <c r="G15" s="75">
        <v>75</v>
      </c>
      <c r="H15" s="27">
        <v>1.99</v>
      </c>
      <c r="I15" s="27">
        <f>H15*G15</f>
        <v>149.25</v>
      </c>
    </row>
    <row r="16" spans="1:15" ht="15" thickTop="1" x14ac:dyDescent="0.3">
      <c r="C16" s="70">
        <v>42274</v>
      </c>
      <c r="D16" s="71" t="s">
        <v>126</v>
      </c>
      <c r="E16" s="72" t="s">
        <v>129</v>
      </c>
      <c r="F16" s="73" t="s">
        <v>134</v>
      </c>
      <c r="G16" s="72">
        <v>76</v>
      </c>
      <c r="H16" s="26">
        <v>1.99</v>
      </c>
      <c r="I16" s="26">
        <f>H16*G16</f>
        <v>151.24</v>
      </c>
    </row>
    <row r="17" spans="3:9" ht="15" thickBot="1" x14ac:dyDescent="0.35">
      <c r="C17" s="74">
        <v>41713</v>
      </c>
      <c r="D17" s="75" t="s">
        <v>126</v>
      </c>
      <c r="E17" s="75" t="s">
        <v>129</v>
      </c>
      <c r="F17" s="76" t="s">
        <v>136</v>
      </c>
      <c r="G17" s="75">
        <v>56</v>
      </c>
      <c r="H17" s="27">
        <v>2.99</v>
      </c>
      <c r="I17" s="27">
        <f>H17*G17</f>
        <v>167.44</v>
      </c>
    </row>
    <row r="18" spans="3:9" ht="15" thickTop="1" x14ac:dyDescent="0.3">
      <c r="C18" s="70">
        <v>41866</v>
      </c>
      <c r="D18" s="71" t="s">
        <v>120</v>
      </c>
      <c r="E18" s="72" t="s">
        <v>133</v>
      </c>
      <c r="F18" s="73" t="s">
        <v>136</v>
      </c>
      <c r="G18" s="72">
        <v>35</v>
      </c>
      <c r="H18" s="26">
        <v>4.99</v>
      </c>
      <c r="I18" s="26">
        <f>H18*G18</f>
        <v>174.65</v>
      </c>
    </row>
    <row r="19" spans="3:9" ht="15" thickBot="1" x14ac:dyDescent="0.35">
      <c r="C19" s="74">
        <v>41679</v>
      </c>
      <c r="D19" s="75" t="s">
        <v>116</v>
      </c>
      <c r="E19" s="75" t="s">
        <v>117</v>
      </c>
      <c r="F19" s="76" t="s">
        <v>136</v>
      </c>
      <c r="G19" s="75">
        <v>36</v>
      </c>
      <c r="H19" s="27">
        <v>4.99</v>
      </c>
      <c r="I19" s="27">
        <f>H19*G19</f>
        <v>179.64000000000001</v>
      </c>
    </row>
    <row r="20" spans="3:9" ht="15" thickTop="1" x14ac:dyDescent="0.3">
      <c r="C20" s="70">
        <v>41645</v>
      </c>
      <c r="D20" s="71" t="s">
        <v>120</v>
      </c>
      <c r="E20" s="72" t="s">
        <v>133</v>
      </c>
      <c r="F20" s="73" t="s">
        <v>136</v>
      </c>
      <c r="G20" s="72">
        <v>95</v>
      </c>
      <c r="H20" s="26">
        <v>1.99</v>
      </c>
      <c r="I20" s="26">
        <f>H20*G20</f>
        <v>189.05</v>
      </c>
    </row>
    <row r="21" spans="3:9" ht="15" thickBot="1" x14ac:dyDescent="0.35">
      <c r="C21" s="74">
        <v>42087</v>
      </c>
      <c r="D21" s="75" t="s">
        <v>116</v>
      </c>
      <c r="E21" s="75" t="s">
        <v>117</v>
      </c>
      <c r="F21" s="76" t="s">
        <v>125</v>
      </c>
      <c r="G21" s="75">
        <v>50</v>
      </c>
      <c r="H21" s="27">
        <v>4.99</v>
      </c>
      <c r="I21" s="27">
        <f>H21*G21</f>
        <v>249.5</v>
      </c>
    </row>
    <row r="22" spans="3:9" ht="15" thickTop="1" x14ac:dyDescent="0.3">
      <c r="C22" s="70">
        <v>41883</v>
      </c>
      <c r="D22" s="71" t="s">
        <v>116</v>
      </c>
      <c r="E22" s="72" t="s">
        <v>123</v>
      </c>
      <c r="F22" s="73" t="s">
        <v>130</v>
      </c>
      <c r="G22" s="72">
        <v>2</v>
      </c>
      <c r="H22" s="26">
        <v>125</v>
      </c>
      <c r="I22" s="26">
        <f>H22*G22</f>
        <v>250</v>
      </c>
    </row>
    <row r="23" spans="3:9" ht="15" thickBot="1" x14ac:dyDescent="0.35">
      <c r="C23" s="74">
        <v>41917</v>
      </c>
      <c r="D23" s="75" t="s">
        <v>116</v>
      </c>
      <c r="E23" s="75" t="s">
        <v>132</v>
      </c>
      <c r="F23" s="76" t="s">
        <v>118</v>
      </c>
      <c r="G23" s="75">
        <v>28</v>
      </c>
      <c r="H23" s="27">
        <v>8.99</v>
      </c>
      <c r="I23" s="27">
        <f>H23*G23</f>
        <v>251.72</v>
      </c>
    </row>
    <row r="24" spans="3:9" ht="15" thickTop="1" x14ac:dyDescent="0.3">
      <c r="C24" s="70">
        <v>41900</v>
      </c>
      <c r="D24" s="71" t="s">
        <v>120</v>
      </c>
      <c r="E24" s="72" t="s">
        <v>133</v>
      </c>
      <c r="F24" s="73" t="s">
        <v>125</v>
      </c>
      <c r="G24" s="72">
        <v>16</v>
      </c>
      <c r="H24" s="26">
        <v>15.99</v>
      </c>
      <c r="I24" s="26">
        <f>H24*G24</f>
        <v>255.84</v>
      </c>
    </row>
    <row r="25" spans="3:9" ht="15" thickBot="1" x14ac:dyDescent="0.35">
      <c r="C25" s="74">
        <v>41730</v>
      </c>
      <c r="D25" s="75" t="s">
        <v>120</v>
      </c>
      <c r="E25" s="75" t="s">
        <v>133</v>
      </c>
      <c r="F25" s="76" t="s">
        <v>118</v>
      </c>
      <c r="G25" s="75">
        <v>60</v>
      </c>
      <c r="H25" s="27">
        <v>4.99</v>
      </c>
      <c r="I25" s="27">
        <f>H25*G25</f>
        <v>299.40000000000003</v>
      </c>
    </row>
    <row r="26" spans="3:9" ht="15" thickTop="1" x14ac:dyDescent="0.3">
      <c r="C26" s="70">
        <v>41951</v>
      </c>
      <c r="D26" s="71" t="s">
        <v>120</v>
      </c>
      <c r="E26" s="72" t="s">
        <v>121</v>
      </c>
      <c r="F26" s="73" t="s">
        <v>134</v>
      </c>
      <c r="G26" s="72">
        <v>15</v>
      </c>
      <c r="H26" s="26">
        <v>19.989999999999998</v>
      </c>
      <c r="I26" s="26">
        <f>H26*G26</f>
        <v>299.84999999999997</v>
      </c>
    </row>
    <row r="27" spans="3:9" ht="15" thickBot="1" x14ac:dyDescent="0.35">
      <c r="C27" s="74">
        <v>42189</v>
      </c>
      <c r="D27" s="75" t="s">
        <v>120</v>
      </c>
      <c r="E27" s="75" t="s">
        <v>133</v>
      </c>
      <c r="F27" s="76" t="s">
        <v>125</v>
      </c>
      <c r="G27" s="75">
        <v>62</v>
      </c>
      <c r="H27" s="27">
        <v>4.99</v>
      </c>
      <c r="I27" s="27">
        <f>H27*G27</f>
        <v>309.38</v>
      </c>
    </row>
    <row r="28" spans="3:9" ht="15" thickTop="1" x14ac:dyDescent="0.3">
      <c r="C28" s="70">
        <v>42019</v>
      </c>
      <c r="D28" s="71" t="s">
        <v>116</v>
      </c>
      <c r="E28" s="72" t="s">
        <v>131</v>
      </c>
      <c r="F28" s="73" t="s">
        <v>118</v>
      </c>
      <c r="G28" s="72">
        <v>46</v>
      </c>
      <c r="H28" s="26">
        <v>8.99</v>
      </c>
      <c r="I28" s="26">
        <f>H28*G28</f>
        <v>413.54</v>
      </c>
    </row>
    <row r="29" spans="3:9" ht="15" thickBot="1" x14ac:dyDescent="0.35">
      <c r="C29" s="74">
        <v>41764</v>
      </c>
      <c r="D29" s="112" t="s">
        <v>116</v>
      </c>
      <c r="E29" s="75" t="s">
        <v>117</v>
      </c>
      <c r="F29" s="76" t="s">
        <v>136</v>
      </c>
      <c r="G29" s="75">
        <v>90</v>
      </c>
      <c r="H29" s="27">
        <v>4.99</v>
      </c>
      <c r="I29" s="27">
        <f>H29*G29</f>
        <v>449.1</v>
      </c>
    </row>
    <row r="30" spans="3:9" ht="15" thickTop="1" x14ac:dyDescent="0.3">
      <c r="C30" s="70">
        <v>41815</v>
      </c>
      <c r="D30" s="72" t="s">
        <v>116</v>
      </c>
      <c r="E30" s="72" t="s">
        <v>132</v>
      </c>
      <c r="F30" s="73" t="s">
        <v>136</v>
      </c>
      <c r="G30" s="72">
        <v>90</v>
      </c>
      <c r="H30" s="26">
        <v>4.99</v>
      </c>
      <c r="I30" s="26">
        <f>H30*G30</f>
        <v>449.1</v>
      </c>
    </row>
    <row r="31" spans="3:9" ht="15" thickBot="1" x14ac:dyDescent="0.35">
      <c r="C31" s="74">
        <v>41968</v>
      </c>
      <c r="D31" s="112" t="s">
        <v>116</v>
      </c>
      <c r="E31" s="75" t="s">
        <v>128</v>
      </c>
      <c r="F31" s="76" t="s">
        <v>125</v>
      </c>
      <c r="G31" s="75">
        <v>96</v>
      </c>
      <c r="H31" s="27">
        <v>4.99</v>
      </c>
      <c r="I31" s="27">
        <f>H31*G31</f>
        <v>479.04</v>
      </c>
    </row>
    <row r="32" spans="3:9" ht="15" thickTop="1" x14ac:dyDescent="0.3">
      <c r="C32" s="70">
        <v>42121</v>
      </c>
      <c r="D32" s="72" t="s">
        <v>120</v>
      </c>
      <c r="E32" s="72" t="s">
        <v>135</v>
      </c>
      <c r="F32" s="73" t="s">
        <v>134</v>
      </c>
      <c r="G32" s="72">
        <v>96</v>
      </c>
      <c r="H32" s="26">
        <v>4.99</v>
      </c>
      <c r="I32" s="26">
        <f>H32*G32</f>
        <v>479.04</v>
      </c>
    </row>
    <row r="33" spans="3:9" ht="15" thickBot="1" x14ac:dyDescent="0.35">
      <c r="C33" s="74">
        <v>41798</v>
      </c>
      <c r="D33" s="75" t="s">
        <v>120</v>
      </c>
      <c r="E33" s="75" t="s">
        <v>133</v>
      </c>
      <c r="F33" s="76" t="s">
        <v>118</v>
      </c>
      <c r="G33" s="75">
        <v>60</v>
      </c>
      <c r="H33" s="27">
        <v>8.99</v>
      </c>
      <c r="I33" s="27">
        <f>H33*G33</f>
        <v>539.4</v>
      </c>
    </row>
    <row r="34" spans="3:9" ht="15" thickTop="1" x14ac:dyDescent="0.3">
      <c r="C34" s="70">
        <v>41696</v>
      </c>
      <c r="D34" s="71" t="s">
        <v>116</v>
      </c>
      <c r="E34" s="72" t="s">
        <v>131</v>
      </c>
      <c r="F34" s="73" t="s">
        <v>134</v>
      </c>
      <c r="G34" s="72">
        <v>27</v>
      </c>
      <c r="H34" s="26">
        <v>19.989999999999998</v>
      </c>
      <c r="I34" s="26">
        <f>H34*G34</f>
        <v>539.7299999999999</v>
      </c>
    </row>
    <row r="35" spans="3:9" ht="15" thickBot="1" x14ac:dyDescent="0.35">
      <c r="C35" s="74">
        <v>41934</v>
      </c>
      <c r="D35" s="75" t="s">
        <v>120</v>
      </c>
      <c r="E35" s="75" t="s">
        <v>133</v>
      </c>
      <c r="F35" s="76" t="s">
        <v>134</v>
      </c>
      <c r="G35" s="75">
        <v>64</v>
      </c>
      <c r="H35" s="27">
        <v>8.99</v>
      </c>
      <c r="I35" s="27">
        <f>H35*G35</f>
        <v>575.36</v>
      </c>
    </row>
    <row r="36" spans="3:9" ht="15" thickTop="1" x14ac:dyDescent="0.3">
      <c r="C36" s="70">
        <v>42172</v>
      </c>
      <c r="D36" s="71" t="s">
        <v>116</v>
      </c>
      <c r="E36" s="72" t="s">
        <v>128</v>
      </c>
      <c r="F36" s="73" t="s">
        <v>130</v>
      </c>
      <c r="G36" s="72">
        <v>5</v>
      </c>
      <c r="H36" s="26">
        <v>125</v>
      </c>
      <c r="I36" s="26">
        <f>H36*G36</f>
        <v>625</v>
      </c>
    </row>
    <row r="37" spans="3:9" ht="15" thickBot="1" x14ac:dyDescent="0.35">
      <c r="C37" s="74">
        <v>42206</v>
      </c>
      <c r="D37" s="75" t="s">
        <v>116</v>
      </c>
      <c r="E37" s="109" t="s">
        <v>132</v>
      </c>
      <c r="F37" s="110" t="s">
        <v>125</v>
      </c>
      <c r="G37" s="109">
        <v>55</v>
      </c>
      <c r="H37" s="27">
        <v>12.49</v>
      </c>
      <c r="I37" s="27">
        <f>H37*G37</f>
        <v>686.95</v>
      </c>
    </row>
    <row r="38" spans="3:9" ht="15" thickTop="1" x14ac:dyDescent="0.3">
      <c r="C38" s="70">
        <v>42155</v>
      </c>
      <c r="D38" s="71" t="s">
        <v>116</v>
      </c>
      <c r="E38" s="72" t="s">
        <v>131</v>
      </c>
      <c r="F38" s="73" t="s">
        <v>118</v>
      </c>
      <c r="G38" s="72">
        <v>80</v>
      </c>
      <c r="H38" s="26">
        <v>8.99</v>
      </c>
      <c r="I38" s="26">
        <f>H38*G38</f>
        <v>719.2</v>
      </c>
    </row>
    <row r="39" spans="3:9" ht="15" thickBot="1" x14ac:dyDescent="0.35">
      <c r="C39" s="74">
        <v>42240</v>
      </c>
      <c r="D39" s="75" t="s">
        <v>126</v>
      </c>
      <c r="E39" s="75" t="s">
        <v>129</v>
      </c>
      <c r="F39" s="76" t="s">
        <v>130</v>
      </c>
      <c r="G39" s="75">
        <v>3</v>
      </c>
      <c r="H39" s="27">
        <v>275</v>
      </c>
      <c r="I39" s="27">
        <f>H39*G39</f>
        <v>825</v>
      </c>
    </row>
    <row r="40" spans="3:9" ht="15" thickTop="1" x14ac:dyDescent="0.3">
      <c r="C40" s="70">
        <v>41662</v>
      </c>
      <c r="D40" s="71" t="s">
        <v>116</v>
      </c>
      <c r="E40" s="72" t="s">
        <v>128</v>
      </c>
      <c r="F40" s="111" t="s">
        <v>118</v>
      </c>
      <c r="G40" s="72">
        <v>50</v>
      </c>
      <c r="H40" s="26">
        <v>19.989999999999998</v>
      </c>
      <c r="I40" s="26">
        <f>H40*G40</f>
        <v>999.49999999999989</v>
      </c>
    </row>
    <row r="41" spans="3:9" ht="15" thickBot="1" x14ac:dyDescent="0.35">
      <c r="C41" s="74">
        <v>42223</v>
      </c>
      <c r="D41" s="75" t="s">
        <v>116</v>
      </c>
      <c r="E41" s="75" t="s">
        <v>128</v>
      </c>
      <c r="F41" s="76" t="s">
        <v>125</v>
      </c>
      <c r="G41" s="75">
        <v>42</v>
      </c>
      <c r="H41" s="27">
        <v>23.95</v>
      </c>
      <c r="I41" s="27">
        <f>H41*G41</f>
        <v>1005.9</v>
      </c>
    </row>
    <row r="42" spans="3:9" ht="15" thickTop="1" x14ac:dyDescent="0.3">
      <c r="C42" s="70">
        <v>42291</v>
      </c>
      <c r="D42" s="71" t="s">
        <v>126</v>
      </c>
      <c r="E42" s="72" t="s">
        <v>127</v>
      </c>
      <c r="F42" s="73" t="s">
        <v>118</v>
      </c>
      <c r="G42" s="72">
        <v>57</v>
      </c>
      <c r="H42" s="26">
        <v>19.989999999999998</v>
      </c>
      <c r="I42" s="26">
        <f>H42*G42</f>
        <v>1139.4299999999998</v>
      </c>
    </row>
    <row r="43" spans="3:9" ht="15" thickBot="1" x14ac:dyDescent="0.35">
      <c r="C43" s="74">
        <v>42002</v>
      </c>
      <c r="D43" s="75" t="s">
        <v>120</v>
      </c>
      <c r="E43" s="109" t="s">
        <v>121</v>
      </c>
      <c r="F43" s="76" t="s">
        <v>125</v>
      </c>
      <c r="G43" s="75">
        <v>74</v>
      </c>
      <c r="H43" s="27">
        <v>15.99</v>
      </c>
      <c r="I43" s="27">
        <f>H43*G43</f>
        <v>1183.26</v>
      </c>
    </row>
    <row r="44" spans="3:9" ht="15" thickTop="1" x14ac:dyDescent="0.3">
      <c r="C44" s="70">
        <v>42036</v>
      </c>
      <c r="D44" s="71" t="s">
        <v>116</v>
      </c>
      <c r="E44" s="72" t="s">
        <v>123</v>
      </c>
      <c r="F44" s="73" t="s">
        <v>118</v>
      </c>
      <c r="G44" s="72">
        <v>87</v>
      </c>
      <c r="H44" s="26">
        <v>15</v>
      </c>
      <c r="I44" s="26">
        <f>H44*G44</f>
        <v>1305</v>
      </c>
    </row>
    <row r="45" spans="3:9" ht="15" thickBot="1" x14ac:dyDescent="0.35">
      <c r="C45" s="74">
        <v>41849</v>
      </c>
      <c r="D45" s="75" t="s">
        <v>120</v>
      </c>
      <c r="E45" s="75" t="s">
        <v>121</v>
      </c>
      <c r="F45" s="76" t="s">
        <v>118</v>
      </c>
      <c r="G45" s="75">
        <v>81</v>
      </c>
      <c r="H45" s="27">
        <v>19.989999999999998</v>
      </c>
      <c r="I45" s="27">
        <f>H45*G45</f>
        <v>1619.1899999999998</v>
      </c>
    </row>
    <row r="46" spans="3:9" ht="15" thickTop="1" x14ac:dyDescent="0.3">
      <c r="C46" s="70">
        <v>42342</v>
      </c>
      <c r="D46" s="71" t="s">
        <v>116</v>
      </c>
      <c r="E46" s="72" t="s">
        <v>117</v>
      </c>
      <c r="F46" s="73" t="s">
        <v>118</v>
      </c>
      <c r="G46" s="72">
        <v>94</v>
      </c>
      <c r="H46" s="26">
        <v>19.989999999999998</v>
      </c>
      <c r="I46" s="26">
        <f>H46*G46</f>
        <v>1879.06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0E3351-AEF0-4A3D-9C0F-959A5C99D7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Lookup</vt:lpstr>
      <vt:lpstr>Lookup Table</vt:lpstr>
      <vt:lpstr>VLookUp</vt:lpstr>
      <vt:lpstr>XLookUp</vt:lpstr>
      <vt:lpstr>XLookUp 2</vt:lpstr>
      <vt:lpstr>VLookUp Table</vt:lpstr>
      <vt:lpstr>XLookUp Table</vt:lpstr>
      <vt:lpstr>HLook Up</vt:lpstr>
      <vt:lpstr>Emp</vt:lpstr>
      <vt:lpstr>Power Query 1</vt:lpstr>
      <vt:lpstr>Mem</vt:lpstr>
      <vt:lpstr>Power Query 2</vt:lpstr>
      <vt:lpstr>VBA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Stephen</dc:creator>
  <cp:lastModifiedBy>Arun Srivastava</cp:lastModifiedBy>
  <dcterms:created xsi:type="dcterms:W3CDTF">2023-03-27T20:20:48Z</dcterms:created>
  <dcterms:modified xsi:type="dcterms:W3CDTF">2024-04-12T00:27:14Z</dcterms:modified>
</cp:coreProperties>
</file>