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.herron\Dropbox\Documents\Teaching\FINA 6203 - 2023 Fall\Slides\Questions\"/>
    </mc:Choice>
  </mc:AlternateContent>
  <xr:revisionPtr revIDLastSave="0" documentId="13_ncr:1_{5A8D8291-478D-4C33-BFDB-03677FA501DC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Stocks A and B" sheetId="1" r:id="rId1"/>
    <sheet name="Amazon Exxon Walmart" sheetId="2" r:id="rId2"/>
    <sheet name="Stocks A and B with Solver" sheetId="3" r:id="rId3"/>
    <sheet name="Amazon Exxon Walmart with Solve" sheetId="4" r:id="rId4"/>
    <sheet name="Efficient Frontier" sheetId="5" r:id="rId5"/>
  </sheets>
  <definedNames>
    <definedName name="solver_adj" localSheetId="3" hidden="1">'Amazon Exxon Walmart with Solve'!$B$20:$D$20</definedName>
    <definedName name="solver_adj" localSheetId="2" hidden="1">'Stocks A and B with Solver'!$B$22</definedName>
    <definedName name="solver_cvg" localSheetId="3" hidden="1">0.0001</definedName>
    <definedName name="solver_cvg" localSheetId="2" hidden="1">0.0001</definedName>
    <definedName name="solver_drv" localSheetId="3" hidden="1">2</definedName>
    <definedName name="solver_drv" localSheetId="2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1" localSheetId="3" hidden="1">'Amazon Exxon Walmart with Solve'!$A$25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1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3" hidden="1">1</definedName>
    <definedName name="solver_num" localSheetId="2" hidden="1">0</definedName>
    <definedName name="solver_nwt" localSheetId="3" hidden="1">1</definedName>
    <definedName name="solver_nwt" localSheetId="2" hidden="1">1</definedName>
    <definedName name="solver_opt" localSheetId="3" hidden="1">'Amazon Exxon Walmart with Solve'!$B$30</definedName>
    <definedName name="solver_opt" localSheetId="2" hidden="1">'Stocks A and B with Solver'!$B$26</definedName>
    <definedName name="solver_pre" localSheetId="3" hidden="1">0.000001</definedName>
    <definedName name="solver_pre" localSheetId="2" hidden="1">0.000001</definedName>
    <definedName name="solver_rbv" localSheetId="3" hidden="1">2</definedName>
    <definedName name="solver_rbv" localSheetId="2" hidden="1">1</definedName>
    <definedName name="solver_rel1" localSheetId="3" hidden="1">2</definedName>
    <definedName name="solver_rhs1" localSheetId="3" hidden="1">1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2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1</definedName>
    <definedName name="solver_typ" localSheetId="2" hidden="1">1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5" l="1"/>
  <c r="A22" i="5"/>
  <c r="A21" i="5"/>
  <c r="A20" i="5"/>
  <c r="A19" i="5"/>
  <c r="A18" i="5"/>
  <c r="A17" i="5"/>
  <c r="H23" i="5"/>
  <c r="G23" i="5"/>
  <c r="G22" i="5"/>
  <c r="F23" i="5"/>
  <c r="F22" i="5"/>
  <c r="F21" i="5"/>
  <c r="E23" i="5"/>
  <c r="E22" i="5"/>
  <c r="E21" i="5"/>
  <c r="E20" i="5"/>
  <c r="D23" i="5"/>
  <c r="D22" i="5"/>
  <c r="D21" i="5"/>
  <c r="D20" i="5"/>
  <c r="D19" i="5"/>
  <c r="C23" i="5"/>
  <c r="C22" i="5"/>
  <c r="C21" i="5"/>
  <c r="C20" i="5"/>
  <c r="C19" i="5"/>
  <c r="C18" i="5"/>
  <c r="D23" i="4"/>
  <c r="C23" i="4"/>
  <c r="B23" i="4"/>
  <c r="A23" i="4"/>
  <c r="D22" i="4"/>
  <c r="C22" i="4"/>
  <c r="B22" i="4"/>
  <c r="A22" i="4"/>
  <c r="D21" i="4"/>
  <c r="C21" i="4"/>
  <c r="B21" i="4"/>
  <c r="A21" i="4"/>
  <c r="C24" i="4" s="1"/>
  <c r="D11" i="4"/>
  <c r="C11" i="4"/>
  <c r="B11" i="4"/>
  <c r="D10" i="4"/>
  <c r="C10" i="4"/>
  <c r="B10" i="4"/>
  <c r="D9" i="4"/>
  <c r="C9" i="4"/>
  <c r="B9" i="4"/>
  <c r="D8" i="4"/>
  <c r="A11" i="4" s="1"/>
  <c r="C8" i="4"/>
  <c r="B8" i="4"/>
  <c r="C22" i="3"/>
  <c r="B24" i="3" s="1"/>
  <c r="B25" i="3" s="1"/>
  <c r="B11" i="3"/>
  <c r="B10" i="3"/>
  <c r="B9" i="3"/>
  <c r="B8" i="3"/>
  <c r="C7" i="3"/>
  <c r="B26" i="2"/>
  <c r="B15" i="2"/>
  <c r="C12" i="2"/>
  <c r="D12" i="2"/>
  <c r="B12" i="2"/>
  <c r="B14" i="2" s="1"/>
  <c r="C23" i="2"/>
  <c r="D23" i="2"/>
  <c r="B23" i="2"/>
  <c r="C20" i="2"/>
  <c r="D20" i="2"/>
  <c r="C21" i="2"/>
  <c r="D21" i="2"/>
  <c r="C22" i="2"/>
  <c r="D22" i="2"/>
  <c r="B21" i="2"/>
  <c r="B22" i="2"/>
  <c r="B20" i="2"/>
  <c r="A21" i="2"/>
  <c r="C9" i="2"/>
  <c r="D9" i="2"/>
  <c r="C10" i="2"/>
  <c r="D10" i="2"/>
  <c r="C11" i="2"/>
  <c r="D11" i="2"/>
  <c r="B10" i="2"/>
  <c r="B11" i="2"/>
  <c r="B9" i="2"/>
  <c r="D8" i="2"/>
  <c r="C8" i="2"/>
  <c r="A9" i="2"/>
  <c r="B8" i="2"/>
  <c r="B9" i="1"/>
  <c r="C9" i="1"/>
  <c r="E28" i="4"/>
  <c r="E25" i="4"/>
  <c r="E15" i="4"/>
  <c r="D25" i="3"/>
  <c r="D7" i="3"/>
  <c r="E12" i="2"/>
  <c r="E30" i="4"/>
  <c r="E24" i="4"/>
  <c r="D22" i="3"/>
  <c r="E26" i="2"/>
  <c r="D9" i="1"/>
  <c r="E17" i="4"/>
  <c r="E14" i="4"/>
  <c r="D9" i="3"/>
  <c r="E25" i="2"/>
  <c r="D24" i="3"/>
  <c r="D10" i="3"/>
  <c r="E23" i="2"/>
  <c r="E12" i="4"/>
  <c r="D26" i="3"/>
  <c r="D11" i="3"/>
  <c r="E15" i="2"/>
  <c r="E27" i="4"/>
  <c r="D23" i="3"/>
  <c r="D8" i="3"/>
  <c r="E14" i="2"/>
  <c r="A25" i="4" l="1"/>
  <c r="A10" i="4"/>
  <c r="C12" i="4" s="1"/>
  <c r="D24" i="4"/>
  <c r="A9" i="4"/>
  <c r="B28" i="4"/>
  <c r="B24" i="4"/>
  <c r="B23" i="3"/>
  <c r="B26" i="3" s="1"/>
  <c r="A20" i="2"/>
  <c r="B25" i="2"/>
  <c r="A22" i="2"/>
  <c r="A11" i="2"/>
  <c r="A10" i="2"/>
  <c r="B10" i="1"/>
  <c r="C10" i="1"/>
  <c r="D10" i="1"/>
  <c r="B12" i="4" l="1"/>
  <c r="B27" i="4"/>
  <c r="B30" i="4" s="1"/>
  <c r="D12" i="4"/>
  <c r="B14" i="4" s="1"/>
  <c r="B15" i="4"/>
  <c r="B17" i="4" s="1"/>
  <c r="B11" i="1"/>
  <c r="B12" i="1"/>
  <c r="B13" i="1"/>
  <c r="D13" i="1"/>
  <c r="D11" i="1"/>
  <c r="D12" i="1"/>
</calcChain>
</file>

<file path=xl/sharedStrings.xml><?xml version="1.0" encoding="utf-8"?>
<sst xmlns="http://schemas.openxmlformats.org/spreadsheetml/2006/main" count="106" uniqueCount="41">
  <si>
    <t>Amazon</t>
  </si>
  <si>
    <t>Exxon</t>
  </si>
  <si>
    <t>Walmart</t>
  </si>
  <si>
    <t>Year</t>
  </si>
  <si>
    <t>Stock A</t>
  </si>
  <si>
    <t>Stock B</t>
  </si>
  <si>
    <t>Aithmetic Average</t>
  </si>
  <si>
    <t>Variance</t>
  </si>
  <si>
    <t>Covariance</t>
  </si>
  <si>
    <t>Correlation (Direct)</t>
  </si>
  <si>
    <t>Correlation (Cov/(SA*SB))</t>
  </si>
  <si>
    <t>Bord. Mult. Cov. Matrix</t>
  </si>
  <si>
    <t>Var(r_P)</t>
  </si>
  <si>
    <t>E(r_P)</t>
  </si>
  <si>
    <t>E(r_stock)</t>
  </si>
  <si>
    <t>T-bills</t>
  </si>
  <si>
    <t>Expected return</t>
  </si>
  <si>
    <t>Standard deviation</t>
  </si>
  <si>
    <t>Weights</t>
  </si>
  <si>
    <t>SD(r_P)</t>
  </si>
  <si>
    <t>S_p</t>
  </si>
  <si>
    <t>Max S with Solver</t>
  </si>
  <si>
    <t>r_f</t>
  </si>
  <si>
    <t>Efficient Frontier Spreadsheet</t>
  </si>
  <si>
    <t>Panel A</t>
  </si>
  <si>
    <t>Risk premiums</t>
  </si>
  <si>
    <t>USA</t>
  </si>
  <si>
    <t>UK</t>
  </si>
  <si>
    <t>France</t>
  </si>
  <si>
    <t>Germany</t>
  </si>
  <si>
    <t>Australia</t>
  </si>
  <si>
    <t>Japan</t>
  </si>
  <si>
    <t>Canada</t>
  </si>
  <si>
    <t>Panel B</t>
  </si>
  <si>
    <t>Bordered covariance matrix</t>
  </si>
  <si>
    <t>Risk Premium</t>
  </si>
  <si>
    <t>SD</t>
  </si>
  <si>
    <t>Sharpe Ratio</t>
  </si>
  <si>
    <t>Panel C</t>
  </si>
  <si>
    <t>Efficient frontier</t>
  </si>
  <si>
    <t>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</si>
</sst>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9" fontId="0" fillId="0" borderId="1" xfId="0" applyNumberFormat="1" applyBorder="1" applyAlignment="1">
      <alignment horizontal="right" vertical="center" wrapText="1"/>
    </xf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quotePrefix="1"/>
    <xf numFmtId="0" fontId="0" fillId="2" borderId="0" xfId="0" applyFill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C10" sqref="C10"/>
    </sheetView>
  </sheetViews>
  <sheetFormatPr defaultRowHeight="15" x14ac:dyDescent="0.25"/>
  <cols>
    <col min="1" max="1" width="24.28515625" bestFit="1" customWidth="1"/>
    <col min="2" max="2" width="7.42578125" bestFit="1" customWidth="1"/>
    <col min="3" max="3" width="7.28515625" bestFit="1" customWidth="1"/>
    <col min="4" max="4" width="27.5703125" bestFit="1" customWidth="1"/>
  </cols>
  <sheetData>
    <row r="1" spans="1:4" x14ac:dyDescent="0.25">
      <c r="A1" s="2" t="s">
        <v>3</v>
      </c>
      <c r="B1" s="3" t="s">
        <v>4</v>
      </c>
      <c r="C1" s="3" t="s">
        <v>5</v>
      </c>
    </row>
    <row r="2" spans="1:4" x14ac:dyDescent="0.25">
      <c r="A2" s="2">
        <v>1</v>
      </c>
      <c r="B2" s="4">
        <v>-0.1</v>
      </c>
      <c r="C2" s="4">
        <v>0.15</v>
      </c>
    </row>
    <row r="3" spans="1:4" x14ac:dyDescent="0.25">
      <c r="A3" s="2">
        <v>2</v>
      </c>
      <c r="B3" s="4">
        <v>-0.15</v>
      </c>
      <c r="C3" s="4">
        <v>-0.14000000000000001</v>
      </c>
    </row>
    <row r="4" spans="1:4" x14ac:dyDescent="0.25">
      <c r="A4" s="2">
        <v>3</v>
      </c>
      <c r="B4" s="4">
        <v>-0.06</v>
      </c>
      <c r="C4" s="4">
        <v>-0.05</v>
      </c>
    </row>
    <row r="5" spans="1:4" x14ac:dyDescent="0.25">
      <c r="A5" s="2">
        <v>4</v>
      </c>
      <c r="B5" s="4">
        <v>0.05</v>
      </c>
      <c r="C5" s="4">
        <v>0.28000000000000003</v>
      </c>
    </row>
    <row r="6" spans="1:4" x14ac:dyDescent="0.25">
      <c r="A6" s="2">
        <v>5</v>
      </c>
      <c r="B6" s="4">
        <v>0.14000000000000001</v>
      </c>
      <c r="C6" s="4">
        <v>0.08</v>
      </c>
    </row>
    <row r="7" spans="1:4" x14ac:dyDescent="0.25">
      <c r="A7" s="2">
        <v>6</v>
      </c>
      <c r="B7" s="4">
        <v>0.13</v>
      </c>
      <c r="C7" s="4">
        <v>0.04</v>
      </c>
    </row>
    <row r="9" spans="1:4" x14ac:dyDescent="0.25">
      <c r="A9" t="s">
        <v>6</v>
      </c>
      <c r="B9" s="5">
        <f>AVERAGE(B2:B7)</f>
        <v>1.6666666666666681E-3</v>
      </c>
      <c r="C9" s="5">
        <f>AVERAGE(C2:C7)</f>
        <v>0.06</v>
      </c>
      <c r="D9" t="str">
        <f ca="1">_xlfn.FORMULATEXT(B9)</f>
        <v>=AVERAGE(B2:B7)</v>
      </c>
    </row>
    <row r="10" spans="1:4" x14ac:dyDescent="0.25">
      <c r="A10" t="s">
        <v>7</v>
      </c>
      <c r="B10" s="5">
        <f>_xlfn.VAR.S(B2:B7)</f>
        <v>1.5016666666666668E-2</v>
      </c>
      <c r="C10" s="5">
        <f>_xlfn.VAR.S(C2:C7)</f>
        <v>2.1880000000000004E-2</v>
      </c>
      <c r="D10" t="str">
        <f ca="1">_xlfn.FORMULATEXT(B10)</f>
        <v>=VAR.S(B2:B7)</v>
      </c>
    </row>
    <row r="11" spans="1:4" x14ac:dyDescent="0.25">
      <c r="A11" t="s">
        <v>8</v>
      </c>
      <c r="B11" s="5">
        <f>_xlfn.COVARIANCE.S(B2:B7,C2:C7)</f>
        <v>7.7600000000000013E-3</v>
      </c>
      <c r="D11" t="str">
        <f ca="1">_xlfn.FORMULATEXT(B11)</f>
        <v>=COVARIANCE.S(B2:B7,C2:C7)</v>
      </c>
    </row>
    <row r="12" spans="1:4" x14ac:dyDescent="0.25">
      <c r="A12" t="s">
        <v>9</v>
      </c>
      <c r="B12" s="5">
        <f>CORREL(B2:B7,C2:C7)</f>
        <v>0.42810597784021165</v>
      </c>
      <c r="D12" t="str">
        <f ca="1">_xlfn.FORMULATEXT(B12)</f>
        <v>=CORREL(B2:B7,C2:C7)</v>
      </c>
    </row>
    <row r="13" spans="1:4" x14ac:dyDescent="0.25">
      <c r="A13" t="s">
        <v>10</v>
      </c>
      <c r="B13" s="5">
        <f>B11/(SQRT(B10)*SQRT(C10))</f>
        <v>0.42810597784021148</v>
      </c>
      <c r="D13" t="str">
        <f ca="1">_xlfn.FORMULATEXT(B13)</f>
        <v>=B11/(SQRT(B10)*SQRT(C10))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72D9B-C5E1-4D56-91B6-2F79DD3CED32}">
  <dimension ref="A1:E26"/>
  <sheetViews>
    <sheetView workbookViewId="0">
      <selection activeCell="B23" sqref="B23"/>
    </sheetView>
  </sheetViews>
  <sheetFormatPr defaultRowHeight="15" x14ac:dyDescent="0.25"/>
  <cols>
    <col min="1" max="1" width="11" bestFit="1" customWidth="1"/>
    <col min="2" max="2" width="12" bestFit="1" customWidth="1"/>
    <col min="3" max="4" width="11" bestFit="1" customWidth="1"/>
    <col min="5" max="5" width="34.85546875" bestFit="1" customWidth="1"/>
  </cols>
  <sheetData>
    <row r="1" spans="1:5" x14ac:dyDescent="0.25">
      <c r="A1" s="6"/>
      <c r="B1" s="6" t="s">
        <v>0</v>
      </c>
      <c r="C1" s="6" t="s">
        <v>1</v>
      </c>
      <c r="D1" s="6" t="s">
        <v>2</v>
      </c>
      <c r="E1" s="6" t="s">
        <v>14</v>
      </c>
    </row>
    <row r="2" spans="1:5" x14ac:dyDescent="0.25">
      <c r="A2" s="6" t="s">
        <v>0</v>
      </c>
      <c r="B2" s="6">
        <v>5.1999999999999998E-2</v>
      </c>
      <c r="C2" s="6">
        <v>2.5000000000000001E-2</v>
      </c>
      <c r="D2" s="6">
        <v>1.4E-2</v>
      </c>
      <c r="E2" s="6">
        <v>7.0000000000000007E-2</v>
      </c>
    </row>
    <row r="3" spans="1:5" x14ac:dyDescent="0.25">
      <c r="A3" s="6" t="s">
        <v>1</v>
      </c>
      <c r="B3" s="6">
        <v>2.5000000000000001E-2</v>
      </c>
      <c r="C3" s="6">
        <v>4.3999999999999997E-2</v>
      </c>
      <c r="D3" s="6">
        <v>8.6999999999999994E-3</v>
      </c>
      <c r="E3" s="6">
        <v>0.06</v>
      </c>
    </row>
    <row r="4" spans="1:5" x14ac:dyDescent="0.25">
      <c r="A4" s="6" t="s">
        <v>2</v>
      </c>
      <c r="B4" s="6">
        <v>1.4E-2</v>
      </c>
      <c r="C4" s="6">
        <v>8.6999999999999994E-3</v>
      </c>
      <c r="D4" s="6">
        <v>6.4000000000000001E-2</v>
      </c>
      <c r="E4" s="6">
        <v>0.05</v>
      </c>
    </row>
    <row r="7" spans="1:5" ht="30" x14ac:dyDescent="0.25">
      <c r="A7" s="6" t="s">
        <v>11</v>
      </c>
    </row>
    <row r="8" spans="1:5" x14ac:dyDescent="0.25">
      <c r="B8" s="5">
        <f>1/3</f>
        <v>0.33333333333333331</v>
      </c>
      <c r="C8" s="5">
        <f>1/3</f>
        <v>0.33333333333333331</v>
      </c>
      <c r="D8" s="5">
        <f>1/3</f>
        <v>0.33333333333333331</v>
      </c>
    </row>
    <row r="9" spans="1:5" x14ac:dyDescent="0.25">
      <c r="A9" s="5">
        <f>B8</f>
        <v>0.33333333333333331</v>
      </c>
      <c r="B9" s="5">
        <f>B2</f>
        <v>5.1999999999999998E-2</v>
      </c>
      <c r="C9" s="5">
        <f t="shared" ref="C9:D9" si="0">C2</f>
        <v>2.5000000000000001E-2</v>
      </c>
      <c r="D9" s="5">
        <f t="shared" si="0"/>
        <v>1.4E-2</v>
      </c>
    </row>
    <row r="10" spans="1:5" x14ac:dyDescent="0.25">
      <c r="A10" s="5">
        <f>C8</f>
        <v>0.33333333333333331</v>
      </c>
      <c r="B10" s="5">
        <f t="shared" ref="B10:D11" si="1">B3</f>
        <v>2.5000000000000001E-2</v>
      </c>
      <c r="C10" s="5">
        <f t="shared" si="1"/>
        <v>4.3999999999999997E-2</v>
      </c>
      <c r="D10" s="5">
        <f t="shared" si="1"/>
        <v>8.6999999999999994E-3</v>
      </c>
    </row>
    <row r="11" spans="1:5" x14ac:dyDescent="0.25">
      <c r="A11" s="5">
        <f>D8</f>
        <v>0.33333333333333331</v>
      </c>
      <c r="B11" s="5">
        <f t="shared" si="1"/>
        <v>1.4E-2</v>
      </c>
      <c r="C11" s="5">
        <f t="shared" si="1"/>
        <v>8.6999999999999994E-3</v>
      </c>
      <c r="D11" s="5">
        <f t="shared" si="1"/>
        <v>6.4000000000000001E-2</v>
      </c>
    </row>
    <row r="12" spans="1:5" x14ac:dyDescent="0.25">
      <c r="B12" s="5">
        <f>B8*SUMPRODUCT($A9:$A11,B9:B11)</f>
        <v>1.0111111111111109E-2</v>
      </c>
      <c r="C12" s="5">
        <f t="shared" ref="C12:D12" si="2">C8*SUMPRODUCT($A9:$A11,C9:C11)</f>
        <v>8.6333333333333331E-3</v>
      </c>
      <c r="D12" s="5">
        <f t="shared" si="2"/>
        <v>9.6333333333333323E-3</v>
      </c>
      <c r="E12" t="str">
        <f ca="1">_xlfn.FORMULATEXT(D12)</f>
        <v>=D8*SUMPRODUCT($A9:$A11,D9:D11)</v>
      </c>
    </row>
    <row r="14" spans="1:5" x14ac:dyDescent="0.25">
      <c r="A14" t="s">
        <v>12</v>
      </c>
      <c r="B14">
        <f>SUM(B12:D12)</f>
        <v>2.8377777777777773E-2</v>
      </c>
      <c r="E14" t="str">
        <f ca="1">_xlfn.FORMULATEXT(B14)</f>
        <v>=SUM(B12:D12)</v>
      </c>
    </row>
    <row r="15" spans="1:5" x14ac:dyDescent="0.25">
      <c r="A15" t="s">
        <v>13</v>
      </c>
      <c r="B15">
        <f>SUMPRODUCT(A9:A11,E$2:E$4)</f>
        <v>0.06</v>
      </c>
      <c r="E15" t="str">
        <f ca="1">_xlfn.FORMULATEXT(B15)</f>
        <v>=SUMPRODUCT(A9:A11,E$2:E$4)</v>
      </c>
    </row>
    <row r="18" spans="1:5" ht="30" x14ac:dyDescent="0.25">
      <c r="A18" s="6" t="s">
        <v>11</v>
      </c>
    </row>
    <row r="19" spans="1:5" x14ac:dyDescent="0.25">
      <c r="B19">
        <v>0.4</v>
      </c>
      <c r="C19">
        <v>0.25</v>
      </c>
      <c r="D19">
        <v>0.35</v>
      </c>
    </row>
    <row r="20" spans="1:5" x14ac:dyDescent="0.25">
      <c r="A20">
        <f>B19</f>
        <v>0.4</v>
      </c>
      <c r="B20">
        <f>B2</f>
        <v>5.1999999999999998E-2</v>
      </c>
      <c r="C20">
        <f t="shared" ref="C20:D20" si="3">C2</f>
        <v>2.5000000000000001E-2</v>
      </c>
      <c r="D20">
        <f t="shared" si="3"/>
        <v>1.4E-2</v>
      </c>
    </row>
    <row r="21" spans="1:5" x14ac:dyDescent="0.25">
      <c r="A21">
        <f>C19</f>
        <v>0.25</v>
      </c>
      <c r="B21">
        <f t="shared" ref="B21:D22" si="4">B3</f>
        <v>2.5000000000000001E-2</v>
      </c>
      <c r="C21">
        <f t="shared" si="4"/>
        <v>4.3999999999999997E-2</v>
      </c>
      <c r="D21">
        <f t="shared" si="4"/>
        <v>8.6999999999999994E-3</v>
      </c>
    </row>
    <row r="22" spans="1:5" x14ac:dyDescent="0.25">
      <c r="A22">
        <f>D19</f>
        <v>0.35</v>
      </c>
      <c r="B22">
        <f t="shared" si="4"/>
        <v>1.4E-2</v>
      </c>
      <c r="C22">
        <f t="shared" si="4"/>
        <v>8.6999999999999994E-3</v>
      </c>
      <c r="D22">
        <f t="shared" si="4"/>
        <v>6.4000000000000001E-2</v>
      </c>
    </row>
    <row r="23" spans="1:5" x14ac:dyDescent="0.25">
      <c r="B23">
        <f>B19*SUMPRODUCT($A20:$A22,B20:B22)</f>
        <v>1.278E-2</v>
      </c>
      <c r="C23">
        <f t="shared" ref="C23:D23" si="5">C19*SUMPRODUCT($A20:$A22,C20:C22)</f>
        <v>6.0112500000000001E-3</v>
      </c>
      <c r="D23">
        <f t="shared" si="5"/>
        <v>1.0561249999999999E-2</v>
      </c>
      <c r="E23" t="str">
        <f ca="1">_xlfn.FORMULATEXT(D23)</f>
        <v>=D19*SUMPRODUCT($A20:$A22,D20:D22)</v>
      </c>
    </row>
    <row r="25" spans="1:5" x14ac:dyDescent="0.25">
      <c r="A25" t="s">
        <v>12</v>
      </c>
      <c r="B25" s="5">
        <f>SUM(B23:D23)</f>
        <v>2.9352499999999997E-2</v>
      </c>
      <c r="E25" t="str">
        <f ca="1">_xlfn.FORMULATEXT(B25)</f>
        <v>=SUM(B23:D23)</v>
      </c>
    </row>
    <row r="26" spans="1:5" x14ac:dyDescent="0.25">
      <c r="A26" t="s">
        <v>13</v>
      </c>
      <c r="B26">
        <f>SUMPRODUCT(A20:A22,E$2:E$4)</f>
        <v>6.0499999999999998E-2</v>
      </c>
      <c r="E26" t="str">
        <f ca="1">_xlfn.FORMULATEXT(B26)</f>
        <v>=SUMPRODUCT(A20:A22,E$2:E$4)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9D98D-18A8-4C3C-A0FD-81B043B74FD5}">
  <dimension ref="A1:D26"/>
  <sheetViews>
    <sheetView topLeftCell="A4" workbookViewId="0">
      <selection activeCell="E26" sqref="E26"/>
    </sheetView>
  </sheetViews>
  <sheetFormatPr defaultColWidth="27.42578125" defaultRowHeight="15" x14ac:dyDescent="0.25"/>
  <cols>
    <col min="1" max="1" width="18" bestFit="1" customWidth="1"/>
    <col min="2" max="2" width="7.5703125" bestFit="1" customWidth="1"/>
    <col min="3" max="3" width="7.28515625" bestFit="1" customWidth="1"/>
    <col min="4" max="4" width="41.28515625" bestFit="1" customWidth="1"/>
  </cols>
  <sheetData>
    <row r="1" spans="1:4" x14ac:dyDescent="0.25">
      <c r="A1" s="1"/>
      <c r="B1" s="3" t="s">
        <v>4</v>
      </c>
      <c r="C1" s="3" t="s">
        <v>5</v>
      </c>
      <c r="D1" s="1" t="s">
        <v>15</v>
      </c>
    </row>
    <row r="2" spans="1:4" x14ac:dyDescent="0.25">
      <c r="A2" s="1" t="s">
        <v>16</v>
      </c>
      <c r="B2" s="3">
        <v>9.4E-2</v>
      </c>
      <c r="C2" s="3">
        <v>6.3E-2</v>
      </c>
      <c r="D2" s="1">
        <v>0.02</v>
      </c>
    </row>
    <row r="3" spans="1:4" x14ac:dyDescent="0.25">
      <c r="A3" s="1" t="s">
        <v>7</v>
      </c>
      <c r="B3" s="3">
        <v>9.6100000000000005E-2</v>
      </c>
      <c r="C3" s="3">
        <v>7.2900000000000006E-2</v>
      </c>
      <c r="D3" s="3"/>
    </row>
    <row r="4" spans="1:4" x14ac:dyDescent="0.25">
      <c r="A4" s="1" t="s">
        <v>17</v>
      </c>
      <c r="B4" s="3">
        <v>0.31</v>
      </c>
      <c r="C4" s="3">
        <v>0.27</v>
      </c>
      <c r="D4" s="3"/>
    </row>
    <row r="5" spans="1:4" x14ac:dyDescent="0.25">
      <c r="A5" s="1" t="s">
        <v>8</v>
      </c>
      <c r="B5" s="3">
        <v>2.511E-2</v>
      </c>
      <c r="C5" s="3"/>
      <c r="D5" s="3"/>
    </row>
    <row r="7" spans="1:4" x14ac:dyDescent="0.25">
      <c r="A7" s="6" t="s">
        <v>18</v>
      </c>
      <c r="B7" s="5">
        <v>0.7</v>
      </c>
      <c r="C7" s="5">
        <f>1-B7</f>
        <v>0.30000000000000004</v>
      </c>
      <c r="D7" t="str">
        <f ca="1">_xlfn.FORMULATEXT(C7)</f>
        <v>=1-B7</v>
      </c>
    </row>
    <row r="8" spans="1:4" x14ac:dyDescent="0.25">
      <c r="A8" s="6" t="s">
        <v>13</v>
      </c>
      <c r="B8" s="5">
        <f>SUMPRODUCT(B2:C2,B7:C7)</f>
        <v>8.4699999999999998E-2</v>
      </c>
      <c r="C8" s="5"/>
      <c r="D8" t="str">
        <f ca="1">_xlfn.FORMULATEXT(B8)</f>
        <v>=SUMPRODUCT(B2:C2,B7:C7)</v>
      </c>
    </row>
    <row r="9" spans="1:4" x14ac:dyDescent="0.25">
      <c r="A9" s="6" t="s">
        <v>12</v>
      </c>
      <c r="B9" s="5">
        <f>B7*B7*B3+C7*C7*C3+2*B7*C7*B5</f>
        <v>6.4196200000000009E-2</v>
      </c>
      <c r="C9" s="5"/>
      <c r="D9" t="str">
        <f t="shared" ref="D9:D11" ca="1" si="0">_xlfn.FORMULATEXT(B9)</f>
        <v>=B7*B7*B3+C7*C7*C3+2*B7*C7*B5</v>
      </c>
    </row>
    <row r="10" spans="1:4" x14ac:dyDescent="0.25">
      <c r="A10" s="6" t="s">
        <v>19</v>
      </c>
      <c r="B10" s="5">
        <f>SQRT(B9)</f>
        <v>0.25336969037357254</v>
      </c>
      <c r="C10" s="5"/>
      <c r="D10" t="str">
        <f t="shared" ca="1" si="0"/>
        <v>=SQRT(B9)</v>
      </c>
    </row>
    <row r="11" spans="1:4" x14ac:dyDescent="0.25">
      <c r="A11" s="6" t="s">
        <v>20</v>
      </c>
      <c r="B11" s="5">
        <f>(B8-D2)/B10</f>
        <v>0.25535808921976905</v>
      </c>
      <c r="C11" s="5"/>
      <c r="D11" t="str">
        <f t="shared" ca="1" si="0"/>
        <v>=(B8-D2)/B10</v>
      </c>
    </row>
    <row r="14" spans="1:4" x14ac:dyDescent="0.25">
      <c r="A14" s="7" t="s">
        <v>21</v>
      </c>
    </row>
    <row r="16" spans="1:4" x14ac:dyDescent="0.25">
      <c r="A16" s="1"/>
      <c r="B16" s="3" t="s">
        <v>4</v>
      </c>
      <c r="C16" s="3" t="s">
        <v>5</v>
      </c>
      <c r="D16" s="1" t="s">
        <v>15</v>
      </c>
    </row>
    <row r="17" spans="1:4" x14ac:dyDescent="0.25">
      <c r="A17" s="1" t="s">
        <v>16</v>
      </c>
      <c r="B17" s="3">
        <v>9.4E-2</v>
      </c>
      <c r="C17" s="3">
        <v>6.3E-2</v>
      </c>
      <c r="D17" s="1">
        <v>0.02</v>
      </c>
    </row>
    <row r="18" spans="1:4" x14ac:dyDescent="0.25">
      <c r="A18" s="1" t="s">
        <v>7</v>
      </c>
      <c r="B18" s="3">
        <v>9.6100000000000005E-2</v>
      </c>
      <c r="C18" s="3">
        <v>7.2900000000000006E-2</v>
      </c>
      <c r="D18" s="3"/>
    </row>
    <row r="19" spans="1:4" x14ac:dyDescent="0.25">
      <c r="A19" s="1" t="s">
        <v>17</v>
      </c>
      <c r="B19" s="3">
        <v>0.31</v>
      </c>
      <c r="C19" s="3">
        <v>0.27</v>
      </c>
      <c r="D19" s="3"/>
    </row>
    <row r="20" spans="1:4" x14ac:dyDescent="0.25">
      <c r="A20" s="1" t="s">
        <v>8</v>
      </c>
      <c r="B20" s="3">
        <v>2.511E-2</v>
      </c>
      <c r="C20" s="3"/>
      <c r="D20" s="3"/>
    </row>
    <row r="22" spans="1:4" x14ac:dyDescent="0.25">
      <c r="A22" s="6" t="s">
        <v>18</v>
      </c>
      <c r="B22" s="5">
        <v>0.65485678885170906</v>
      </c>
      <c r="C22" s="5">
        <f>1-B22</f>
        <v>0.34514321114829094</v>
      </c>
      <c r="D22" t="str">
        <f ca="1">_xlfn.FORMULATEXT(C22)</f>
        <v>=1-B22</v>
      </c>
    </row>
    <row r="23" spans="1:4" x14ac:dyDescent="0.25">
      <c r="A23" s="6" t="s">
        <v>13</v>
      </c>
      <c r="B23" s="5">
        <f>SUMPRODUCT(B17:C17,B22:C22)</f>
        <v>8.3300560454402983E-2</v>
      </c>
      <c r="C23" s="5"/>
      <c r="D23" t="str">
        <f ca="1">_xlfn.FORMULATEXT(B23)</f>
        <v>=SUMPRODUCT(B17:C17,B22:C22)</v>
      </c>
    </row>
    <row r="24" spans="1:4" x14ac:dyDescent="0.25">
      <c r="A24" s="6" t="s">
        <v>12</v>
      </c>
      <c r="B24" s="5">
        <f>B22*B22*B18+C22*C22*C18+2*B22*C22*B20</f>
        <v>6.1246096145209969E-2</v>
      </c>
      <c r="C24" s="5"/>
      <c r="D24" t="str">
        <f t="shared" ref="D24:D26" ca="1" si="1">_xlfn.FORMULATEXT(B24)</f>
        <v>=B22*B22*B18+C22*C22*C18+2*B22*C22*B20</v>
      </c>
    </row>
    <row r="25" spans="1:4" x14ac:dyDescent="0.25">
      <c r="A25" s="6" t="s">
        <v>19</v>
      </c>
      <c r="B25" s="5">
        <f>SQRT(B24)</f>
        <v>0.2474794863119163</v>
      </c>
      <c r="C25" s="5"/>
      <c r="D25" t="str">
        <f t="shared" ca="1" si="1"/>
        <v>=SQRT(B24)</v>
      </c>
    </row>
    <row r="26" spans="1:4" x14ac:dyDescent="0.25">
      <c r="A26" s="6" t="s">
        <v>20</v>
      </c>
      <c r="B26" s="5">
        <f>(B23-D17)/B25</f>
        <v>0.25578104027022547</v>
      </c>
      <c r="C26" s="5"/>
      <c r="D26" t="str">
        <f t="shared" ca="1" si="1"/>
        <v>=(B23-D17)/B25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7EBB6-CABE-4961-B7DB-2AF23C9FF74A}">
  <dimension ref="A1:E30"/>
  <sheetViews>
    <sheetView topLeftCell="A4" workbookViewId="0">
      <selection activeCell="C30" sqref="C30"/>
    </sheetView>
  </sheetViews>
  <sheetFormatPr defaultRowHeight="15" x14ac:dyDescent="0.25"/>
  <cols>
    <col min="1" max="1" width="11" bestFit="1" customWidth="1"/>
    <col min="2" max="2" width="12.5703125" bestFit="1" customWidth="1"/>
    <col min="3" max="4" width="11" bestFit="1" customWidth="1"/>
    <col min="5" max="5" width="34.85546875" bestFit="1" customWidth="1"/>
  </cols>
  <sheetData>
    <row r="1" spans="1:5" x14ac:dyDescent="0.25">
      <c r="A1" s="6"/>
      <c r="B1" s="6" t="s">
        <v>0</v>
      </c>
      <c r="C1" s="6" t="s">
        <v>1</v>
      </c>
      <c r="D1" s="6" t="s">
        <v>2</v>
      </c>
      <c r="E1" s="6" t="s">
        <v>14</v>
      </c>
    </row>
    <row r="2" spans="1:5" x14ac:dyDescent="0.25">
      <c r="A2" s="6" t="s">
        <v>0</v>
      </c>
      <c r="B2" s="6">
        <v>0.35</v>
      </c>
      <c r="C2" s="6">
        <v>2.5000000000000001E-2</v>
      </c>
      <c r="D2" s="6">
        <v>0.01</v>
      </c>
      <c r="E2" s="6">
        <v>7.0000000000000007E-2</v>
      </c>
    </row>
    <row r="3" spans="1:5" x14ac:dyDescent="0.25">
      <c r="A3" s="6" t="s">
        <v>1</v>
      </c>
      <c r="B3" s="6">
        <v>2.5000000000000001E-2</v>
      </c>
      <c r="C3" s="6">
        <v>0.21</v>
      </c>
      <c r="D3" s="6">
        <v>0.02</v>
      </c>
      <c r="E3" s="6">
        <v>0.06</v>
      </c>
    </row>
    <row r="4" spans="1:5" x14ac:dyDescent="0.25">
      <c r="A4" s="6" t="s">
        <v>2</v>
      </c>
      <c r="B4" s="6">
        <v>0.01</v>
      </c>
      <c r="C4" s="6">
        <v>0.02</v>
      </c>
      <c r="D4" s="6">
        <v>0.15</v>
      </c>
      <c r="E4" s="6">
        <v>0.05</v>
      </c>
    </row>
    <row r="7" spans="1:5" ht="30" x14ac:dyDescent="0.25">
      <c r="A7" s="6" t="s">
        <v>11</v>
      </c>
    </row>
    <row r="8" spans="1:5" x14ac:dyDescent="0.25">
      <c r="B8" s="5">
        <f>1/3</f>
        <v>0.33333333333333331</v>
      </c>
      <c r="C8" s="5">
        <f>1/3</f>
        <v>0.33333333333333331</v>
      </c>
      <c r="D8" s="5">
        <f>1/3</f>
        <v>0.33333333333333331</v>
      </c>
    </row>
    <row r="9" spans="1:5" x14ac:dyDescent="0.25">
      <c r="A9" s="5">
        <f>B8</f>
        <v>0.33333333333333331</v>
      </c>
      <c r="B9" s="5">
        <f>B2</f>
        <v>0.35</v>
      </c>
      <c r="C9" s="5">
        <f t="shared" ref="C9:D9" si="0">C2</f>
        <v>2.5000000000000001E-2</v>
      </c>
      <c r="D9" s="5">
        <f t="shared" si="0"/>
        <v>0.01</v>
      </c>
    </row>
    <row r="10" spans="1:5" x14ac:dyDescent="0.25">
      <c r="A10" s="5">
        <f>C8</f>
        <v>0.33333333333333331</v>
      </c>
      <c r="B10" s="5">
        <f t="shared" ref="B10:D11" si="1">B3</f>
        <v>2.5000000000000001E-2</v>
      </c>
      <c r="C10" s="5">
        <f t="shared" si="1"/>
        <v>0.21</v>
      </c>
      <c r="D10" s="5">
        <f t="shared" si="1"/>
        <v>0.02</v>
      </c>
    </row>
    <row r="11" spans="1:5" x14ac:dyDescent="0.25">
      <c r="A11" s="5">
        <f>D8</f>
        <v>0.33333333333333331</v>
      </c>
      <c r="B11" s="5">
        <f t="shared" si="1"/>
        <v>0.01</v>
      </c>
      <c r="C11" s="5">
        <f t="shared" si="1"/>
        <v>0.02</v>
      </c>
      <c r="D11" s="5">
        <f t="shared" si="1"/>
        <v>0.15</v>
      </c>
    </row>
    <row r="12" spans="1:5" x14ac:dyDescent="0.25">
      <c r="B12" s="5">
        <f>B8*SUMPRODUCT($A9:$A11,B9:B11)</f>
        <v>4.2777777777777776E-2</v>
      </c>
      <c r="C12" s="5">
        <f t="shared" ref="C12:D12" si="2">C8*SUMPRODUCT($A9:$A11,C9:C11)</f>
        <v>2.8333333333333328E-2</v>
      </c>
      <c r="D12" s="5">
        <f t="shared" si="2"/>
        <v>1.9999999999999997E-2</v>
      </c>
      <c r="E12" t="str">
        <f ca="1">_xlfn.FORMULATEXT(D12)</f>
        <v>=D8*SUMPRODUCT($A9:$A11,D9:D11)</v>
      </c>
    </row>
    <row r="14" spans="1:5" x14ac:dyDescent="0.25">
      <c r="A14" t="s">
        <v>12</v>
      </c>
      <c r="B14" s="5">
        <f>SUM(B12:D12)</f>
        <v>9.1111111111111087E-2</v>
      </c>
      <c r="E14" t="str">
        <f ca="1">_xlfn.FORMULATEXT(B14)</f>
        <v>=SUM(B12:D12)</v>
      </c>
    </row>
    <row r="15" spans="1:5" x14ac:dyDescent="0.25">
      <c r="A15" t="s">
        <v>13</v>
      </c>
      <c r="B15" s="5">
        <f>SUMPRODUCT(A9:A11,E$2:E$4)</f>
        <v>0.06</v>
      </c>
      <c r="E15" t="str">
        <f ca="1">_xlfn.FORMULATEXT(B15)</f>
        <v>=SUMPRODUCT(A9:A11,E$2:E$4)</v>
      </c>
    </row>
    <row r="16" spans="1:5" x14ac:dyDescent="0.25">
      <c r="A16" t="s">
        <v>22</v>
      </c>
      <c r="B16" s="5">
        <v>1.0999999999999999E-2</v>
      </c>
    </row>
    <row r="17" spans="1:5" x14ac:dyDescent="0.25">
      <c r="A17" t="s">
        <v>20</v>
      </c>
      <c r="B17" s="5">
        <f>(B15-B16)/SQRT(B14)</f>
        <v>0.16233434333002444</v>
      </c>
      <c r="E17" t="str">
        <f ca="1">_xlfn.FORMULATEXT(B17)</f>
        <v>=(B15-B16)/SQRT(B14)</v>
      </c>
    </row>
    <row r="19" spans="1:5" ht="30" x14ac:dyDescent="0.25">
      <c r="A19" s="6" t="s">
        <v>11</v>
      </c>
    </row>
    <row r="20" spans="1:5" x14ac:dyDescent="0.25">
      <c r="B20">
        <v>0.26161080961930955</v>
      </c>
      <c r="C20">
        <v>0.34283909682437991</v>
      </c>
      <c r="D20">
        <v>0.39555009355631049</v>
      </c>
    </row>
    <row r="21" spans="1:5" x14ac:dyDescent="0.25">
      <c r="A21">
        <f>B20</f>
        <v>0.26161080961930955</v>
      </c>
      <c r="B21">
        <f>B2</f>
        <v>0.35</v>
      </c>
      <c r="C21">
        <f t="shared" ref="C21:D21" si="3">C2</f>
        <v>2.5000000000000001E-2</v>
      </c>
      <c r="D21">
        <f t="shared" si="3"/>
        <v>0.01</v>
      </c>
    </row>
    <row r="22" spans="1:5" x14ac:dyDescent="0.25">
      <c r="A22">
        <f>C20</f>
        <v>0.34283909682437991</v>
      </c>
      <c r="B22">
        <f>B3</f>
        <v>2.5000000000000001E-2</v>
      </c>
      <c r="C22">
        <f>C3</f>
        <v>0.21</v>
      </c>
      <c r="D22">
        <f>D3</f>
        <v>0.02</v>
      </c>
    </row>
    <row r="23" spans="1:5" x14ac:dyDescent="0.25">
      <c r="A23">
        <f>D20</f>
        <v>0.39555009355631049</v>
      </c>
      <c r="B23">
        <f>B4</f>
        <v>0.01</v>
      </c>
      <c r="C23">
        <f>C4</f>
        <v>0.02</v>
      </c>
      <c r="D23">
        <f>D4</f>
        <v>0.15</v>
      </c>
    </row>
    <row r="24" spans="1:5" x14ac:dyDescent="0.25">
      <c r="B24">
        <f>B20*SUMPRODUCT($A21:$A23,B21:B23)</f>
        <v>2.7231137642821791E-2</v>
      </c>
      <c r="C24">
        <f t="shared" ref="C24:D24" si="4">C20*SUMPRODUCT($A21:$A23,C21:C23)</f>
        <v>2.9637576804092236E-2</v>
      </c>
      <c r="D24">
        <f t="shared" si="4"/>
        <v>2.7215984015536383E-2</v>
      </c>
      <c r="E24" t="str">
        <f ca="1">_xlfn.FORMULATEXT(D24)</f>
        <v>=D20*SUMPRODUCT($A21:$A23,D21:D23)</v>
      </c>
    </row>
    <row r="25" spans="1:5" x14ac:dyDescent="0.25">
      <c r="A25">
        <f>SUM(A21:A23)</f>
        <v>1</v>
      </c>
      <c r="E25" t="str">
        <f ca="1">_xlfn.FORMULATEXT(A25)</f>
        <v>=SUM(A21:A23)</v>
      </c>
    </row>
    <row r="27" spans="1:5" x14ac:dyDescent="0.25">
      <c r="A27" t="s">
        <v>12</v>
      </c>
      <c r="B27" s="5">
        <f>SUM(B24:D24)</f>
        <v>8.4084698462450411E-2</v>
      </c>
      <c r="E27" t="str">
        <f ca="1">_xlfn.FORMULATEXT(B27)</f>
        <v>=SUM(B24:D24)</v>
      </c>
    </row>
    <row r="28" spans="1:5" x14ac:dyDescent="0.25">
      <c r="A28" t="s">
        <v>13</v>
      </c>
      <c r="B28">
        <f>SUMPRODUCT(A21:A23,E$2:E$4)</f>
        <v>5.8660607160629985E-2</v>
      </c>
      <c r="E28" t="str">
        <f ca="1">_xlfn.FORMULATEXT(B28)</f>
        <v>=SUMPRODUCT(A21:A23,E$2:E$4)</v>
      </c>
    </row>
    <row r="29" spans="1:5" x14ac:dyDescent="0.25">
      <c r="A29" t="s">
        <v>22</v>
      </c>
      <c r="B29" s="5">
        <v>1.0999999999999999E-2</v>
      </c>
    </row>
    <row r="30" spans="1:5" x14ac:dyDescent="0.25">
      <c r="A30" t="s">
        <v>20</v>
      </c>
      <c r="B30" s="5">
        <f>(B28-B29)/SQRT(B27)</f>
        <v>0.1643618742982417</v>
      </c>
      <c r="E30" t="str">
        <f ca="1">_xlfn.FORMULATEXT(B30)</f>
        <v>=(B28-B29)/SQRT(B27)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0A08-6A28-48F5-B858-192C941300EA}">
  <dimension ref="A1:I42"/>
  <sheetViews>
    <sheetView tabSelected="1" topLeftCell="A10" zoomScale="115" zoomScaleNormal="115" workbookViewId="0">
      <selection activeCell="A43" sqref="A43"/>
    </sheetView>
  </sheetViews>
  <sheetFormatPr defaultColWidth="14.28515625" defaultRowHeight="15" x14ac:dyDescent="0.25"/>
  <sheetData>
    <row r="1" spans="1:9" s="10" customFormat="1" x14ac:dyDescent="0.25">
      <c r="A1" s="10" t="s">
        <v>23</v>
      </c>
    </row>
    <row r="4" spans="1:9" s="10" customFormat="1" x14ac:dyDescent="0.25">
      <c r="A4" s="10" t="s">
        <v>24</v>
      </c>
      <c r="B4" s="10" t="s">
        <v>25</v>
      </c>
    </row>
    <row r="5" spans="1:9" x14ac:dyDescent="0.25">
      <c r="A5" s="9" t="s">
        <v>26</v>
      </c>
      <c r="B5">
        <v>0.06</v>
      </c>
    </row>
    <row r="6" spans="1:9" x14ac:dyDescent="0.25">
      <c r="A6" s="9" t="s">
        <v>27</v>
      </c>
      <c r="B6">
        <v>5.2999999999999999E-2</v>
      </c>
    </row>
    <row r="7" spans="1:9" x14ac:dyDescent="0.25">
      <c r="A7" s="9" t="s">
        <v>28</v>
      </c>
      <c r="B7">
        <v>7.0000000000000007E-2</v>
      </c>
    </row>
    <row r="8" spans="1:9" x14ac:dyDescent="0.25">
      <c r="A8" s="9" t="s">
        <v>29</v>
      </c>
      <c r="B8">
        <v>0.08</v>
      </c>
    </row>
    <row r="9" spans="1:9" x14ac:dyDescent="0.25">
      <c r="A9" s="9" t="s">
        <v>30</v>
      </c>
      <c r="B9">
        <v>5.8000000000000003E-2</v>
      </c>
    </row>
    <row r="10" spans="1:9" x14ac:dyDescent="0.25">
      <c r="A10" s="9" t="s">
        <v>31</v>
      </c>
      <c r="B10">
        <v>4.4999999999999998E-2</v>
      </c>
    </row>
    <row r="11" spans="1:9" x14ac:dyDescent="0.25">
      <c r="A11" s="9" t="s">
        <v>32</v>
      </c>
      <c r="B11">
        <v>5.8999999999999997E-2</v>
      </c>
    </row>
    <row r="14" spans="1:9" s="10" customFormat="1" x14ac:dyDescent="0.25">
      <c r="A14" s="10" t="s">
        <v>33</v>
      </c>
      <c r="B14" s="10" t="s">
        <v>34</v>
      </c>
    </row>
    <row r="15" spans="1:9" x14ac:dyDescent="0.25">
      <c r="A15" t="s">
        <v>18</v>
      </c>
      <c r="B15" s="8"/>
      <c r="C15" s="5">
        <v>0.61119999999999997</v>
      </c>
      <c r="D15" s="5">
        <v>0.87780000000000002</v>
      </c>
      <c r="E15" s="5">
        <v>-0.214</v>
      </c>
      <c r="F15" s="5">
        <v>-0.50970000000000004</v>
      </c>
      <c r="G15" s="5">
        <v>6.9500000000000006E-2</v>
      </c>
      <c r="H15" s="5">
        <v>0.20549999999999999</v>
      </c>
      <c r="I15" s="5">
        <v>-4.02E-2</v>
      </c>
    </row>
    <row r="16" spans="1:9" x14ac:dyDescent="0.25">
      <c r="C16" s="9" t="s">
        <v>26</v>
      </c>
      <c r="D16" s="9" t="s">
        <v>27</v>
      </c>
      <c r="E16" s="9" t="s">
        <v>28</v>
      </c>
      <c r="F16" s="9" t="s">
        <v>29</v>
      </c>
      <c r="G16" s="9" t="s">
        <v>30</v>
      </c>
      <c r="H16" s="9" t="s">
        <v>31</v>
      </c>
      <c r="I16" s="9" t="s">
        <v>32</v>
      </c>
    </row>
    <row r="17" spans="1:9" x14ac:dyDescent="0.25">
      <c r="A17" s="5">
        <f>C15</f>
        <v>0.61119999999999997</v>
      </c>
      <c r="B17" s="9" t="s">
        <v>26</v>
      </c>
      <c r="C17" s="5">
        <v>2.24E-2</v>
      </c>
      <c r="D17" s="5">
        <v>1.84E-2</v>
      </c>
      <c r="E17" s="5">
        <v>2.5000000000000001E-2</v>
      </c>
      <c r="F17" s="5">
        <v>2.8799999999999999E-2</v>
      </c>
      <c r="G17" s="5">
        <v>1.95E-2</v>
      </c>
      <c r="H17" s="5">
        <v>1.21E-2</v>
      </c>
      <c r="I17" s="5">
        <v>2.0500000000000001E-2</v>
      </c>
    </row>
    <row r="18" spans="1:9" x14ac:dyDescent="0.25">
      <c r="A18" s="5">
        <f>D15</f>
        <v>0.87780000000000002</v>
      </c>
      <c r="B18" s="9" t="s">
        <v>27</v>
      </c>
      <c r="C18" s="5">
        <f>D17</f>
        <v>1.84E-2</v>
      </c>
      <c r="D18" s="5">
        <v>2.23E-2</v>
      </c>
      <c r="E18" s="5">
        <v>2.75E-2</v>
      </c>
      <c r="F18" s="5">
        <v>2.9899999999999999E-2</v>
      </c>
      <c r="G18" s="5">
        <v>2.0400000000000001E-2</v>
      </c>
      <c r="H18" s="5">
        <v>1.24E-2</v>
      </c>
      <c r="I18" s="5">
        <v>2.06E-2</v>
      </c>
    </row>
    <row r="19" spans="1:9" x14ac:dyDescent="0.25">
      <c r="A19" s="5">
        <f>E15</f>
        <v>-0.214</v>
      </c>
      <c r="B19" s="9" t="s">
        <v>28</v>
      </c>
      <c r="C19" s="5">
        <f>E17</f>
        <v>2.5000000000000001E-2</v>
      </c>
      <c r="D19" s="5">
        <f>E18</f>
        <v>2.75E-2</v>
      </c>
      <c r="E19" s="5">
        <v>4.0300000000000002E-2</v>
      </c>
      <c r="F19" s="5">
        <v>4.3799999999999999E-2</v>
      </c>
      <c r="G19" s="5">
        <v>2.5899999999999999E-2</v>
      </c>
      <c r="H19" s="5">
        <v>1.77E-2</v>
      </c>
      <c r="I19" s="5">
        <v>2.7300000000000001E-2</v>
      </c>
    </row>
    <row r="20" spans="1:9" x14ac:dyDescent="0.25">
      <c r="A20" s="5">
        <f>F15</f>
        <v>-0.50970000000000004</v>
      </c>
      <c r="B20" s="9" t="s">
        <v>29</v>
      </c>
      <c r="C20" s="5">
        <f>F17</f>
        <v>2.8799999999999999E-2</v>
      </c>
      <c r="D20" s="5">
        <f>F18</f>
        <v>2.9899999999999999E-2</v>
      </c>
      <c r="E20" s="5">
        <f>F19</f>
        <v>4.3799999999999999E-2</v>
      </c>
      <c r="F20" s="5">
        <v>5.1499999999999997E-2</v>
      </c>
      <c r="G20" s="5">
        <v>3.0099999999999998E-2</v>
      </c>
      <c r="H20" s="5">
        <v>1.83E-2</v>
      </c>
      <c r="I20" s="5">
        <v>3.0499999999999999E-2</v>
      </c>
    </row>
    <row r="21" spans="1:9" x14ac:dyDescent="0.25">
      <c r="A21" s="5">
        <f>G15</f>
        <v>6.9500000000000006E-2</v>
      </c>
      <c r="B21" s="9" t="s">
        <v>30</v>
      </c>
      <c r="C21" s="5">
        <f>G17</f>
        <v>1.95E-2</v>
      </c>
      <c r="D21" s="5">
        <f>F18</f>
        <v>2.9899999999999999E-2</v>
      </c>
      <c r="E21" s="5">
        <f>G19</f>
        <v>2.5899999999999999E-2</v>
      </c>
      <c r="F21" s="5">
        <f>G20</f>
        <v>3.0099999999999998E-2</v>
      </c>
      <c r="G21" s="5">
        <v>2.6100000000000002E-2</v>
      </c>
      <c r="H21" s="5">
        <v>1.47E-2</v>
      </c>
      <c r="I21" s="5">
        <v>2.3400000000000001E-2</v>
      </c>
    </row>
    <row r="22" spans="1:9" x14ac:dyDescent="0.25">
      <c r="A22" s="5">
        <f>H15</f>
        <v>0.20549999999999999</v>
      </c>
      <c r="B22" s="9" t="s">
        <v>31</v>
      </c>
      <c r="C22" s="5">
        <f>H17</f>
        <v>1.21E-2</v>
      </c>
      <c r="D22" s="5">
        <f>H18</f>
        <v>1.24E-2</v>
      </c>
      <c r="E22" s="5">
        <f>H19</f>
        <v>1.77E-2</v>
      </c>
      <c r="F22" s="5">
        <f>H20</f>
        <v>1.83E-2</v>
      </c>
      <c r="G22" s="5">
        <f>H21</f>
        <v>1.47E-2</v>
      </c>
      <c r="H22" s="5">
        <v>3.5299999999999998E-2</v>
      </c>
      <c r="I22" s="5">
        <v>1.5800000000000002E-2</v>
      </c>
    </row>
    <row r="23" spans="1:9" x14ac:dyDescent="0.25">
      <c r="A23" s="5">
        <f>I15</f>
        <v>-4.02E-2</v>
      </c>
      <c r="B23" s="9" t="s">
        <v>32</v>
      </c>
      <c r="C23" s="5">
        <f>I17</f>
        <v>2.0500000000000001E-2</v>
      </c>
      <c r="D23" s="5">
        <f>I18</f>
        <v>2.06E-2</v>
      </c>
      <c r="E23" s="5">
        <f>I19</f>
        <v>2.7300000000000001E-2</v>
      </c>
      <c r="F23" s="5">
        <f>I20</f>
        <v>3.0499999999999999E-2</v>
      </c>
      <c r="G23" s="5">
        <f>I21</f>
        <v>2.3400000000000001E-2</v>
      </c>
      <c r="H23" s="5">
        <f>I22</f>
        <v>1.5800000000000002E-2</v>
      </c>
      <c r="I23" s="5">
        <v>2.98E-2</v>
      </c>
    </row>
    <row r="26" spans="1:9" x14ac:dyDescent="0.25">
      <c r="B26" s="9" t="s">
        <v>35</v>
      </c>
    </row>
    <row r="27" spans="1:9" x14ac:dyDescent="0.25">
      <c r="B27" s="9" t="s">
        <v>36</v>
      </c>
    </row>
    <row r="28" spans="1:9" x14ac:dyDescent="0.25">
      <c r="B28" s="9" t="s">
        <v>37</v>
      </c>
    </row>
    <row r="31" spans="1:9" s="10" customFormat="1" x14ac:dyDescent="0.25">
      <c r="A31" s="10" t="s">
        <v>38</v>
      </c>
      <c r="B31" s="11" t="s">
        <v>39</v>
      </c>
    </row>
    <row r="32" spans="1:9" x14ac:dyDescent="0.25">
      <c r="A32" s="9" t="s">
        <v>35</v>
      </c>
    </row>
    <row r="33" spans="1:1" x14ac:dyDescent="0.25">
      <c r="A33" s="9" t="s">
        <v>36</v>
      </c>
    </row>
    <row r="34" spans="1:1" x14ac:dyDescent="0.25">
      <c r="A34" s="9" t="s">
        <v>37</v>
      </c>
    </row>
    <row r="35" spans="1:1" x14ac:dyDescent="0.25">
      <c r="A35" s="9" t="s">
        <v>26</v>
      </c>
    </row>
    <row r="36" spans="1:1" x14ac:dyDescent="0.25">
      <c r="A36" s="9" t="s">
        <v>27</v>
      </c>
    </row>
    <row r="37" spans="1:1" x14ac:dyDescent="0.25">
      <c r="A37" s="9" t="s">
        <v>28</v>
      </c>
    </row>
    <row r="38" spans="1:1" x14ac:dyDescent="0.25">
      <c r="A38" s="9" t="s">
        <v>29</v>
      </c>
    </row>
    <row r="39" spans="1:1" x14ac:dyDescent="0.25">
      <c r="A39" s="9" t="s">
        <v>30</v>
      </c>
    </row>
    <row r="40" spans="1:1" x14ac:dyDescent="0.25">
      <c r="A40" s="9" t="s">
        <v>31</v>
      </c>
    </row>
    <row r="41" spans="1:1" x14ac:dyDescent="0.25">
      <c r="A41" s="9" t="s">
        <v>32</v>
      </c>
    </row>
    <row r="42" spans="1:1" x14ac:dyDescent="0.25">
      <c r="A42" s="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Stocks A and B</vt:lpstr>
      <vt:lpstr>Amazon Exxon Walmart</vt:lpstr>
      <vt:lpstr>Stocks A and B with Solver</vt:lpstr>
      <vt:lpstr>Amazon Exxon Walmart with Solve</vt:lpstr>
      <vt:lpstr>Efficient Frontier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Herron, Richard</dc:creator>
  <cp:lastModifiedBy>Herron, Richard</cp:lastModifiedBy>
  <dcterms:created xsi:type="dcterms:W3CDTF">2015-06-05T18:17:20Z</dcterms:created>
  <dcterms:modified xsi:type="dcterms:W3CDTF">2023-10-13T20:41:57Z</dcterms:modified>
</cp:coreProperties>
</file>