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johansson/Repositories/tdde53/topicmodeling/tables/processed/"/>
    </mc:Choice>
  </mc:AlternateContent>
  <xr:revisionPtr revIDLastSave="0" documentId="13_ncr:1_{DA816748-0F50-9544-9A85-37B0C9637091}" xr6:coauthVersionLast="46" xr6:coauthVersionMax="46" xr10:uidLastSave="{00000000-0000-0000-0000-000000000000}"/>
  <bookViews>
    <workbookView xWindow="5700" yWindow="500" windowWidth="26240" windowHeight="19140" xr2:uid="{6EF72365-92E1-C84A-9FDA-7A5ECDB6C9C1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Sheet1!$A$5</definedName>
    <definedName name="_xlchart.v1.4" hidden="1">Sheet1!$B$1:$V$1</definedName>
    <definedName name="_xlchart.v1.5" hidden="1">Sheet1!$B$2:$V$2</definedName>
    <definedName name="_xlchart.v1.6" hidden="1">Sheet1!$B$3:$V$3</definedName>
    <definedName name="_xlchart.v1.7" hidden="1">Sheet1!$B$4:$V$4</definedName>
    <definedName name="_xlchart.v1.8" hidden="1">Sheet1!$B$5:$V$5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2" i="1"/>
  <c r="W6" i="1" s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6" i="1"/>
</calcChain>
</file>

<file path=xl/sharedStrings.xml><?xml version="1.0" encoding="utf-8"?>
<sst xmlns="http://schemas.openxmlformats.org/spreadsheetml/2006/main" count="28" uniqueCount="27">
  <si>
    <t>CCS</t>
  </si>
  <si>
    <t>IEEE</t>
  </si>
  <si>
    <t>NDSS</t>
  </si>
  <si>
    <t>USENIX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</si>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</sst>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downloaded per conference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Sheet1!$B$1:$V$1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34</c:v>
                </c:pt>
                <c:pt idx="4">
                  <c:v>50</c:v>
                </c:pt>
                <c:pt idx="5">
                  <c:v>39</c:v>
                </c:pt>
                <c:pt idx="6">
                  <c:v>54</c:v>
                </c:pt>
                <c:pt idx="7">
                  <c:v>51</c:v>
                </c:pt>
                <c:pt idx="8">
                  <c:v>50</c:v>
                </c:pt>
                <c:pt idx="9">
                  <c:v>58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143</c:v>
                </c:pt>
                <c:pt idx="15">
                  <c:v>157</c:v>
                </c:pt>
                <c:pt idx="16">
                  <c:v>141</c:v>
                </c:pt>
                <c:pt idx="17">
                  <c:v>191</c:v>
                </c:pt>
                <c:pt idx="18">
                  <c:v>198</c:v>
                </c:pt>
                <c:pt idx="19">
                  <c:v>207</c:v>
                </c:pt>
                <c:pt idx="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8846-9FD4-AA09D81ED74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IEEE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Sheet1!$B$1:$V$1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34</c:v>
                </c:pt>
                <c:pt idx="11">
                  <c:v>34</c:v>
                </c:pt>
                <c:pt idx="12">
                  <c:v>61</c:v>
                </c:pt>
                <c:pt idx="13">
                  <c:v>66</c:v>
                </c:pt>
                <c:pt idx="14">
                  <c:v>81</c:v>
                </c:pt>
                <c:pt idx="15">
                  <c:v>78</c:v>
                </c:pt>
                <c:pt idx="16">
                  <c:v>87</c:v>
                </c:pt>
                <c:pt idx="17">
                  <c:v>93</c:v>
                </c:pt>
                <c:pt idx="18">
                  <c:v>105</c:v>
                </c:pt>
                <c:pt idx="19">
                  <c:v>123</c:v>
                </c:pt>
                <c:pt idx="2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8846-9FD4-AA09D81ED74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NDSS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Sheet1!$B$1:$V$1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12</c:v>
                </c:pt>
                <c:pt idx="1">
                  <c:v>15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45</c:v>
                </c:pt>
                <c:pt idx="13">
                  <c:v>49</c:v>
                </c:pt>
                <c:pt idx="14">
                  <c:v>54</c:v>
                </c:pt>
                <c:pt idx="15">
                  <c:v>49</c:v>
                </c:pt>
                <c:pt idx="16">
                  <c:v>1</c:v>
                </c:pt>
                <c:pt idx="17">
                  <c:v>68</c:v>
                </c:pt>
                <c:pt idx="18">
                  <c:v>0</c:v>
                </c:pt>
                <c:pt idx="19">
                  <c:v>89</c:v>
                </c:pt>
                <c:pt idx="2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9-8846-9FD4-AA09D81ED74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USENIX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Sheet1!$B$1:$V$1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Sheet1!$B$5:$V$5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22</c:v>
                </c:pt>
                <c:pt idx="5">
                  <c:v>22</c:v>
                </c:pt>
                <c:pt idx="6">
                  <c:v>33</c:v>
                </c:pt>
                <c:pt idx="7">
                  <c:v>71</c:v>
                </c:pt>
                <c:pt idx="8">
                  <c:v>69</c:v>
                </c:pt>
                <c:pt idx="9">
                  <c:v>25</c:v>
                </c:pt>
                <c:pt idx="10">
                  <c:v>29</c:v>
                </c:pt>
                <c:pt idx="11">
                  <c:v>49</c:v>
                </c:pt>
                <c:pt idx="12">
                  <c:v>112</c:v>
                </c:pt>
                <c:pt idx="13">
                  <c:v>98</c:v>
                </c:pt>
                <c:pt idx="14">
                  <c:v>116</c:v>
                </c:pt>
                <c:pt idx="15">
                  <c:v>86</c:v>
                </c:pt>
                <c:pt idx="16">
                  <c:v>114</c:v>
                </c:pt>
                <c:pt idx="17">
                  <c:v>136</c:v>
                </c:pt>
                <c:pt idx="18">
                  <c:v>176</c:v>
                </c:pt>
                <c:pt idx="19">
                  <c:v>182</c:v>
                </c:pt>
                <c:pt idx="2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8846-9FD4-AA09D81ED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1456143"/>
        <c:axId val="751457791"/>
      </c:barChart>
      <c:catAx>
        <c:axId val="7514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51457791"/>
        <c:crosses val="autoZero"/>
        <c:auto val="1"/>
        <c:lblAlgn val="ctr"/>
        <c:lblOffset val="100"/>
        <c:noMultiLvlLbl val="0"/>
      </c:catAx>
      <c:valAx>
        <c:axId val="751457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4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22</xdr:col>
      <xdr:colOff>746125</xdr:colOff>
      <xdr:row>54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53F52-518B-D94F-BF60-C62D4CFA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0D9A5-D58B-CE45-87B6-ECF9419E5E1B}" name="Table1" displayName="Table1" ref="A1:W6" totalsRowCount="1" headerRowDxfId="47" dataDxfId="46">
  <autoFilter ref="A1:W5" xr:uid="{CAD3A3F6-670F-9D4E-A866-FCD9EA3803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BAB1C46F-32D4-CE44-94D5-55B141E7A3E0}" name="Year" totalsRowLabel="Total" dataDxfId="45" totalsRowDxfId="23"/>
    <tableColumn id="2" xr3:uid="{8653D2C8-CC6D-454D-B8AA-718BFDD16119}" name="2000" totalsRowFunction="custom" dataDxfId="44" totalsRowDxfId="22">
      <totalsRowFormula>SUM(Table1[2000])</totalsRowFormula>
    </tableColumn>
    <tableColumn id="3" xr3:uid="{0147C788-4A62-0E4C-9D05-F81BBF303899}" name="2001" totalsRowFunction="custom" dataDxfId="43" totalsRowDxfId="21">
      <totalsRowFormula>SUM(Table1[2001])</totalsRowFormula>
    </tableColumn>
    <tableColumn id="4" xr3:uid="{532EA3E7-B7F5-4A4C-8B73-87B61B2E83CD}" name="2002" totalsRowFunction="custom" dataDxfId="42" totalsRowDxfId="20">
      <totalsRowFormula>SUM(Table1[2002])</totalsRowFormula>
    </tableColumn>
    <tableColumn id="5" xr3:uid="{A58F4239-1089-414D-8731-A6EECA1E81B4}" name="2003" totalsRowFunction="custom" dataDxfId="41" totalsRowDxfId="19">
      <totalsRowFormula>SUM(Table1[2003])</totalsRowFormula>
    </tableColumn>
    <tableColumn id="6" xr3:uid="{06AA05AF-9E93-9142-8054-773066735962}" name="2004" totalsRowFunction="custom" dataDxfId="40" totalsRowDxfId="18">
      <totalsRowFormula>SUM(Table1[2004])</totalsRowFormula>
    </tableColumn>
    <tableColumn id="7" xr3:uid="{CE445347-5849-6945-8D35-CD51F994DDEB}" name="2005" totalsRowFunction="custom" dataDxfId="39" totalsRowDxfId="17">
      <totalsRowFormula>SUM(Table1[2005])</totalsRowFormula>
    </tableColumn>
    <tableColumn id="8" xr3:uid="{8BDD8A9B-B155-8A4D-9381-38646911D8DD}" name="2006" totalsRowFunction="custom" dataDxfId="38" totalsRowDxfId="16">
      <totalsRowFormula>SUM(Table1[2006])</totalsRowFormula>
    </tableColumn>
    <tableColumn id="9" xr3:uid="{26195BB7-3CAA-CE42-9F62-FD6872D076A4}" name="2007" totalsRowFunction="custom" dataDxfId="37" totalsRowDxfId="15">
      <totalsRowFormula>SUM(Table1[2007])</totalsRowFormula>
    </tableColumn>
    <tableColumn id="10" xr3:uid="{583AD9A5-162B-8E4F-B9B9-BC6DCB57BF34}" name="2008" totalsRowFunction="custom" dataDxfId="36" totalsRowDxfId="14">
      <totalsRowFormula>SUM(Table1[2008])</totalsRowFormula>
    </tableColumn>
    <tableColumn id="11" xr3:uid="{75A801B1-BC73-CA4C-A10F-AF3343D7BC15}" name="2009" totalsRowFunction="custom" dataDxfId="35" totalsRowDxfId="13">
      <totalsRowFormula>SUM(Table1[2009])</totalsRowFormula>
    </tableColumn>
    <tableColumn id="12" xr3:uid="{972C86F2-28F5-0E4F-A9DC-F12EB89679CD}" name="2010" totalsRowFunction="custom" dataDxfId="34" totalsRowDxfId="12">
      <totalsRowFormula>SUM(Table1[2010])</totalsRowFormula>
    </tableColumn>
    <tableColumn id="13" xr3:uid="{64FFB2DF-7353-7645-AE1B-C84181FB7146}" name="2011" totalsRowFunction="custom" dataDxfId="33" totalsRowDxfId="11">
      <totalsRowFormula>SUM(Table1[2011])</totalsRowFormula>
    </tableColumn>
    <tableColumn id="14" xr3:uid="{24CE8E2F-7D4A-D34F-928E-8895A05C2067}" name="2012" totalsRowFunction="custom" dataDxfId="32" totalsRowDxfId="10">
      <totalsRowFormula>SUM(Table1[2012])</totalsRowFormula>
    </tableColumn>
    <tableColumn id="15" xr3:uid="{DE0D554B-B8A7-2643-BAF9-B41596DBD91B}" name="2013" totalsRowFunction="custom" dataDxfId="31" totalsRowDxfId="9">
      <totalsRowFormula>SUM(Table1[2013])</totalsRowFormula>
    </tableColumn>
    <tableColumn id="16" xr3:uid="{4F5C9936-6491-6749-8D96-8F88E7374B75}" name="2014" totalsRowFunction="custom" dataDxfId="30" totalsRowDxfId="8">
      <totalsRowFormula>SUM(Table1[2014])</totalsRowFormula>
    </tableColumn>
    <tableColumn id="17" xr3:uid="{BABAA008-9DC8-2640-A04C-3E8881B0D0F1}" name="2015" totalsRowFunction="custom" dataDxfId="29" totalsRowDxfId="7">
      <totalsRowFormula>SUM(Table1[2015])</totalsRowFormula>
    </tableColumn>
    <tableColumn id="18" xr3:uid="{F549A5C2-6D62-CE44-A363-7ACEA4AD5B32}" name="2016" totalsRowFunction="custom" dataDxfId="28" totalsRowDxfId="6">
      <totalsRowFormula>SUM(Table1[2016])</totalsRowFormula>
    </tableColumn>
    <tableColumn id="19" xr3:uid="{B6A6E128-2D2C-5042-BB9F-4FBBF03A8E7C}" name="2017" totalsRowFunction="custom" dataDxfId="27" totalsRowDxfId="5">
      <totalsRowFormula>SUM(Table1[2017])</totalsRowFormula>
    </tableColumn>
    <tableColumn id="20" xr3:uid="{3ECCC8FE-9C16-5A46-AAE6-33BE8989EDF0}" name="2018" totalsRowFunction="custom" dataDxfId="26" totalsRowDxfId="4">
      <totalsRowFormula>SUM(Table1[2018])</totalsRowFormula>
    </tableColumn>
    <tableColumn id="21" xr3:uid="{D7F88C26-8A49-C949-8FD1-5064432A102E}" name="2019" totalsRowFunction="custom" dataDxfId="25" totalsRowDxfId="3">
      <totalsRowFormula>SUM(Table1[2019])</totalsRowFormula>
    </tableColumn>
    <tableColumn id="22" xr3:uid="{F0F34204-AFA1-E541-8D2E-1C4D871154D5}" name="2020" totalsRowFunction="custom" dataDxfId="24" totalsRowDxfId="2">
      <totalsRowFormula>SUM(Table1[2020])</totalsRowFormula>
    </tableColumn>
    <tableColumn id="23" xr3:uid="{9301700B-E4FD-2E41-9A9A-4F54483D8921}" name="Total" totalsRowFunction="custom" dataDxfId="0" totalsRowDxfId="1">
      <calculatedColumnFormula>SUM(Table1[[#This Row],[2000]:[2020]])</calculatedColumnFormula>
      <totalsRowFormula>SUM(Table1[Total])</totalsRowFormula>
    </tableColumn>
  </tableColumns>
  <tableStyleInfo name="TableStyleMedium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AF89-B563-2142-BEFC-A446D9E2FA52}">
  <sheetPr>
    <pageSetUpPr fitToPage="1"/>
  </sheetPr>
  <dimension ref="A1:W6"/>
  <sheetViews>
    <sheetView tabSelected="1" zoomScale="80" zoomScaleNormal="80" workbookViewId="0">
      <selection activeCell="Y6" sqref="Y6"/>
    </sheetView>
  </sheetViews>
  <sheetFormatPr baseColWidth="10" defaultRowHeight="16" x14ac:dyDescent="0.2"/>
  <cols>
    <col min="1" max="1" width="10.83203125" customWidth="1"/>
    <col min="2" max="22" width="8.6640625" customWidth="1"/>
  </cols>
  <sheetData>
    <row r="1" spans="1:23" ht="21" customHeight="1" x14ac:dyDescent="0.2">
      <c r="A1" s="1" t="s">
        <v>25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2" t="s">
        <v>26</v>
      </c>
    </row>
    <row r="2" spans="1:23" ht="21" customHeight="1" x14ac:dyDescent="0.2">
      <c r="A2" s="1" t="s">
        <v>0</v>
      </c>
      <c r="B2" s="1">
        <v>29</v>
      </c>
      <c r="C2" s="1">
        <v>26</v>
      </c>
      <c r="D2" s="1">
        <v>25</v>
      </c>
      <c r="E2" s="1">
        <v>34</v>
      </c>
      <c r="F2" s="1">
        <v>50</v>
      </c>
      <c r="G2" s="1">
        <v>39</v>
      </c>
      <c r="H2" s="1">
        <v>54</v>
      </c>
      <c r="I2" s="1">
        <v>51</v>
      </c>
      <c r="J2" s="1">
        <v>50</v>
      </c>
      <c r="K2" s="1">
        <v>58</v>
      </c>
      <c r="L2" s="1">
        <v>96</v>
      </c>
      <c r="M2" s="1">
        <v>100</v>
      </c>
      <c r="N2" s="1">
        <v>100</v>
      </c>
      <c r="O2" s="1">
        <v>99</v>
      </c>
      <c r="P2" s="1">
        <v>143</v>
      </c>
      <c r="Q2" s="1">
        <v>157</v>
      </c>
      <c r="R2" s="1">
        <v>141</v>
      </c>
      <c r="S2" s="1">
        <v>191</v>
      </c>
      <c r="T2" s="1">
        <v>198</v>
      </c>
      <c r="U2" s="1">
        <v>207</v>
      </c>
      <c r="V2" s="1">
        <v>125</v>
      </c>
      <c r="W2" s="1">
        <f>SUM(Table1[[#This Row],[2000]:[2020]])</f>
        <v>1973</v>
      </c>
    </row>
    <row r="3" spans="1:23" ht="21" customHeight="1" x14ac:dyDescent="0.2">
      <c r="A3" s="1" t="s">
        <v>1</v>
      </c>
      <c r="B3" s="1">
        <v>19</v>
      </c>
      <c r="C3" s="1">
        <v>16</v>
      </c>
      <c r="D3" s="1">
        <v>17</v>
      </c>
      <c r="E3" s="1">
        <v>19</v>
      </c>
      <c r="F3" s="1">
        <v>18</v>
      </c>
      <c r="G3" s="1">
        <v>17</v>
      </c>
      <c r="H3" s="1">
        <v>32</v>
      </c>
      <c r="I3" s="1">
        <v>29</v>
      </c>
      <c r="J3" s="1">
        <v>28</v>
      </c>
      <c r="K3" s="1">
        <v>26</v>
      </c>
      <c r="L3" s="1">
        <v>34</v>
      </c>
      <c r="M3" s="1">
        <v>34</v>
      </c>
      <c r="N3" s="1">
        <v>61</v>
      </c>
      <c r="O3" s="1">
        <v>66</v>
      </c>
      <c r="P3" s="1">
        <v>81</v>
      </c>
      <c r="Q3" s="1">
        <v>78</v>
      </c>
      <c r="R3" s="1">
        <v>87</v>
      </c>
      <c r="S3" s="1">
        <v>93</v>
      </c>
      <c r="T3" s="1">
        <v>105</v>
      </c>
      <c r="U3" s="1">
        <v>123</v>
      </c>
      <c r="V3" s="1">
        <v>152</v>
      </c>
      <c r="W3" s="1">
        <f>SUM(Table1[[#This Row],[2000]:[2020]])</f>
        <v>1135</v>
      </c>
    </row>
    <row r="4" spans="1:23" ht="21" customHeight="1" x14ac:dyDescent="0.2">
      <c r="A4" s="1" t="s">
        <v>2</v>
      </c>
      <c r="B4" s="1">
        <v>12</v>
      </c>
      <c r="C4" s="1">
        <v>15</v>
      </c>
      <c r="D4" s="1">
        <v>12</v>
      </c>
      <c r="E4" s="1">
        <v>17</v>
      </c>
      <c r="F4" s="1">
        <v>16</v>
      </c>
      <c r="G4" s="1">
        <v>16</v>
      </c>
      <c r="H4" s="1">
        <v>17</v>
      </c>
      <c r="I4" s="1">
        <v>17</v>
      </c>
      <c r="J4" s="1">
        <v>21</v>
      </c>
      <c r="K4" s="1">
        <v>20</v>
      </c>
      <c r="L4" s="1">
        <v>24</v>
      </c>
      <c r="M4" s="1">
        <v>27</v>
      </c>
      <c r="N4" s="1">
        <v>45</v>
      </c>
      <c r="O4" s="1">
        <v>49</v>
      </c>
      <c r="P4" s="1">
        <v>54</v>
      </c>
      <c r="Q4" s="1">
        <v>49</v>
      </c>
      <c r="R4" s="1">
        <v>1</v>
      </c>
      <c r="S4" s="1">
        <v>68</v>
      </c>
      <c r="T4" s="1">
        <v>0</v>
      </c>
      <c r="U4" s="1">
        <v>89</v>
      </c>
      <c r="V4" s="1">
        <v>88</v>
      </c>
      <c r="W4" s="1">
        <f>SUM(Table1[[#This Row],[2000]:[2020]])</f>
        <v>657</v>
      </c>
    </row>
    <row r="5" spans="1:23" ht="21" customHeight="1" x14ac:dyDescent="0.2">
      <c r="A5" s="1" t="s">
        <v>3</v>
      </c>
      <c r="B5" s="1">
        <v>20</v>
      </c>
      <c r="C5" s="1">
        <v>25</v>
      </c>
      <c r="D5" s="1">
        <v>28</v>
      </c>
      <c r="E5" s="1">
        <v>33</v>
      </c>
      <c r="F5" s="1">
        <v>22</v>
      </c>
      <c r="G5" s="1">
        <v>22</v>
      </c>
      <c r="H5" s="1">
        <v>33</v>
      </c>
      <c r="I5" s="1">
        <v>71</v>
      </c>
      <c r="J5" s="1">
        <v>69</v>
      </c>
      <c r="K5" s="1">
        <v>25</v>
      </c>
      <c r="L5" s="1">
        <v>29</v>
      </c>
      <c r="M5" s="1">
        <v>49</v>
      </c>
      <c r="N5" s="1">
        <v>112</v>
      </c>
      <c r="O5" s="1">
        <v>98</v>
      </c>
      <c r="P5" s="1">
        <v>116</v>
      </c>
      <c r="Q5" s="1">
        <v>86</v>
      </c>
      <c r="R5" s="1">
        <v>114</v>
      </c>
      <c r="S5" s="1">
        <v>136</v>
      </c>
      <c r="T5" s="1">
        <v>176</v>
      </c>
      <c r="U5" s="1">
        <v>182</v>
      </c>
      <c r="V5" s="1">
        <v>216</v>
      </c>
      <c r="W5" s="1">
        <f>SUM(Table1[[#This Row],[2000]:[2020]])</f>
        <v>1662</v>
      </c>
    </row>
    <row r="6" spans="1:23" ht="22" customHeight="1" x14ac:dyDescent="0.2">
      <c r="A6" s="1" t="s">
        <v>26</v>
      </c>
      <c r="B6" s="1">
        <f>SUM(Table1[2000])</f>
        <v>80</v>
      </c>
      <c r="C6" s="1">
        <f>SUM(Table1[2001])</f>
        <v>82</v>
      </c>
      <c r="D6" s="1">
        <f>SUM(Table1[2002])</f>
        <v>82</v>
      </c>
      <c r="E6" s="1">
        <f>SUM(Table1[2003])</f>
        <v>103</v>
      </c>
      <c r="F6" s="1">
        <f>SUM(Table1[2004])</f>
        <v>106</v>
      </c>
      <c r="G6" s="1">
        <f>SUM(Table1[2005])</f>
        <v>94</v>
      </c>
      <c r="H6" s="1">
        <f>SUM(Table1[2006])</f>
        <v>136</v>
      </c>
      <c r="I6" s="1">
        <f>SUM(Table1[2007])</f>
        <v>168</v>
      </c>
      <c r="J6" s="1">
        <f>SUM(Table1[2008])</f>
        <v>168</v>
      </c>
      <c r="K6" s="1">
        <f>SUM(Table1[2009])</f>
        <v>129</v>
      </c>
      <c r="L6" s="1">
        <f>SUM(Table1[2010])</f>
        <v>183</v>
      </c>
      <c r="M6" s="1">
        <f>SUM(Table1[2011])</f>
        <v>210</v>
      </c>
      <c r="N6" s="1">
        <f>SUM(Table1[2012])</f>
        <v>318</v>
      </c>
      <c r="O6" s="1">
        <f>SUM(Table1[2013])</f>
        <v>312</v>
      </c>
      <c r="P6" s="1">
        <f>SUM(Table1[2014])</f>
        <v>394</v>
      </c>
      <c r="Q6" s="1">
        <f>SUM(Table1[2015])</f>
        <v>370</v>
      </c>
      <c r="R6" s="1">
        <f>SUM(Table1[2016])</f>
        <v>343</v>
      </c>
      <c r="S6" s="1">
        <f>SUM(Table1[2017])</f>
        <v>488</v>
      </c>
      <c r="T6" s="1">
        <f>SUM(Table1[2018])</f>
        <v>479</v>
      </c>
      <c r="U6" s="1">
        <f>SUM(Table1[2019])</f>
        <v>601</v>
      </c>
      <c r="V6" s="1">
        <f>SUM(Table1[2020])</f>
        <v>581</v>
      </c>
      <c r="W6" s="1">
        <f>SUM(Table1[Total])</f>
        <v>5427</v>
      </c>
    </row>
  </sheetData>
  <pageMargins left="0" right="0" top="0" bottom="0" header="0" footer="0"/>
  <pageSetup paperSize="9" scale="66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2021-05-12T09:11:03Z</cp:lastPrinted>
  <dcterms:created xsi:type="dcterms:W3CDTF">2021-05-12T07:46:24Z</dcterms:created>
  <dcterms:modified xsi:type="dcterms:W3CDTF">2021-05-12T14:53:29Z</dcterms:modified>
</cp:coreProperties>
</file>