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B6CC580F-8658-4C20-BE18-90135FC3AD0D}" xr6:coauthVersionLast="47" xr6:coauthVersionMax="47" xr10:uidLastSave="{00000000-0000-0000-0000-000000000000}"/>
  <bookViews>
    <workbookView xWindow="28680" yWindow="1800" windowWidth="29040" windowHeight="15840" tabRatio="639" activeTab="3" xr2:uid="{FDBDEF47-D0A8-4EED-B596-CAC2BF593973}"/>
  </bookViews>
  <sheets>
    <sheet name="BASE" sheetId="1" r:id="rId1"/>
    <sheet name="ANALISIS_DOMAIN_EXPERTISE" sheetId="3" r:id="rId2"/>
    <sheet name="ANALISIS_DIMENSIONES" sheetId="11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BASE!$A$1:$AC$290</definedName>
    <definedName name="_xlnm._FilterDatabase" localSheetId="3" hidden="1">'Resumen TMs'!$D$5:$J$22</definedName>
    <definedName name="_xlcn.WorksheetConnection_BASE_04042022A1V53221" hidden="1">BASE!$A$1:$AC$2</definedName>
    <definedName name="_xlcn.WorksheetConnection_PLANTILLA_RESULTADOS_POSTCALIBRACION.xlsxBASE1" hidden="1">BASE[]</definedName>
    <definedName name="SegmentaciónDeDatos_RangoMesesCalificado">#N/A</definedName>
    <definedName name="SegmentaciónDeDatos_RangoMesesCalificado1">#N/A</definedName>
    <definedName name="SegmentaciónDeDatos_RolCalificado">#N/A</definedName>
  </definedNames>
  <calcPr calcId="191029"/>
  <pivotCaches>
    <pivotCache cacheId="11" r:id="rId8"/>
    <pivotCache cacheId="12" r:id="rId9"/>
    <pivotCache cacheId="13" r:id="rId10"/>
    <pivotCache cacheId="14" r:id="rId11"/>
    <pivotCache cacheId="15" r:id="rId12"/>
    <pivotCache cacheId="16" r:id="rId13"/>
    <pivotCache cacheId="17" r:id="rId14"/>
    <pivotCache cacheId="18" r:id="rId15"/>
    <pivotCache cacheId="19" r:id="rId16"/>
    <pivotCache cacheId="20" r:id="rId17"/>
    <pivotCache cacheId="21" r:id="rId18"/>
    <pivotCache cacheId="22" r:id="rId19"/>
    <pivotCache cacheId="23" r:id="rId20"/>
  </pivotCaches>
  <extLst>
    <ext xmlns:x14="http://schemas.microsoft.com/office/spreadsheetml/2009/9/main" uri="{876F7934-8845-4945-9796-88D515C7AA90}">
      <x14:pivotCaches>
        <pivotCache cacheId="24" r:id="rId21"/>
        <pivotCache cacheId="25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  <x15:modelRelationships>
          <x15:modelRelationship fromTable="BASE" fromColumn="LLAVE" toTable="Rango" toColumn="LLAV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6" l="1"/>
  <c r="C6" i="16" s="1"/>
  <c r="F6" i="16" a="1"/>
  <c r="F6" i="16" s="1"/>
  <c r="E51" i="3"/>
  <c r="I3" i="1" l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J3" i="1"/>
  <c r="J7" i="1"/>
  <c r="J19" i="1"/>
  <c r="J27" i="1"/>
  <c r="J4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4" i="1" a="1"/>
  <c r="W164" i="1" s="1"/>
  <c r="W165" i="1" a="1"/>
  <c r="W165" i="1" s="1"/>
  <c r="W166" i="1" a="1"/>
  <c r="W166" i="1" s="1"/>
  <c r="W167" i="1" a="1"/>
  <c r="W167" i="1" s="1"/>
  <c r="W168" i="1" a="1"/>
  <c r="W168" i="1" s="1"/>
  <c r="W169" i="1" a="1"/>
  <c r="W169" i="1" s="1"/>
  <c r="W170" i="1" a="1"/>
  <c r="W170" i="1" s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 s="1"/>
  <c r="W195" i="1" a="1"/>
  <c r="W195" i="1" s="1"/>
  <c r="W196" i="1" a="1"/>
  <c r="W196" i="1" s="1"/>
  <c r="W197" i="1" a="1"/>
  <c r="W197" i="1" s="1"/>
  <c r="W198" i="1" a="1"/>
  <c r="W198" i="1" s="1"/>
  <c r="W199" i="1" a="1"/>
  <c r="W199" i="1" s="1"/>
  <c r="W200" i="1" a="1"/>
  <c r="W200" i="1" s="1"/>
  <c r="W201" i="1" a="1"/>
  <c r="W201" i="1" s="1"/>
  <c r="W202" i="1" a="1"/>
  <c r="W202" i="1" s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 s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 s="1"/>
  <c r="W221" i="1" a="1"/>
  <c r="W221" i="1" s="1"/>
  <c r="W222" i="1" a="1"/>
  <c r="W222" i="1" s="1"/>
  <c r="W223" i="1" a="1"/>
  <c r="W223" i="1" s="1"/>
  <c r="W224" i="1" a="1"/>
  <c r="W224" i="1" s="1"/>
  <c r="W225" i="1" a="1"/>
  <c r="W225" i="1" s="1"/>
  <c r="W226" i="1" a="1"/>
  <c r="W226" i="1" s="1"/>
  <c r="W227" i="1" a="1"/>
  <c r="W227" i="1" s="1"/>
  <c r="W228" i="1" a="1"/>
  <c r="W228" i="1" s="1"/>
  <c r="W229" i="1" a="1"/>
  <c r="W229" i="1" s="1"/>
  <c r="W230" i="1" a="1"/>
  <c r="W230" i="1" s="1"/>
  <c r="W231" i="1" a="1"/>
  <c r="W231" i="1" s="1"/>
  <c r="W232" i="1" a="1"/>
  <c r="W232" i="1" s="1"/>
  <c r="W233" i="1" a="1"/>
  <c r="W233" i="1" s="1"/>
  <c r="W234" i="1" a="1"/>
  <c r="W234" i="1" s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 s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 s="1"/>
  <c r="W251" i="1" a="1"/>
  <c r="W251" i="1" s="1"/>
  <c r="W252" i="1" a="1"/>
  <c r="W252" i="1" s="1"/>
  <c r="W253" i="1" a="1"/>
  <c r="W253" i="1" s="1"/>
  <c r="W254" i="1" a="1"/>
  <c r="W254" i="1" s="1"/>
  <c r="W255" i="1" a="1"/>
  <c r="W255" i="1" s="1"/>
  <c r="W256" i="1" a="1"/>
  <c r="W256" i="1" s="1"/>
  <c r="W257" i="1" a="1"/>
  <c r="W257" i="1" s="1"/>
  <c r="W258" i="1" a="1"/>
  <c r="W258" i="1" s="1"/>
  <c r="W259" i="1" a="1"/>
  <c r="W259" i="1" s="1"/>
  <c r="W260" i="1" a="1"/>
  <c r="W260" i="1" s="1"/>
  <c r="W261" i="1" a="1"/>
  <c r="W261" i="1" s="1"/>
  <c r="W262" i="1" a="1"/>
  <c r="W262" i="1" s="1"/>
  <c r="W263" i="1" a="1"/>
  <c r="W263" i="1" s="1"/>
  <c r="W264" i="1" a="1"/>
  <c r="W264" i="1" s="1"/>
  <c r="W265" i="1" a="1"/>
  <c r="W265" i="1" s="1"/>
  <c r="W266" i="1" a="1"/>
  <c r="W266" i="1" s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 s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 s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C3" i="1" a="1"/>
  <c r="AC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C24" i="1" a="1"/>
  <c r="AC24" i="1" s="1"/>
  <c r="AC25" i="1" a="1"/>
  <c r="AC25" i="1" s="1"/>
  <c r="AC26" i="1" a="1"/>
  <c r="AC26" i="1" s="1"/>
  <c r="AC27" i="1" a="1"/>
  <c r="AC27" i="1" s="1"/>
  <c r="AC28" i="1" a="1"/>
  <c r="AC28" i="1" s="1"/>
  <c r="AC29" i="1" a="1"/>
  <c r="AC29" i="1" s="1"/>
  <c r="AC30" i="1" a="1"/>
  <c r="AC30" i="1" s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36" i="1" a="1"/>
  <c r="AC36" i="1" s="1"/>
  <c r="AC37" i="1" a="1"/>
  <c r="AC37" i="1" s="1"/>
  <c r="AC38" i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 s="1"/>
  <c r="AC53" i="1" a="1"/>
  <c r="AC53" i="1" s="1"/>
  <c r="AC54" i="1" a="1"/>
  <c r="AC54" i="1" s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61" i="1" a="1"/>
  <c r="AC61" i="1" s="1"/>
  <c r="AC62" i="1" a="1"/>
  <c r="AC62" i="1" s="1"/>
  <c r="AC63" i="1" a="1"/>
  <c r="AC63" i="1" s="1"/>
  <c r="AC64" i="1" a="1"/>
  <c r="AC64" i="1" s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 s="1"/>
  <c r="AC71" i="1" a="1"/>
  <c r="AC71" i="1" s="1"/>
  <c r="AC72" i="1" a="1"/>
  <c r="AC72" i="1" s="1"/>
  <c r="AC73" i="1" a="1"/>
  <c r="AC73" i="1" s="1"/>
  <c r="AC74" i="1" a="1"/>
  <c r="AC74" i="1" s="1"/>
  <c r="AC75" i="1" a="1"/>
  <c r="AC75" i="1" s="1"/>
  <c r="AC76" i="1" a="1"/>
  <c r="AC76" i="1" s="1"/>
  <c r="AC77" i="1" a="1"/>
  <c r="AC77" i="1" s="1"/>
  <c r="AC78" i="1" a="1"/>
  <c r="AC78" i="1" s="1"/>
  <c r="AC79" i="1" a="1"/>
  <c r="AC79" i="1" s="1"/>
  <c r="AC80" i="1" a="1"/>
  <c r="AC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 s="1"/>
  <c r="AC91" i="1" a="1"/>
  <c r="AC91" i="1" s="1"/>
  <c r="AC92" i="1" a="1"/>
  <c r="AC92" i="1" s="1"/>
  <c r="AC93" i="1" a="1"/>
  <c r="AC93" i="1" s="1"/>
  <c r="AC94" i="1" a="1"/>
  <c r="AC94" i="1" s="1"/>
  <c r="AC95" i="1" a="1"/>
  <c r="AC95" i="1" s="1"/>
  <c r="AC96" i="1" a="1"/>
  <c r="AC96" i="1" s="1"/>
  <c r="AC97" i="1" a="1"/>
  <c r="AC97" i="1" s="1"/>
  <c r="AC98" i="1" a="1"/>
  <c r="AC98" i="1" s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AC104" i="1" a="1"/>
  <c r="AC104" i="1" s="1"/>
  <c r="AC105" i="1" a="1"/>
  <c r="AC105" i="1" s="1"/>
  <c r="AC106" i="1" a="1"/>
  <c r="AC106" i="1" s="1"/>
  <c r="AC107" i="1" a="1"/>
  <c r="AC107" i="1" s="1"/>
  <c r="AC108" i="1" a="1"/>
  <c r="AC108" i="1" s="1"/>
  <c r="AC109" i="1" a="1"/>
  <c r="AC109" i="1" s="1"/>
  <c r="AC110" i="1" a="1"/>
  <c r="AC110" i="1" s="1"/>
  <c r="AC111" i="1" a="1"/>
  <c r="AC111" i="1" s="1"/>
  <c r="AC112" i="1" a="1"/>
  <c r="AC112" i="1" s="1"/>
  <c r="AC113" i="1" a="1"/>
  <c r="AC113" i="1" s="1"/>
  <c r="AC114" i="1" a="1"/>
  <c r="AC114" i="1" s="1"/>
  <c r="AC115" i="1" a="1"/>
  <c r="AC115" i="1" s="1"/>
  <c r="AC116" i="1" a="1"/>
  <c r="AC116" i="1" s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 s="1"/>
  <c r="AC122" i="1" a="1"/>
  <c r="AC122" i="1" s="1"/>
  <c r="AC123" i="1" a="1"/>
  <c r="AC123" i="1" s="1"/>
  <c r="AC124" i="1" a="1"/>
  <c r="AC124" i="1" s="1"/>
  <c r="AC125" i="1" a="1"/>
  <c r="AC125" i="1" s="1"/>
  <c r="AC126" i="1" a="1"/>
  <c r="AC126" i="1" s="1"/>
  <c r="AC127" i="1" a="1"/>
  <c r="AC127" i="1" s="1"/>
  <c r="AC128" i="1" a="1"/>
  <c r="AC128" i="1" s="1"/>
  <c r="AC129" i="1" a="1"/>
  <c r="AC129" i="1" s="1"/>
  <c r="AC130" i="1" a="1"/>
  <c r="AC130" i="1" s="1"/>
  <c r="AC131" i="1" a="1"/>
  <c r="AC131" i="1" s="1"/>
  <c r="AC132" i="1" a="1"/>
  <c r="AC132" i="1" s="1"/>
  <c r="AC133" i="1" a="1"/>
  <c r="AC133" i="1" s="1"/>
  <c r="AC134" i="1" a="1"/>
  <c r="AC134" i="1" s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 s="1"/>
  <c r="AC140" i="1" a="1"/>
  <c r="AC140" i="1" s="1"/>
  <c r="AC141" i="1" a="1"/>
  <c r="AC141" i="1" s="1"/>
  <c r="AC142" i="1" a="1"/>
  <c r="AC142" i="1" s="1"/>
  <c r="AC143" i="1" a="1"/>
  <c r="AC143" i="1" s="1"/>
  <c r="AC144" i="1" a="1"/>
  <c r="AC144" i="1" s="1"/>
  <c r="AC145" i="1" a="1"/>
  <c r="AC145" i="1" s="1"/>
  <c r="AC146" i="1" a="1"/>
  <c r="AC146" i="1" s="1"/>
  <c r="AC147" i="1" a="1"/>
  <c r="AC147" i="1" s="1"/>
  <c r="AC148" i="1" a="1"/>
  <c r="AC148" i="1" s="1"/>
  <c r="AC149" i="1" a="1"/>
  <c r="AC149" i="1" s="1"/>
  <c r="AC150" i="1" a="1"/>
  <c r="AC150" i="1" s="1"/>
  <c r="AC151" i="1" a="1"/>
  <c r="AC151" i="1" s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67" i="1" a="1"/>
  <c r="AC167" i="1" s="1"/>
  <c r="AC168" i="1" a="1"/>
  <c r="AC168" i="1" s="1"/>
  <c r="AC169" i="1" a="1"/>
  <c r="AC169" i="1" s="1"/>
  <c r="AC170" i="1" a="1"/>
  <c r="AC170" i="1" s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 s="1"/>
  <c r="AC176" i="1" a="1"/>
  <c r="AC176" i="1" s="1"/>
  <c r="AC177" i="1" a="1"/>
  <c r="AC177" i="1" s="1"/>
  <c r="AC178" i="1" a="1"/>
  <c r="AC178" i="1" s="1"/>
  <c r="AC179" i="1" a="1"/>
  <c r="AC179" i="1" s="1"/>
  <c r="AC180" i="1" a="1"/>
  <c r="AC180" i="1" s="1"/>
  <c r="AC181" i="1" a="1"/>
  <c r="AC181" i="1" s="1"/>
  <c r="AC182" i="1" a="1"/>
  <c r="AC182" i="1" s="1"/>
  <c r="AC183" i="1" a="1"/>
  <c r="AC183" i="1" s="1"/>
  <c r="AC184" i="1" a="1"/>
  <c r="AC184" i="1" s="1"/>
  <c r="AC185" i="1" a="1"/>
  <c r="AC185" i="1" s="1"/>
  <c r="AC186" i="1" a="1"/>
  <c r="AC186" i="1" s="1"/>
  <c r="AC187" i="1" a="1"/>
  <c r="AC187" i="1" s="1"/>
  <c r="AC188" i="1" a="1"/>
  <c r="AC188" i="1" s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 s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 s="1"/>
  <c r="AC212" i="1" a="1"/>
  <c r="AC212" i="1" s="1"/>
  <c r="AC213" i="1" a="1"/>
  <c r="AC213" i="1" s="1"/>
  <c r="AC214" i="1" a="1"/>
  <c r="AC214" i="1" s="1"/>
  <c r="AC215" i="1" a="1"/>
  <c r="AC215" i="1" s="1"/>
  <c r="AC216" i="1" a="1"/>
  <c r="AC216" i="1" s="1"/>
  <c r="AC217" i="1" a="1"/>
  <c r="AC217" i="1" s="1"/>
  <c r="AC218" i="1" a="1"/>
  <c r="AC218" i="1" s="1"/>
  <c r="AC219" i="1" a="1"/>
  <c r="AC219" i="1" s="1"/>
  <c r="AC220" i="1" a="1"/>
  <c r="AC220" i="1" s="1"/>
  <c r="AC221" i="1" a="1"/>
  <c r="AC221" i="1" s="1"/>
  <c r="AC222" i="1" a="1"/>
  <c r="AC222" i="1" s="1"/>
  <c r="AC223" i="1" a="1"/>
  <c r="AC223" i="1" s="1"/>
  <c r="AC224" i="1" a="1"/>
  <c r="AC224" i="1" s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 s="1"/>
  <c r="AC242" i="1" a="1"/>
  <c r="AC242" i="1" s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 s="1"/>
  <c r="AC251" i="1" a="1"/>
  <c r="AC251" i="1" s="1"/>
  <c r="AC252" i="1" a="1"/>
  <c r="AC252" i="1" s="1"/>
  <c r="AC253" i="1" a="1"/>
  <c r="AC253" i="1" s="1"/>
  <c r="AC254" i="1" a="1"/>
  <c r="AC254" i="1" s="1"/>
  <c r="AC255" i="1" a="1"/>
  <c r="AC255" i="1" s="1"/>
  <c r="AC256" i="1" a="1"/>
  <c r="AC256" i="1" s="1"/>
  <c r="AC257" i="1" a="1"/>
  <c r="AC257" i="1" s="1"/>
  <c r="AC258" i="1" a="1"/>
  <c r="AC258" i="1" s="1"/>
  <c r="AC259" i="1" a="1"/>
  <c r="AC259" i="1" s="1"/>
  <c r="AC260" i="1" a="1"/>
  <c r="AC260" i="1" s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 s="1"/>
  <c r="AC267" i="1" a="1"/>
  <c r="AC267" i="1" s="1"/>
  <c r="AC268" i="1" a="1"/>
  <c r="AC268" i="1" s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 s="1"/>
  <c r="AC275" i="1" a="1"/>
  <c r="AC275" i="1" s="1"/>
  <c r="AC276" i="1" a="1"/>
  <c r="AC276" i="1" s="1"/>
  <c r="AC277" i="1" a="1"/>
  <c r="AC277" i="1" s="1"/>
  <c r="AC278" i="1" a="1"/>
  <c r="AC278" i="1" s="1"/>
  <c r="AC279" i="1" a="1"/>
  <c r="AC279" i="1" s="1"/>
  <c r="AC280" i="1" a="1"/>
  <c r="AC280" i="1" s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 s="1"/>
  <c r="AC287" i="1" a="1"/>
  <c r="AC287" i="1" s="1"/>
  <c r="AC288" i="1" a="1"/>
  <c r="AC288" i="1" s="1"/>
  <c r="AC289" i="1" a="1"/>
  <c r="AC289" i="1" s="1"/>
  <c r="AC290" i="1" a="1"/>
  <c r="AC290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" i="1"/>
  <c r="AD2" i="1"/>
  <c r="G6" i="16" l="1" a="1"/>
  <c r="AC7" i="16" l="1"/>
  <c r="AC19" i="16"/>
  <c r="AC9" i="16"/>
  <c r="AC21" i="16"/>
  <c r="AC10" i="16"/>
  <c r="AC18" i="16"/>
  <c r="AC8" i="16"/>
  <c r="AC20" i="16"/>
  <c r="AC22" i="16"/>
  <c r="AC11" i="16"/>
  <c r="AC12" i="16"/>
  <c r="AC13" i="16"/>
  <c r="AC14" i="16"/>
  <c r="AC15" i="16"/>
  <c r="AC16" i="16"/>
  <c r="AC17" i="16"/>
  <c r="AE22" i="16"/>
  <c r="AG11" i="16"/>
  <c r="AE20" i="16"/>
  <c r="H20" i="16"/>
  <c r="AF15" i="16"/>
  <c r="H15" i="16"/>
  <c r="AF20" i="16"/>
  <c r="AG14" i="16"/>
  <c r="AE17" i="16"/>
  <c r="AG16" i="16"/>
  <c r="AF8" i="16"/>
  <c r="H21" i="16"/>
  <c r="H8" i="16"/>
  <c r="AE14" i="16"/>
  <c r="AE13" i="16"/>
  <c r="AF22" i="16"/>
  <c r="AG22" i="16"/>
  <c r="AG18" i="16"/>
  <c r="H19" i="16"/>
  <c r="AE11" i="16"/>
  <c r="AG9" i="16"/>
  <c r="H22" i="16"/>
  <c r="AG17" i="16"/>
  <c r="AE16" i="16"/>
  <c r="H17" i="16"/>
  <c r="H16" i="16"/>
  <c r="H13" i="16"/>
  <c r="AE21" i="16"/>
  <c r="AE8" i="16"/>
  <c r="AG19" i="16"/>
  <c r="AF12" i="16"/>
  <c r="AD10" i="16"/>
  <c r="H14" i="16"/>
  <c r="AD22" i="16"/>
  <c r="AD16" i="16"/>
  <c r="H9" i="16"/>
  <c r="H11" i="16"/>
  <c r="AG21" i="16"/>
  <c r="AE12" i="16"/>
  <c r="AF21" i="16"/>
  <c r="AE19" i="16"/>
  <c r="AD19" i="16"/>
  <c r="AF16" i="16"/>
  <c r="AF18" i="16"/>
  <c r="AD8" i="16"/>
  <c r="AF17" i="16"/>
  <c r="AF14" i="16"/>
  <c r="AD14" i="16"/>
  <c r="AE10" i="16"/>
  <c r="AE18" i="16"/>
  <c r="H10" i="16"/>
  <c r="AG12" i="16"/>
  <c r="AG10" i="16"/>
  <c r="H18" i="16"/>
  <c r="AE15" i="16"/>
  <c r="AD13" i="16"/>
  <c r="AD20" i="16"/>
  <c r="AF9" i="16"/>
  <c r="AE9" i="16"/>
  <c r="AD21" i="16"/>
  <c r="AD18" i="16"/>
  <c r="AD12" i="16"/>
  <c r="AD9" i="16"/>
  <c r="AG15" i="16"/>
  <c r="AD17" i="16"/>
  <c r="AG13" i="16"/>
  <c r="AG20" i="16"/>
  <c r="AF19" i="16"/>
  <c r="AD11" i="16"/>
  <c r="H12" i="16"/>
  <c r="AG8" i="16"/>
  <c r="AF11" i="16"/>
  <c r="AF10" i="16"/>
  <c r="AD15" i="16"/>
  <c r="AF13" i="16"/>
  <c r="G6" i="16"/>
  <c r="AC6" i="16" s="1"/>
  <c r="AE7" i="16"/>
  <c r="H7" i="16"/>
  <c r="AF7" i="16"/>
  <c r="AG7" i="16"/>
  <c r="AD7" i="16"/>
  <c r="E49" i="3"/>
  <c r="E50" i="3"/>
  <c r="E48" i="3"/>
  <c r="AC4" i="16" l="1"/>
  <c r="AD6" i="16"/>
  <c r="AF6" i="16"/>
  <c r="AG6" i="16"/>
  <c r="AE6" i="16"/>
  <c r="U2" i="1" l="1" a="1"/>
  <c r="U2" i="1" s="1"/>
  <c r="AA2" i="1" a="1"/>
  <c r="AA2" i="1" s="1"/>
  <c r="W2" i="1" a="1"/>
  <c r="W2" i="1" s="1"/>
  <c r="AC2" i="1" a="1"/>
  <c r="AC2" i="1" s="1"/>
  <c r="Y2" i="1" a="1"/>
  <c r="Y2" i="1" s="1"/>
  <c r="P2" i="1" l="1"/>
  <c r="I2" i="1"/>
  <c r="J2" i="1" s="1"/>
  <c r="H6" i="16" s="1"/>
  <c r="T7" i="16" l="1"/>
  <c r="K18" i="16"/>
  <c r="R8" i="16"/>
  <c r="AA13" i="16"/>
  <c r="P9" i="16"/>
  <c r="Y14" i="16"/>
  <c r="K15" i="16"/>
  <c r="T20" i="16"/>
  <c r="AA10" i="16"/>
  <c r="R21" i="16"/>
  <c r="AA7" i="16"/>
  <c r="R18" i="16"/>
  <c r="Y8" i="16"/>
  <c r="P19" i="16"/>
  <c r="K9" i="16"/>
  <c r="T14" i="16"/>
  <c r="R15" i="16"/>
  <c r="N13" i="16"/>
  <c r="W18" i="16"/>
  <c r="L14" i="16"/>
  <c r="U19" i="16"/>
  <c r="S20" i="16"/>
  <c r="N10" i="16"/>
  <c r="W15" i="16"/>
  <c r="L11" i="16"/>
  <c r="U16" i="16"/>
  <c r="L8" i="16"/>
  <c r="U13" i="16"/>
  <c r="S14" i="16"/>
  <c r="W9" i="16"/>
  <c r="N20" i="16"/>
  <c r="AA16" i="16"/>
  <c r="P22" i="16"/>
  <c r="Q8" i="16"/>
  <c r="Z13" i="16"/>
  <c r="O9" i="16"/>
  <c r="X14" i="16"/>
  <c r="M10" i="16"/>
  <c r="V15" i="16"/>
  <c r="Z10" i="16"/>
  <c r="Q21" i="16"/>
  <c r="X11" i="16"/>
  <c r="O22" i="16"/>
  <c r="X8" i="16"/>
  <c r="O19" i="16"/>
  <c r="V9" i="16"/>
  <c r="M20" i="16"/>
  <c r="Q15" i="16"/>
  <c r="Z20" i="16"/>
  <c r="O8" i="16"/>
  <c r="Q14" i="16"/>
  <c r="M21" i="16"/>
  <c r="S21" i="16"/>
  <c r="K14" i="16"/>
  <c r="T19" i="16"/>
  <c r="AA9" i="16"/>
  <c r="R20" i="16"/>
  <c r="Y10" i="16"/>
  <c r="P21" i="16"/>
  <c r="K11" i="16"/>
  <c r="T16" i="16"/>
  <c r="R17" i="16"/>
  <c r="AA22" i="16"/>
  <c r="N7" i="16"/>
  <c r="R14" i="16"/>
  <c r="AA19" i="16"/>
  <c r="P15" i="16"/>
  <c r="Y20" i="16"/>
  <c r="T10" i="16"/>
  <c r="K21" i="16"/>
  <c r="R19" i="16"/>
  <c r="P8" i="16"/>
  <c r="Z15" i="16"/>
  <c r="V22" i="16"/>
  <c r="N9" i="16"/>
  <c r="W14" i="16"/>
  <c r="L10" i="16"/>
  <c r="U15" i="16"/>
  <c r="S16" i="16"/>
  <c r="W11" i="16"/>
  <c r="N22" i="16"/>
  <c r="L7" i="16"/>
  <c r="U12" i="16"/>
  <c r="Z7" i="16"/>
  <c r="U9" i="16"/>
  <c r="L20" i="16"/>
  <c r="S10" i="16"/>
  <c r="N16" i="16"/>
  <c r="W21" i="16"/>
  <c r="AA20" i="16"/>
  <c r="M7" i="16"/>
  <c r="Z9" i="16"/>
  <c r="Q20" i="16"/>
  <c r="X10" i="16"/>
  <c r="O21" i="16"/>
  <c r="V11" i="16"/>
  <c r="M22" i="16"/>
  <c r="Q17" i="16"/>
  <c r="Z22" i="16"/>
  <c r="X7" i="16"/>
  <c r="O18" i="16"/>
  <c r="K8" i="16"/>
  <c r="O15" i="16"/>
  <c r="X20" i="16"/>
  <c r="M16" i="16"/>
  <c r="V21" i="16"/>
  <c r="Q11" i="16"/>
  <c r="Z16" i="16"/>
  <c r="Y11" i="16"/>
  <c r="Q18" i="16"/>
  <c r="K10" i="16"/>
  <c r="T15" i="16"/>
  <c r="R16" i="16"/>
  <c r="AA21" i="16"/>
  <c r="W10" i="16"/>
  <c r="N21" i="16"/>
  <c r="U11" i="16"/>
  <c r="L22" i="16"/>
  <c r="S12" i="16"/>
  <c r="W7" i="16"/>
  <c r="N18" i="16"/>
  <c r="U8" i="16"/>
  <c r="L19" i="16"/>
  <c r="L16" i="16"/>
  <c r="U21" i="16"/>
  <c r="S22" i="16"/>
  <c r="N12" i="16"/>
  <c r="W17" i="16"/>
  <c r="P14" i="16"/>
  <c r="Q16" i="16"/>
  <c r="Z21" i="16"/>
  <c r="O17" i="16"/>
  <c r="X22" i="16"/>
  <c r="V7" i="16"/>
  <c r="M18" i="16"/>
  <c r="Q13" i="16"/>
  <c r="Z18" i="16"/>
  <c r="O14" i="16"/>
  <c r="X19" i="16"/>
  <c r="T9" i="16"/>
  <c r="O11" i="16"/>
  <c r="X16" i="16"/>
  <c r="M12" i="16"/>
  <c r="V17" i="16"/>
  <c r="Q7" i="16"/>
  <c r="Z12" i="16"/>
  <c r="Y15" i="16"/>
  <c r="Q22" i="16"/>
  <c r="M13" i="16"/>
  <c r="T11" i="16"/>
  <c r="K22" i="16"/>
  <c r="R12" i="16"/>
  <c r="AA17" i="16"/>
  <c r="P13" i="16"/>
  <c r="Y18" i="16"/>
  <c r="T8" i="16"/>
  <c r="K19" i="16"/>
  <c r="R9" i="16"/>
  <c r="AA14" i="16"/>
  <c r="AA11" i="16"/>
  <c r="R22" i="16"/>
  <c r="P7" i="16"/>
  <c r="Y12" i="16"/>
  <c r="K13" i="16"/>
  <c r="T18" i="16"/>
  <c r="R11" i="16"/>
  <c r="N17" i="16"/>
  <c r="W22" i="16"/>
  <c r="U7" i="16"/>
  <c r="L18" i="16"/>
  <c r="S8" i="16"/>
  <c r="N14" i="16"/>
  <c r="W19" i="16"/>
  <c r="L15" i="16"/>
  <c r="U20" i="16"/>
  <c r="Q10" i="16"/>
  <c r="L12" i="16"/>
  <c r="U17" i="16"/>
  <c r="S18" i="16"/>
  <c r="N8" i="16"/>
  <c r="W13" i="16"/>
  <c r="AA12" i="16"/>
  <c r="P18" i="16"/>
  <c r="V8" i="16"/>
  <c r="Q12" i="16"/>
  <c r="Y16" i="16"/>
  <c r="S7" i="16"/>
  <c r="Y13" i="16"/>
  <c r="Z17" i="16"/>
  <c r="K20" i="16"/>
  <c r="M9" i="16"/>
  <c r="N11" i="16"/>
  <c r="K7" i="16"/>
  <c r="K17" i="16"/>
  <c r="S13" i="16"/>
  <c r="T21" i="16"/>
  <c r="P16" i="16"/>
  <c r="N15" i="16"/>
  <c r="M14" i="16"/>
  <c r="Q9" i="16"/>
  <c r="Q19" i="16"/>
  <c r="Y19" i="16"/>
  <c r="O12" i="16"/>
  <c r="Y17" i="16"/>
  <c r="U18" i="16"/>
  <c r="N19" i="16"/>
  <c r="P17" i="16"/>
  <c r="T12" i="16"/>
  <c r="T22" i="16"/>
  <c r="S17" i="16"/>
  <c r="R7" i="16"/>
  <c r="X13" i="16"/>
  <c r="V12" i="16"/>
  <c r="U10" i="16"/>
  <c r="V19" i="16"/>
  <c r="Z14" i="16"/>
  <c r="O10" i="16"/>
  <c r="P10" i="16"/>
  <c r="L9" i="16"/>
  <c r="P20" i="16"/>
  <c r="V16" i="16"/>
  <c r="U14" i="16"/>
  <c r="S11" i="16"/>
  <c r="Y22" i="16"/>
  <c r="R13" i="16"/>
  <c r="W8" i="16"/>
  <c r="Z11" i="16"/>
  <c r="O16" i="16"/>
  <c r="Y21" i="16"/>
  <c r="V20" i="16"/>
  <c r="S15" i="16"/>
  <c r="O13" i="16"/>
  <c r="X15" i="16"/>
  <c r="O7" i="16"/>
  <c r="Z19" i="16"/>
  <c r="V10" i="16"/>
  <c r="K12" i="16"/>
  <c r="X17" i="16"/>
  <c r="U22" i="16"/>
  <c r="S19" i="16"/>
  <c r="X18" i="16"/>
  <c r="AA18" i="16"/>
  <c r="R10" i="16"/>
  <c r="V14" i="16"/>
  <c r="T13" i="16"/>
  <c r="Y7" i="16"/>
  <c r="AA8" i="16"/>
  <c r="M11" i="16"/>
  <c r="X12" i="16"/>
  <c r="M8" i="16"/>
  <c r="M17" i="16"/>
  <c r="O20" i="16"/>
  <c r="S9" i="16"/>
  <c r="W12" i="16"/>
  <c r="X9" i="16"/>
  <c r="L13" i="16"/>
  <c r="Y9" i="16"/>
  <c r="M15" i="16"/>
  <c r="AA15" i="16"/>
  <c r="P11" i="16"/>
  <c r="V18" i="16"/>
  <c r="K16" i="16"/>
  <c r="X21" i="16"/>
  <c r="W16" i="16"/>
  <c r="L17" i="16"/>
  <c r="M19" i="16"/>
  <c r="V13" i="16"/>
  <c r="Z8" i="16"/>
  <c r="T17" i="16"/>
  <c r="P12" i="16"/>
  <c r="W20" i="16"/>
  <c r="L21" i="16"/>
  <c r="M6" i="16"/>
  <c r="V6" i="16"/>
  <c r="Y6" i="16"/>
  <c r="O6" i="16"/>
  <c r="L6" i="16"/>
  <c r="AA6" i="16"/>
  <c r="N6" i="16"/>
  <c r="Q6" i="16"/>
  <c r="S6" i="16"/>
  <c r="T6" i="16"/>
  <c r="X6" i="16"/>
  <c r="Z6" i="16"/>
  <c r="P6" i="16"/>
  <c r="R6" i="16"/>
  <c r="W6" i="16"/>
  <c r="U6" i="16"/>
  <c r="K6" i="16"/>
  <c r="E16" i="16"/>
  <c r="D10" i="16"/>
  <c r="C10" i="16" s="1"/>
  <c r="D22" i="16"/>
  <c r="C22" i="16" s="1"/>
  <c r="E17" i="16"/>
  <c r="D11" i="16"/>
  <c r="C11" i="16" s="1"/>
  <c r="E18" i="16"/>
  <c r="D12" i="16"/>
  <c r="C12" i="16" s="1"/>
  <c r="E7" i="16"/>
  <c r="E19" i="16"/>
  <c r="D13" i="16"/>
  <c r="C13" i="16" s="1"/>
  <c r="E8" i="16"/>
  <c r="E20" i="16"/>
  <c r="D14" i="16"/>
  <c r="C14" i="16" s="1"/>
  <c r="E9" i="16"/>
  <c r="E21" i="16"/>
  <c r="D15" i="16"/>
  <c r="C15" i="16" s="1"/>
  <c r="D21" i="16"/>
  <c r="C21" i="16" s="1"/>
  <c r="D9" i="16"/>
  <c r="C9" i="16" s="1"/>
  <c r="E15" i="16"/>
  <c r="D20" i="16"/>
  <c r="C20" i="16" s="1"/>
  <c r="D8" i="16"/>
  <c r="C8" i="16" s="1"/>
  <c r="E14" i="16"/>
  <c r="E13" i="16"/>
  <c r="D19" i="16"/>
  <c r="C19" i="16" s="1"/>
  <c r="D18" i="16"/>
  <c r="C18" i="16" s="1"/>
  <c r="E12" i="16"/>
  <c r="D7" i="16"/>
  <c r="C7" i="16" s="1"/>
  <c r="D17" i="16"/>
  <c r="C17" i="16" s="1"/>
  <c r="E11" i="16"/>
  <c r="D16" i="16"/>
  <c r="C16" i="16" s="1"/>
  <c r="E22" i="16"/>
  <c r="E10" i="16"/>
  <c r="N4" i="16" l="1"/>
  <c r="AB10" i="16"/>
  <c r="AB15" i="16"/>
  <c r="AB22" i="16"/>
  <c r="AB13" i="16"/>
  <c r="P4" i="16"/>
  <c r="AB17" i="16"/>
  <c r="Z4" i="16"/>
  <c r="L4" i="16"/>
  <c r="AB8" i="16"/>
  <c r="AB21" i="16"/>
  <c r="T4" i="16"/>
  <c r="AB16" i="16"/>
  <c r="AB12" i="16"/>
  <c r="AB7" i="16"/>
  <c r="O4" i="16"/>
  <c r="S4" i="16"/>
  <c r="Y4" i="16"/>
  <c r="AB19" i="16"/>
  <c r="K4" i="16"/>
  <c r="AB20" i="16"/>
  <c r="AB18" i="16"/>
  <c r="R4" i="16"/>
  <c r="X4" i="16"/>
  <c r="U4" i="16"/>
  <c r="AB6" i="16"/>
  <c r="V4" i="16"/>
  <c r="AB9" i="16"/>
  <c r="AA4" i="16"/>
  <c r="W4" i="16"/>
  <c r="Q4" i="16"/>
  <c r="M4" i="16"/>
  <c r="AB14" i="16"/>
  <c r="AB11" i="16"/>
  <c r="AD4" i="16"/>
  <c r="AF4" i="16"/>
  <c r="AE4" i="16"/>
  <c r="E6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<sst xmlns="http://schemas.openxmlformats.org/spreadsheetml/2006/main" count="4247" uniqueCount="272">
  <si>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</si>
  <si>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</si>
  <si>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</si>
  <si>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</si>
  <si>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</si>
  <si>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</si>
  <si>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</si>
  <si>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</si>
  <si>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</si>
  <si>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</si>
  <si>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</si>
  <si>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</si>
  <si>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</si>
  <si>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</si>
  <si>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</si>
  <si>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</si>
  <si>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</si>
  <si>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</si>
  <si>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</si>
  <si>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</si>
  <si>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</si>
  <si>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</si>
  <si>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</si>
  <si>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</si>
  <si>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</si>
  <si>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</si>
  <si>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</si>
  <si>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</si>
  <si>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</si>
  <si>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</si>
  <si>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</si>
  <si>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</si>
  <si>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</si>
  <si>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</si>
  <si>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</si>
  <si>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</si>
  <si>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</si>
  <si>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</si>
  <si>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</si>
  <si>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</si>
  <si>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</si>
  <si>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</si>
  <si>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</si>
  <si>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</si>
  <si>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</si>
  <si>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</si>
  <si>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</si>
  <si>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</si>
  <si>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</si>
  <si>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</si>
  <si>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</si>
  <si>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</si>
  <si>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</si>
  <si>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</si>
  <si>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Programación</t>
  </si>
  <si>
    <t>Control de versiones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</si>
  <si>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</si>
  <si>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</si>
  <si>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</si>
  <si>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</si>
  <si>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</si>
  <si>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</si>
  <si>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</si>
  <si>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</si>
  <si>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</si>
  <si>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</si>
  <si>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</si>
  <si>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</si>
  <si>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</si>
  <si>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</si>
  <si>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</si>
  <si>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</si>
  <si>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</si>
  <si>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</si>
  <si>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</si>
  <si>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</si>
  <si>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</si>
  <si>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</si>
  <si>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</si>
  <si>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</si>
  <si>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</si>
  <si>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</si>
  <si>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</si>
  <si>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</si>
  <si>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</si>
  <si>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</si>
  <si>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</si>
  <si>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</si>
  <si>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</si>
  <si>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</si>
  <si>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</si>
  <si>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</si>
  <si>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</si>
  <si>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</si>
  <si>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</si>
  <si>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</si>
  <si>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</si>
  <si>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</si>
  <si>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</si>
  <si>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</si>
  <si>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</si>
  <si>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</si>
  <si>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</si>
  <si>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</si>
  <si>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</si>
  <si>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</si>
  <si>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</si>
  <si>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</si>
  <si>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</si>
  <si>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</si>
  <si>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</si>
  <si>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</si>
  <si>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</si>
  <si>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</si>
  <si>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</si>
  <si>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</si>
  <si>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</si>
  <si>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</si>
  <si>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</si>
  <si>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</si>
  <si>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</si>
  <si>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</si>
  <si>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</si>
  <si>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</si>
  <si>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</si>
  <si>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</si>
  <si>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</si>
  <si>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</si>
  <si>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</si>
  <si>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</si>
  <si>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</si>
  <si>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</si>
  <si>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</si>
  <si>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</si>
  <si>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</si>
  <si>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</si>
  <si>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</si>
  <si>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</si>
  <si>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</si>
  <si>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</si>
  <si>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</si>
  <si>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</si>
  <si>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</si>
  <si>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</si>
  <si>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</si>
  <si>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</si>
  <si>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</si>
  <si>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</si>
  <si>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</si>
  <si>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</si>
  <si>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</si>
  <si>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</si>
  <si>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</si>
  <si>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</si>
  <si>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</si>
  <si>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</si>
  <si>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LLAVE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</si>
  <si>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</si>
  <si>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</si>
  <si>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</si>
  <si>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</si>
  <si>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</si>
  <si>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</si>
  <si>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</si>
  <si>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</si>
  <si>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</si>
  <si>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</si>
  <si>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</si>
  <si>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</si>
  <si>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</si>
  <si>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</si>
  <si>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</si>
  <si>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</si>
  <si>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</si>
  <si>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Prenovato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</si>
  <si>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</si>
  <si>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</si>
  <si>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</si>
  <si>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</si>
  <si>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</si>
  <si>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</si>
  <si>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</si>
  <si>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S4</t>
  </si>
  <si>
    <t>A1</t>
  </si>
  <si>
    <t>A2</t>
  </si>
  <si>
    <t>TipoEvaluacion</t>
  </si>
  <si>
    <t>U17771</t>
  </si>
  <si>
    <t>E14077</t>
  </si>
  <si>
    <t>S78302</t>
  </si>
  <si>
    <t>JAVIER ARTURO MIRANDA PEREZ</t>
  </si>
  <si>
    <t>MAURICIO JAVIER CARBAJAL CORDOVA</t>
  </si>
  <si>
    <t>JUAN CARLOS SILVA SANTISTEBAN ALEGRE</t>
  </si>
  <si>
    <t>CL</t>
  </si>
  <si>
    <t>-</t>
  </si>
  <si>
    <t>ARQUITECTURA DE NEGOCIOS</t>
  </si>
  <si>
    <t>S08814</t>
  </si>
  <si>
    <t>S40389</t>
  </si>
  <si>
    <t>S75056</t>
  </si>
  <si>
    <t>S90378</t>
  </si>
  <si>
    <t>S91248</t>
  </si>
  <si>
    <t>T07648</t>
  </si>
  <si>
    <t>T18496</t>
  </si>
  <si>
    <t>T19752</t>
  </si>
  <si>
    <t>T22000</t>
  </si>
  <si>
    <t>T26592</t>
  </si>
  <si>
    <t>U17038</t>
  </si>
  <si>
    <t>U19208</t>
  </si>
  <si>
    <t>E16928</t>
  </si>
  <si>
    <t>E18005</t>
  </si>
  <si>
    <t>S04412</t>
  </si>
  <si>
    <t>ROGER BENJAMIN VIGO LUNA</t>
  </si>
  <si>
    <t>EDUARDO ALONSO DE JESUS SILVA ZUÑIGA</t>
  </si>
  <si>
    <t>MARIA DEL PILAR GARCIA ECHEVARRIA</t>
  </si>
  <si>
    <t>PAULA CESPEDES LOAYZA</t>
  </si>
  <si>
    <t>MEYLIN KATHERINE ENDO LINO</t>
  </si>
  <si>
    <t>RICHARD MIGUEL APAZA AGUERO</t>
  </si>
  <si>
    <t>XAVIER ALBERTO GUTIERREZ CORAL</t>
  </si>
  <si>
    <t>LILIA KATHLEEN POLO VILLANUEVA</t>
  </si>
  <si>
    <t>RENÁN ESNOVER GALLARDO YUPANQUI</t>
  </si>
  <si>
    <t>DANIEL ANTONIO JIMÉNEZ QUINTANA</t>
  </si>
  <si>
    <t>CAREN SOTIL POZO</t>
  </si>
  <si>
    <t>SUSAN SILVA RIVERA</t>
  </si>
  <si>
    <t>IVONNE KARINA SALVADOR MAYHUA</t>
  </si>
  <si>
    <t>MARIA ALEJANDRA ZUNIGA RAMOS</t>
  </si>
  <si>
    <t>FERNANDO MIGUEL BARRIG JO</t>
  </si>
  <si>
    <t>rogervigol@bcp.com.pe</t>
  </si>
  <si>
    <t>eduardosilvaz@bcp.com.pe</t>
  </si>
  <si>
    <t>mariagarciae@bcp.com.pe</t>
  </si>
  <si>
    <t>paulacespedesl@bcp.com.pe</t>
  </si>
  <si>
    <t>mendo@bcp.com.pe</t>
  </si>
  <si>
    <t>richardmapaza@bcp.com.pe</t>
  </si>
  <si>
    <t>xaviergutierrez@bcp.com.pe</t>
  </si>
  <si>
    <t>kathleenpolo@bcp.com.pe</t>
  </si>
  <si>
    <t>renangallardo@bcp.com.pe</t>
  </si>
  <si>
    <t>danieljimenez@bcp.com.pe</t>
  </si>
  <si>
    <t>csotil@bcp.com.pe</t>
  </si>
  <si>
    <t>javiermiranda@bcp.com.pe</t>
  </si>
  <si>
    <t>ssilvar@bcp.com.pe</t>
  </si>
  <si>
    <t>mauriciocarbajalc@bcp.com.pe</t>
  </si>
  <si>
    <t>isalvador@bcp.com.pe</t>
  </si>
  <si>
    <t>mzuniga@bcp.com.pe</t>
  </si>
  <si>
    <t>fbarrig@bcp.com.pe</t>
  </si>
  <si>
    <t>TM</t>
  </si>
  <si>
    <t>Cloud</t>
  </si>
  <si>
    <t>Soluciones de industria</t>
  </si>
  <si>
    <t>Patrones de arquitectura tecnológica</t>
  </si>
  <si>
    <t>Arquitectura de datos BCP</t>
  </si>
  <si>
    <t>Innovación</t>
  </si>
  <si>
    <t>Captura de valor</t>
  </si>
  <si>
    <t>Story Telling</t>
  </si>
  <si>
    <t>Gestión de cambios</t>
  </si>
  <si>
    <t>Customer Experience</t>
  </si>
  <si>
    <t>Evolución ágil de productos digitales</t>
  </si>
  <si>
    <t>Negocio bancario</t>
  </si>
  <si>
    <t>Modelado</t>
  </si>
  <si>
    <t>Compliance</t>
  </si>
  <si>
    <t>Plataforma de soluciones BCP</t>
  </si>
  <si>
    <t>Frameworks de arquitectura empresarial</t>
  </si>
  <si>
    <t>Modelos Bancarios</t>
  </si>
  <si>
    <t>Principios de seguridad</t>
  </si>
  <si>
    <t>COMPLEMENTARIA</t>
  </si>
  <si>
    <t>RELEVANTE</t>
  </si>
  <si>
    <t>S3</t>
  </si>
  <si>
    <t>(en blanco)</t>
  </si>
  <si>
    <t>Promedio</t>
  </si>
  <si>
    <t>Análisis y solución de problemas</t>
  </si>
  <si>
    <t>Liderazgo y Comunicación</t>
  </si>
  <si>
    <t>Fit Cultural</t>
  </si>
  <si>
    <t>Nivel general</t>
  </si>
  <si>
    <t>Comentario</t>
  </si>
  <si>
    <t>GS Calificado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</si>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</sst>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9" fontId="3" fillId="0" borderId="0" xfId="1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/>
    <xf numFmtId="0" fontId="0" fillId="0" borderId="0" xfId="0" applyAlignment="1">
      <alignment textRotation="90"/>
    </xf>
    <xf numFmtId="0" fontId="4" fillId="2" borderId="0" xfId="0" applyFont="1" applyFill="1"/>
    <xf numFmtId="0" fontId="0" fillId="2" borderId="0" xfId="0" applyFill="1"/>
    <xf numFmtId="1" fontId="0" fillId="0" borderId="0" xfId="0" applyNumberFormat="1"/>
    <xf numFmtId="164" fontId="6" fillId="0" borderId="4" xfId="0" applyNumberFormat="1" applyFont="1" applyBorder="1" applyAlignment="1">
      <alignment horizontal="center" vertical="center"/>
    </xf>
    <xf numFmtId="0" fontId="7" fillId="3" borderId="5" xfId="0" applyFont="1" applyFill="1" applyBorder="1"/>
    <xf numFmtId="0" fontId="7" fillId="3" borderId="5" xfId="0" applyFont="1" applyFill="1" applyBorder="1" applyAlignment="1">
      <alignment textRotation="90"/>
    </xf>
    <xf numFmtId="0" fontId="7" fillId="4" borderId="5" xfId="0" applyFont="1" applyFill="1" applyBorder="1" applyAlignment="1">
      <alignment horizontal="center" textRotation="90"/>
    </xf>
    <xf numFmtId="0" fontId="6" fillId="5" borderId="5" xfId="0" applyFont="1" applyFill="1" applyBorder="1" applyAlignment="1">
      <alignment horizontal="center" textRotation="90"/>
    </xf>
    <xf numFmtId="0" fontId="6" fillId="0" borderId="7" xfId="0" applyFont="1" applyBorder="1" applyAlignment="1">
      <alignment horizontal="center"/>
    </xf>
    <xf numFmtId="0" fontId="8" fillId="0" borderId="5" xfId="0" applyFont="1" applyBorder="1"/>
    <xf numFmtId="0" fontId="6" fillId="0" borderId="5" xfId="0" applyFont="1" applyBorder="1"/>
    <xf numFmtId="164" fontId="6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7" borderId="5" xfId="0" applyFont="1" applyFill="1" applyBorder="1" applyAlignment="1">
      <alignment textRotation="90"/>
    </xf>
    <xf numFmtId="0" fontId="9" fillId="6" borderId="6" xfId="0" applyFont="1" applyFill="1" applyBorder="1" applyAlignment="1">
      <alignment textRotation="90"/>
    </xf>
    <xf numFmtId="0" fontId="3" fillId="8" borderId="8" xfId="0" applyFont="1" applyFill="1" applyBorder="1"/>
    <xf numFmtId="0" fontId="3" fillId="8" borderId="9" xfId="0" applyFont="1" applyFill="1" applyBorder="1"/>
    <xf numFmtId="0" fontId="3" fillId="8" borderId="0" xfId="0" applyFont="1" applyFill="1"/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textRotation="90"/>
    </xf>
  </cellXfs>
  <cellStyles count="2">
    <cellStyle name="Normal" xfId="0" builtinId="0"/>
    <cellStyle name="Porcentaje" xfId="1" builtinId="5"/>
  </cellStyles>
  <dxfs count="20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[RESULTADOS_BA_20230602_POSTCALIBRACION.xlsx]ANALISIS_DIMENSIONES!TablaDinámica9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ANALISIS_DIMENSIONES!$C$27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ANALISIS_DIMENSIONES!$B$28:$B$31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Prenovato</c:v>
                </c:pt>
              </c:strCache>
            </c:strRef>
          </c:cat>
          <c:val>
            <c:numRef>
              <c:f>ANALISIS_DIMENSIONES!$C$28:$C$31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B-4975-A903-D2BA9A3945C8}"/>
            </c:ext>
          </c:extLst>
        </c:ser>
        <c:ser>
          <c:idx val="1"/>
          <c:order val="1"/>
          <c:tx>
            <c:strRef>
              <c:f>ANALISIS_DIMENSIONES!$D$27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ANALISIS_DIMENSIONES!$B$28:$B$31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Prenovato</c:v>
                </c:pt>
              </c:strCache>
            </c:strRef>
          </c:cat>
          <c:val>
            <c:numRef>
              <c:f>ANALISIS_DIMENSIONES!$D$28:$D$31</c:f>
              <c:numCache>
                <c:formatCode>0.00%</c:formatCode>
                <c:ptCount val="3"/>
                <c:pt idx="0">
                  <c:v>0.58823529411764708</c:v>
                </c:pt>
                <c:pt idx="1">
                  <c:v>0.35294117647058826</c:v>
                </c:pt>
                <c:pt idx="2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2B-4975-A903-D2BA9A39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0756111"/>
        <c:axId val="900778575"/>
      </c:barChart>
      <c:catAx>
        <c:axId val="90075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78575"/>
        <c:crosses val="autoZero"/>
        <c:auto val="1"/>
        <c:lblAlgn val="ctr"/>
        <c:lblOffset val="100"/>
        <c:noMultiLvlLbl val="0"/>
      </c:catAx>
      <c:valAx>
        <c:axId val="90077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[RESULTADOS_BA_20230602_POSTCALIBRACION.xlsx]ANALISIS_DIMENSIONES!TablaDinámica4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ANALISIS_DIMENSIONES!$C$41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ANALISIS_DIMENSIONES!$B$42:$B$44</c:f>
              <c:strCache>
                <c:ptCount val="2"/>
                <c:pt idx="0">
                  <c:v>Novato</c:v>
                </c:pt>
                <c:pt idx="1">
                  <c:v>(en blanco)</c:v>
                </c:pt>
              </c:strCache>
            </c:strRef>
          </c:cat>
          <c:val>
            <c:numRef>
              <c:f>ANALISIS_DIMENSIONES!$C$42:$C$44</c:f>
              <c:numCache>
                <c:formatCode>General</c:formatCode>
                <c:ptCount val="2"/>
                <c:pt idx="0">
                  <c:v>1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F-49E7-9500-939ED4C1F7BE}"/>
            </c:ext>
          </c:extLst>
        </c:ser>
        <c:ser>
          <c:idx val="1"/>
          <c:order val="1"/>
          <c:tx>
            <c:strRef>
              <c:f>ANALISIS_DIMENSIONES!$D$41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ANALISIS_DIMENSIONES!$B$42:$B$44</c:f>
              <c:strCache>
                <c:ptCount val="2"/>
                <c:pt idx="0">
                  <c:v>Novato</c:v>
                </c:pt>
                <c:pt idx="1">
                  <c:v>(en blanco)</c:v>
                </c:pt>
              </c:strCache>
            </c:strRef>
          </c:cat>
          <c:val>
            <c:numRef>
              <c:f>ANALISIS_DIMENSIONES!$D$42:$D$44</c:f>
              <c:numCache>
                <c:formatCode>0.00%</c:formatCode>
                <c:ptCount val="2"/>
                <c:pt idx="0">
                  <c:v>5.8823529411764705E-2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F-49E7-9500-939ED4C1F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3981567"/>
        <c:axId val="903971583"/>
      </c:barChart>
      <c:catAx>
        <c:axId val="903981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3971583"/>
        <c:crosses val="autoZero"/>
        <c:auto val="1"/>
        <c:lblAlgn val="ctr"/>
        <c:lblOffset val="100"/>
        <c:noMultiLvlLbl val="0"/>
      </c:catAx>
      <c:valAx>
        <c:axId val="90397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398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[RESULTADOS_BA_20230602_POSTCALIBRACION.xlsx]ANALISIS_DIMENSIONES!TablaDinámica5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ANALISIS_DIMENSIONES!$C$53</c:f>
              <c:strCache>
                <c:ptCount val="1"/>
                <c:pt idx="0">
                  <c:v>Recuento distinto de MatriculaCalificado</c:v>
                </c:pt>
              </c:strCache>
            </c:strRef>
          </c:tx>
          <c:invertIfNegative val="0"/>
          <c:cat>
            <c:strRef>
              <c:f>ANALISIS_DIMENSIONES!$B$54:$B$57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ANALISIS_DIMENSIONES!$C$54:$C$57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D-4CE3-9D1E-4ECA9BA39E88}"/>
            </c:ext>
          </c:extLst>
        </c:ser>
        <c:ser>
          <c:idx val="1"/>
          <c:order val="1"/>
          <c:tx>
            <c:strRef>
              <c:f>ANALISIS_DIMENSIONES!$D$53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invertIfNegative val="0"/>
          <c:cat>
            <c:strRef>
              <c:f>ANALISIS_DIMENSIONES!$B$54:$B$57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ANALISIS_DIMENSIONES!$D$54:$D$57</c:f>
              <c:numCache>
                <c:formatCode>0.00%</c:formatCode>
                <c:ptCount val="3"/>
                <c:pt idx="0">
                  <c:v>0.47058823529411764</c:v>
                </c:pt>
                <c:pt idx="1">
                  <c:v>0.35294117647058826</c:v>
                </c:pt>
                <c:pt idx="2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BD-4CE3-9D1E-4ECA9BA3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254879"/>
        <c:axId val="438251967"/>
      </c:barChart>
      <c:catAx>
        <c:axId val="438254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38251967"/>
        <c:crosses val="autoZero"/>
        <c:auto val="1"/>
        <c:lblAlgn val="ctr"/>
        <c:lblOffset val="100"/>
        <c:noMultiLvlLbl val="0"/>
      </c:catAx>
      <c:valAx>
        <c:axId val="4382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3825487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[RESULTADOS_BA_20230602_POSTCALIBRACION.xlsx]ANALISIS_DIMENSIONES!TablaDinámica7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ANALISIS_DIMENSIONES!$C$65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ANALISIS_DIMENSIONES!$B$66:$B$68</c:f>
              <c:strCache>
                <c:ptCount val="2"/>
                <c:pt idx="0">
                  <c:v>Competente</c:v>
                </c:pt>
                <c:pt idx="1">
                  <c:v>Principiante avanzado</c:v>
                </c:pt>
              </c:strCache>
            </c:strRef>
          </c:cat>
          <c:val>
            <c:numRef>
              <c:f>ANALISIS_DIMENSIONES!$C$66:$C$68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A-4014-AB2A-60FB3AA37E60}"/>
            </c:ext>
          </c:extLst>
        </c:ser>
        <c:ser>
          <c:idx val="1"/>
          <c:order val="1"/>
          <c:tx>
            <c:strRef>
              <c:f>ANALISIS_DIMENSIONES!$D$65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ANALISIS_DIMENSIONES!$B$66:$B$68</c:f>
              <c:strCache>
                <c:ptCount val="2"/>
                <c:pt idx="0">
                  <c:v>Competente</c:v>
                </c:pt>
                <c:pt idx="1">
                  <c:v>Principiante avanzado</c:v>
                </c:pt>
              </c:strCache>
            </c:strRef>
          </c:cat>
          <c:val>
            <c:numRef>
              <c:f>ANALISIS_DIMENSIONES!$D$66:$D$68</c:f>
              <c:numCache>
                <c:formatCode>0.00%</c:formatCode>
                <c:ptCount val="2"/>
                <c:pt idx="0">
                  <c:v>0.47058823529411764</c:v>
                </c:pt>
                <c:pt idx="1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EA-4014-AB2A-60FB3AA37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0781487"/>
        <c:axId val="900761103"/>
      </c:barChart>
      <c:catAx>
        <c:axId val="90078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61103"/>
        <c:crosses val="autoZero"/>
        <c:auto val="1"/>
        <c:lblAlgn val="ctr"/>
        <c:lblOffset val="100"/>
        <c:noMultiLvlLbl val="0"/>
      </c:catAx>
      <c:valAx>
        <c:axId val="90076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078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[RESULTADOS_BA_20230602_POSTCALIBRACION.xlsx]ANALISIS_DIMENSIONES!TablaDinámica8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ANALISIS_DIMENSIONES!$C$79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ANALISIS_DIMENSIONES!$B$80:$B$83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ANALISIS_DIMENSIONES!$C$80:$C$83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E-493A-9FDA-DE7A5BAAAE87}"/>
            </c:ext>
          </c:extLst>
        </c:ser>
        <c:ser>
          <c:idx val="1"/>
          <c:order val="1"/>
          <c:tx>
            <c:strRef>
              <c:f>ANALISIS_DIMENSIONES!$D$79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ANALISIS_DIMENSIONES!$B$80:$B$83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ANALISIS_DIMENSIONES!$D$80:$D$83</c:f>
              <c:numCache>
                <c:formatCode>0.00%</c:formatCode>
                <c:ptCount val="3"/>
                <c:pt idx="0">
                  <c:v>0.41176470588235292</c:v>
                </c:pt>
                <c:pt idx="1">
                  <c:v>0.17647058823529413</c:v>
                </c:pt>
                <c:pt idx="2">
                  <c:v>0.41176470588235292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E-493A-9FDA-DE7A5BAAA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1554975"/>
        <c:axId val="751552479"/>
      </c:barChart>
      <c:catAx>
        <c:axId val="75155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51552479"/>
        <c:crosses val="autoZero"/>
        <c:auto val="1"/>
        <c:lblAlgn val="ctr"/>
        <c:lblOffset val="100"/>
        <c:noMultiLvlLbl val="0"/>
      </c:catAx>
      <c:valAx>
        <c:axId val="75155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515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1823880</xdr:colOff>
      <xdr:row>0</xdr:row>
      <xdr:rowOff>142048</xdr:rowOff>
    </xdr:from>
    <xdr:to>
      <xdr:col>2</xdr:col>
      <xdr:colOff>1071343</xdr:colOff>
      <xdr:row>14</xdr:row>
      <xdr:rowOff>761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olCalificado">
              <a:extLst>
                <a:ext uri="{FF2B5EF4-FFF2-40B4-BE49-F238E27FC236}">
                  <a16:creationId xmlns:a16="http://schemas.microsoft.com/office/drawing/2014/main" id="{3E24300F-DFCE-4EF5-9060-4A354B20F3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6463" y="142048"/>
              <a:ext cx="1859141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2165267</xdr:colOff>
      <xdr:row>0</xdr:row>
      <xdr:rowOff>171376</xdr:rowOff>
    </xdr:from>
    <xdr:to>
      <xdr:col>3</xdr:col>
      <xdr:colOff>1845165</xdr:colOff>
      <xdr:row>14</xdr:row>
      <xdr:rowOff>28501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">
              <a:extLst>
                <a:ext uri="{FF2B5EF4-FFF2-40B4-BE49-F238E27FC236}">
                  <a16:creationId xmlns:a16="http://schemas.microsoft.com/office/drawing/2014/main" id="{B5756043-38B3-4474-A53D-0BE8A8955C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1913" y="171376"/>
              <a:ext cx="1833672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145677</xdr:colOff>
      <xdr:row>24</xdr:row>
      <xdr:rowOff>44824</xdr:rowOff>
    </xdr:from>
    <xdr:to>
      <xdr:col>12</xdr:col>
      <xdr:colOff>78441</xdr:colOff>
      <xdr:row>33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1F5048-CBF4-4924-9131-0C96C8B98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128867</xdr:colOff>
      <xdr:row>37</xdr:row>
      <xdr:rowOff>156882</xdr:rowOff>
    </xdr:from>
    <xdr:to>
      <xdr:col>12</xdr:col>
      <xdr:colOff>100852</xdr:colOff>
      <xdr:row>47</xdr:row>
      <xdr:rowOff>156882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29F9F1-67AA-4459-8B22-09E33942B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140073</xdr:colOff>
      <xdr:row>50</xdr:row>
      <xdr:rowOff>90766</xdr:rowOff>
    </xdr:from>
    <xdr:to>
      <xdr:col>12</xdr:col>
      <xdr:colOff>123264</xdr:colOff>
      <xdr:row>60</xdr:row>
      <xdr:rowOff>11206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E750FC-077A-4207-A07A-9CD10CA7F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140073</xdr:colOff>
      <xdr:row>63</xdr:row>
      <xdr:rowOff>101974</xdr:rowOff>
    </xdr:from>
    <xdr:to>
      <xdr:col>12</xdr:col>
      <xdr:colOff>168088</xdr:colOff>
      <xdr:row>74</xdr:row>
      <xdr:rowOff>22412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920988-9313-4116-8190-19E0F782E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140073</xdr:colOff>
      <xdr:row>77</xdr:row>
      <xdr:rowOff>113179</xdr:rowOff>
    </xdr:from>
    <xdr:to>
      <xdr:col>12</xdr:col>
      <xdr:colOff>156882</xdr:colOff>
      <xdr:row>87</xdr:row>
      <xdr:rowOff>134471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9D12F0D-9552-4DEE-B646-DC457D09A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1165971</xdr:colOff>
      <xdr:row>1</xdr:row>
      <xdr:rowOff>58831</xdr:rowOff>
    </xdr:from>
    <xdr:to>
      <xdr:col>3</xdr:col>
      <xdr:colOff>480919</xdr:colOff>
      <xdr:row>14</xdr:row>
      <xdr:rowOff>106456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olCalificado 1">
              <a:extLst>
                <a:ext uri="{FF2B5EF4-FFF2-40B4-BE49-F238E27FC236}">
                  <a16:creationId xmlns:a16="http://schemas.microsoft.com/office/drawing/2014/main" id="{3774910B-5DDC-40CC-9409-E8BB98AAC8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3736" y="24933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773767</xdr:colOff>
      <xdr:row>1</xdr:row>
      <xdr:rowOff>58831</xdr:rowOff>
    </xdr:from>
    <xdr:to>
      <xdr:col>4</xdr:col>
      <xdr:colOff>43890</xdr:colOff>
      <xdr:row>14</xdr:row>
      <xdr:rowOff>106456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angoMesesCalificado 1">
              <a:extLst>
                <a:ext uri="{FF2B5EF4-FFF2-40B4-BE49-F238E27FC236}">
                  <a16:creationId xmlns:a16="http://schemas.microsoft.com/office/drawing/2014/main" id="{6BD98B7B-C1AC-441E-A72E-431C78A9F4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1649" y="24933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69" level="32767"/>
    <cacheField name="[Measures].[Promedio de IdNivelResolucion]" caption="Promedio de IdNivelResolucion" numFmtId="0" hierarchy="70" level="32767"/>
    <cacheField name="[Measures].[Promedio de IdNivelLiderazgo]" caption="Promedio de IdNivelLiderazgo" numFmtId="0" hierarchy="71" level="32767"/>
    <cacheField name="[Measures].[Promedio de IdNivelCultural]" caption="Promedio de IdNivelCultural" numFmtId="0" hierarchy="72" level="32767"/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206018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0" level="1">
      <sharedItems count="1">
        <s v="Novato"/>
      </sharedItems>
    </cacheField>
    <cacheField name="[Rango].[RolCalificado].[RolCalificado]" caption="RolCalificado" numFmtId="0" hierarchy="41" level="1">
      <sharedItems containsSemiMixedTypes="0" containsNonDate="0" containsString="0"/>
    </cacheField>
    <cacheField name="[Rango].[NombresCalificado].[NombresCalificado]" caption="NombresCalificado" numFmtId="0" hierarchy="35" level="1">
      <sharedItems count="1">
        <s v="ROGER BENJAMIN VIGO LUNA"/>
      </sharedItems>
    </cacheField>
    <cacheField name="[Rango].[Capability].[Capability]" caption="Capability" numFmtId="0" hierarchy="42" level="1">
      <sharedItems count="1">
        <s v="Cloud"/>
      </sharedItems>
    </cacheField>
    <cacheField name="[Measures].[Promedio de IdNivelCapability]" caption="Promedio de IdNivelCapability" numFmtId="0" hierarchy="65" level="32767"/>
    <cacheField name="[Rango].[IdNivelCapability].[IdNivelCapability]" caption="IdNivelCapability" numFmtId="0" hierarchy="46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3912034" backgroundQuery="1" createdVersion="6" refreshedVersion="8" minRefreshableVersion="3" recordCount="0" supportSubquery="1" supportAdvancedDrill="1" xr:uid="{313EFE5E-AD3E-4C4F-BD58-47C2430FAD9A}">
  <cacheSource type="external" connectionId="1"/>
  <cacheFields count="8">
    <cacheField name="[Measures].[Recuento distinto de MatriculaCalificado 2]" caption="Recuento distinto de MatriculaCalificado 2" numFmtId="0" hierarchy="75" level="32767"/>
    <cacheField name="[BASE].[NivelDomainExpertise].[NivelDomainExpertise]" caption="NivelDomainExpertise" numFmtId="0" hierarchy="20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NivelCapability].[NivelCapability]" caption="NivelCapability" numFmtId="0" hierarchy="17" level="1">
      <sharedItems count="4">
        <s v="Competente"/>
        <s v="Novato"/>
        <s v="Principiante avanzado"/>
        <s v="Proficiente"/>
      </sharedItems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5">
        <s v="Frameworks de arquitectura empresarial"/>
        <s v="Innovación"/>
        <s v="Modelado"/>
        <s v="Modelos Bancarios"/>
        <s v="Negocio bancario"/>
      </sharedItems>
    </cacheField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7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5185188" backgroundQuery="1" createdVersion="6" refreshedVersion="8" minRefreshableVersion="3" recordCount="0" supportSubquery="1" supportAdvancedDrill="1" xr:uid="{2C168E77-374C-4E6B-9764-C34752D9E8DB}">
  <cacheSource type="external" connectionId="1"/>
  <cacheFields count="5">
    <cacheField name="[BASE].[NivelDomainExpertise].[NivelDomainExpertise]" caption="NivelDomainExpertise" numFmtId="0" hierarchy="20" level="1">
      <sharedItems count="3"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5" level="32767"/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5995373" backgroundQuery="1" createdVersion="6" refreshedVersion="8" minRefreshableVersion="3" recordCount="0" supportSubquery="1" supportAdvancedDrill="1" xr:uid="{2724B354-9FB5-4D82-A2E9-39713BD8F81B}">
  <cacheSource type="external" connectionId="1"/>
  <cacheFields count="3">
    <cacheField name="[Measures].[Recuento distinto de MatriculaCalificado 2]" caption="Recuento distinto de MatriculaCalificado 2" numFmtId="0" hierarchy="75" level="32767"/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7152774" backgroundQuery="1" createdVersion="6" refreshedVersion="8" minRefreshableVersion="3" recordCount="0" supportSubquery="1" supportAdvancedDrill="1" xr:uid="{2EA0D591-85DC-48C9-83BC-B043F5F7FEE4}">
  <cacheSource type="external" connectionId="1"/>
  <cacheFields count="5">
    <cacheField name="[Measures].[Recuento distinto de MatriculaCalificado 2]" caption="Recuento distinto de MatriculaCalificado 2" numFmtId="0" hierarchy="75" level="32767"/>
    <cacheField name="[Rango].[NivelDomainExpertise].[NivelDomainExpertise]" caption="NivelDomainExpertise" numFmtId="0" hierarchy="50" level="1">
      <sharedItems containsBlank="1" count="2">
        <s v="Novato"/>
        <m/>
      </sharedItems>
    </cacheField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1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8194444" backgroundQuery="1" createdVersion="6" refreshedVersion="8" minRefreshableVersion="3" recordCount="0" supportSubquery="1" supportAdvancedDrill="1" xr:uid="{0002D386-5365-4145-A7FD-632BEC0ECB21}">
  <cacheSource type="external" connectionId="1"/>
  <cacheFields count="5">
    <cacheField name="[Measures].[Recuento distinto de MatriculaCalificado 2]" caption="Recuento distinto de MatriculaCalificado 2" numFmtId="0" hierarchy="75" level="32767"/>
    <cacheField name="[BASE].[NivelResolucion].[NivelResolucion]" caption="NivelResolucion" numFmtId="0" hierarchy="22" level="1">
      <sharedItems count="3">
        <s v="Competente"/>
        <s v="Principiante avanzado"/>
        <s v="Proficiente"/>
      </sharedItems>
    </cacheField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9120368" backgroundQuery="1" createdVersion="6" refreshedVersion="8" minRefreshableVersion="3" recordCount="0" supportSubquery="1" supportAdvancedDrill="1" xr:uid="{7F97EA2A-5543-4FBD-B2AE-05351CBB4726}">
  <cacheSource type="external" connectionId="1"/>
  <cacheFields count="5">
    <cacheField name="[Measures].[Recuento distinto de MatriculaCalificado 2]" caption="Recuento distinto de MatriculaCalificado 2" numFmtId="0" hierarchy="75" level="32767"/>
    <cacheField name="[BASE].[NivelLiderazgo].[NivelLiderazgo]" caption="NivelLiderazgo" numFmtId="0" hierarchy="24" level="1">
      <sharedItems count="2">
        <s v="Competente"/>
        <s v="Principiante avanzado"/>
      </sharedItems>
    </cacheField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40162038" backgroundQuery="1" createdVersion="6" refreshedVersion="8" minRefreshableVersion="3" recordCount="0" supportSubquery="1" supportAdvancedDrill="1" xr:uid="{9EC10FD6-E7E8-405F-AB06-22DA43258B2C}">
  <cacheSource type="external" connectionId="1"/>
  <cacheFields count="5">
    <cacheField name="[Measures].[Recuento distinto de MatriculaCalificado 2]" caption="Recuento distinto de MatriculaCalificado 2" numFmtId="0" hierarchy="75" level="32767"/>
    <cacheField name="[BASE].[NivelCultural].[NivelCultural]" caption="NivelCultural" numFmtId="0" hierarchy="26" level="1">
      <sharedItems count="3">
        <s v="Competente"/>
        <s v="Principiante avanzado"/>
        <s v="Proficiente"/>
      </sharedItems>
    </cacheField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41087961" backgroundQuery="1" createdVersion="6" refreshedVersion="8" minRefreshableVersion="3" recordCount="0" supportSubquery="1" supportAdvancedDrill="1" xr:uid="{6A71A8DE-04E1-44FF-AFAA-BEDF906AEE5E}">
  <cacheSource type="external" connectionId="1"/>
  <cacheFields count="5">
    <cacheField name="[Measures].[Recuento distinto de MatriculaCalificado 2]" caption="Recuento distinto de MatriculaCalificado 2" numFmtId="0" hierarchy="75" level="32767"/>
    <cacheField name="[BASE].[Nivel].[Nivel]" caption="Nivel" numFmtId="0" hierarchy="28" level="1">
      <sharedItems count="3">
        <s v="Novato"/>
        <s v="Prenovato"/>
        <s v="Principiante avanzado"/>
      </sharedItems>
    </cacheField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41782408" backgroundQuery="1" createdVersion="6" refreshedVersion="8" minRefreshableVersion="3" recordCount="0" supportSubquery="1" supportAdvancedDrill="1" xr:uid="{B45AEA58-0673-479B-9925-10C0D04AB617}">
  <cacheSource type="external" connectionId="1"/>
  <cacheFields count="3">
    <cacheField name="[Measures].[Recuento distinto de MatriculaCalificado 2]" caption="Recuento distinto de MatriculaCalificado 2" numFmtId="0" hierarchy="75" level="32767"/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42939816" backgroundQuery="1" createdVersion="6" refreshedVersion="8" minRefreshableVersion="3" recordCount="0" supportSubquery="1" supportAdvancedDrill="1" xr:uid="{F64D7DFE-56AD-488E-BACD-F2CEB30D7C3B}">
  <cacheSource type="external" connectionId="1"/>
  <cacheFields count="5"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0" level="1">
      <sharedItems count="3"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5" level="32767"/>
    <cacheField name="[Rango].[RangoMesesCalificado].[RangoMesesCalificado]" caption="RangoMesesCalificado" numFmtId="0" hierarchy="39" level="1">
      <sharedItems containsSemiMixedTypes="0" containsNonDate="0" containsString="0"/>
    </cacheField>
    <cacheField name="[Rango].[RolCalificado].[RolCalificado]" caption="RolCalificado" numFmtId="0" hierarchy="41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0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4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4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79.56673298611" backgroundQuery="1" createdVersion="3" refreshedVersion="8" minRefreshableVersion="3" recordCount="0" supportSubquery="1" supportAdvancedDrill="1" xr:uid="{31C33FA3-D48D-4437-8B4B-A24ACCEDAEC9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23819975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CF219-0082-4DF4-9DAF-8022D52C0DC3}" name="TablaDinámica14" cacheId="1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20:D24" firstHeaderRow="0" firstDataRow="1" firstDataCol="1"/>
  <pivotFields count="5">
    <pivotField axis="axisRow" compact="0" allDrilled="1" outline="0" subtotalTop="0" showAll="0" defaultSubtotal="0" defaultAttributeDrillState="1">
      <items count="3">
        <item x="1"/>
        <item x="0"/>
        <item x="2"/>
      </items>
    </pivotField>
    <pivotField dataField="1" compact="0" outline="0" subtotalTop="0" showAll="0" defaultSubtotal="0"/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2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5" selected="0">
              <x v="0"/>
              <x v="1"/>
              <x v="2"/>
              <x v="1048832"/>
              <x v="104883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5" selected="0">
              <x v="0"/>
              <x v="1"/>
              <x v="2"/>
              <x v="1048832"/>
              <x v="1048832"/>
            </reference>
          </references>
        </pivotArea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FD945-84BA-4BDB-8204-0B861D816DC5}" name="TablaDinámica1" cacheId="2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16:B17" firstHeaderRow="1" firstDataRow="1" firstDataCol="0"/>
  <pivotFields count="3">
    <pivotField dataField="1" compact="0" outline="0" subtotalTop="0" showAll="0" defaultSubtotal="0"/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20AEA-4458-4880-A55B-0C8A7A4CFD2B}" name="TablaDinámica13" cacheId="23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17">
  <location ref="B46:C51" firstHeaderRow="1" firstDataRow="2" firstDataCol="1"/>
  <pivotFields count="5">
    <pivotField axis="axisCol" compact="0" allDrilled="1" outline="0" subtotalTop="0" showAll="0" dataSourceSort="1" defaultSubtotal="0" defaultAttributeDrillState="1">
      <items count="1">
        <item x="0"/>
      </items>
    </pivotField>
    <pivotField axis="axisRow" compact="0" allDrilled="1" outline="0" subtotalTop="0" showAll="0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1">
    <i>
      <x/>
    </i>
  </colItems>
  <dataFields count="1">
    <dataField name="Recuento distinto de MatriculaCalificado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CC338-74BB-4C8F-8884-6008D3A508AF}" name="TablaDinámica12" cacheId="14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75:G87" firstHeaderRow="1" firstDataRow="2" firstDataCol="2" rowPageCount="2" colPageCount="1"/>
  <pivotFields count="8">
    <pivotField dataField="1" compact="0" outline="0" subtotalTop="0" showAll="0" defaultSubtotal="0"/>
    <pivotField axis="axisPage" compact="0" allDrilled="1" outline="0" subtotalTop="0" showAll="0" dataSourceSort="1" defaultSubtotal="0" defaultAttributeDrillState="1"/>
    <pivotField axis="axisPage" compact="0" allDrilled="1" outline="0" subtotalTop="0" showAll="0" dataSourceSort="1" defaultSubtotal="0" defaultAttributeDrillState="1"/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</pivotFields>
  <rowFields count="2">
    <field x="4"/>
    <field x="5"/>
  </rowFields>
  <rowItems count="1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pageFields count="2">
    <pageField fld="1" hier="20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cuento de MatriculaCalificado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8611F-3449-45D5-9695-D776E2BCB93D}" name="TablaDinámica7" cacheId="19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0">
  <location ref="B65:D68" firstHeaderRow="0" firstDataRow="1" firstDataCol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2" selected="0">
              <x v="0"/>
              <x v="1"/>
            </reference>
          </references>
        </pivotArea>
      </pivotAreas>
    </conditionalFormat>
  </conditionalFormats>
  <chartFormats count="2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AB8FF-1E9A-45BF-A798-1ABC9535DE82}" name="TablaDinámica5" cacheId="1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1">
  <location ref="B53:D57" firstHeaderRow="0" firstDataRow="1" firstDataCol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3" selected="0">
              <x v="0"/>
              <x v="1"/>
              <x v="2"/>
            </reference>
          </references>
        </pivotArea>
      </pivotAreas>
    </conditionalFormat>
  </conditionalFormats>
  <chartFormats count="2"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AFDE3-A798-4F10-B633-9556A485A8A4}" name="TablaDinámica4" cacheId="1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0">
  <location ref="B41:D44" firstHeaderRow="0" firstDataRow="1" firstDataCol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1" selected="0">
              <x v="0"/>
            </reference>
          </references>
        </pivotArea>
      </pivotAreas>
    </conditionalFormat>
  </conditionalFormats>
  <chartFormats count="2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5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C5A9E-B3C6-46AB-B3ED-4F575BF6C520}" name="TablaDinámica3" cacheId="16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>
  <location ref="B20:B21" firstHeaderRow="1" firstDataRow="1" firstDataCol="0"/>
  <pivotFields count="3">
    <pivotField dataField="1" compact="0" outline="0" subtotalTop="0" showAll="0" defaultSubtotal="0"/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31917-6962-44B8-B86A-E7AB5773A008}" name="TablaDinámica9" cacheId="2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colGrandTotals="0" itemPrintTitles="1" createdVersion="6" indent="0" compact="0" compactData="0" multipleFieldFilters="0" chartFormat="28">
  <location ref="B27:D31" firstHeaderRow="0" firstDataRow="1" firstDataCol="1"/>
  <pivotFields count="5">
    <pivotField dataField="1" compact="0" outline="0" subtotalTop="0" showAll="0" defaultSubtotal="0"/>
    <pivotField axis="axisRow" compact="0" allDrilled="1" outline="0" subtotalTop="0" showAll="0" defaultSubtotal="0" defaultAttributeDrillState="1">
      <items count="3">
        <item x="0"/>
        <item x="2"/>
        <item x="1"/>
      </items>
    </pivotField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5" selected="0">
              <x v="0"/>
              <x v="1"/>
              <x v="2"/>
              <x v="1048832"/>
              <x v="1048832"/>
            </reference>
          </references>
        </pivotArea>
      </pivotAreas>
    </conditionalFormat>
  </conditionalFormats>
  <chartFormats count="2"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SE]"/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8DE09-9B09-4305-A425-B1334D9E97D3}" name="TablaDinámica8" cacheId="20" applyNumberFormats="0" applyBorderFormats="0" applyFontFormats="0" applyPatternFormats="0" applyAlignmentFormats="0" applyWidthHeightFormats="1" dataCaption="Valores" missingCaption="0" updatedVersion="8" minRefreshableVersion="3" subtotalHiddenItems="1" colGrandTotals="0" itemPrintTitles="1" createdVersion="6" indent="0" compact="0" compactData="0" multipleFieldFilters="0" chartFormat="21">
  <location ref="B79:D83" firstHeaderRow="0" firstDataRow="1" firstDataCol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compact="0" allDrilled="1" outline="0" subtotalTop="0" showAll="0" dataSourceSort="1" defaultSubtotal="0" defaultAttributeDrillState="1"/>
    <pivotField compact="0" allDrilled="1" outline="0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3" selected="0">
              <x v="0"/>
              <x v="1"/>
              <x v="2"/>
            </reference>
          </references>
        </pivotArea>
      </pivotAreas>
    </conditionalFormat>
  </conditionalFormats>
  <chartFormats count="2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o]"/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3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1" name="[Rango].[RolCalificado].[All]" cap="All"/>
    <pageField fld="5" hier="46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5"/>
  </rowHierarchiesUsage>
  <colHierarchiesUsage count="1">
    <colHierarchyUsage hierarchyUsage="4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" xr10:uid="{E4D63CBC-D095-4968-9E3E-77994E749389}" sourceName="[Rango].[RangoMesesCalificado]">
  <pivotTables>
    <pivotTable tabId="3" name="TablaDinámica12"/>
    <pivotTable tabId="3" name="TablaDinámica13"/>
    <pivotTable tabId="3" name="TablaDinámica14"/>
    <pivotTable tabId="11" name="TablaDinámica3"/>
    <pivotTable tabId="11" name="TablaDinámica4"/>
    <pivotTable tabId="11" name="TablaDinámica5"/>
    <pivotTable tabId="11" name="TablaDinámica7"/>
    <pivotTable tabId="11" name="TablaDinámica8"/>
    <pivotTable tabId="11" name="TablaDinámica9"/>
    <pivotTable tabId="3" name="TablaDinámica1"/>
  </pivotTables>
  <data>
    <olap pivotCacheId="1238199758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" c="(en blanco)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" xr10:uid="{CB2E1403-5917-4FC2-A28A-9722A217240A}" sourceName="[Rango].[RolCalificado]">
  <pivotTables>
    <pivotTable tabId="11" name="TablaDinámica3"/>
    <pivotTable tabId="11" name="TablaDinámica4"/>
    <pivotTable tabId="11" name="TablaDinámica5"/>
    <pivotTable tabId="11" name="TablaDinámica7"/>
    <pivotTable tabId="11" name="TablaDinámica8"/>
    <pivotTable tabId="11" name="TablaDinámica9"/>
    <pivotTable tabId="3" name="TablaDinámica12"/>
    <pivotTable tabId="3" name="TablaDinámica13"/>
    <pivotTable tabId="3" name="TablaDinámica14"/>
    <pivotTable tabId="3" name="TablaDinámica1"/>
  </pivotTables>
  <data>
    <olap pivotCacheId="1238199758">
      <levels count="2">
        <level uniqueName="[Rango].[RolCalificado].[(All)]" sourceCaption="(All)" count="0"/>
        <level uniqueName="[Rango].[RolCalificado].[RolCalificado]" sourceCaption="RolCalificado" count="2">
          <ranges>
            <range startItem="0">
              <i n="[Rango].[RolCalificado].&amp;[TM]" c="TM"/>
              <i n="[Rango].[RolCalificado].&amp;" c="(en blanco)"/>
            </range>
          </ranges>
        </level>
      </levels>
      <selections count="1">
        <selection n="[Rango].[RolCalificado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" xr10:uid="{F7388028-2840-4F14-89D6-BE92E00FFCA8}" cache="SegmentaciónDeDatos_RangoMesesCalificado" caption="RangoMesesCalificado" level="1" rowHeight="241300"/>
  <slicer name="RolCalificado" xr10:uid="{D7CE1A34-6EBF-4B61-9E20-C58E1B633218}" cache="SegmentaciónDeDatos_RolCalificado" caption="RolCalificado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1" xr10:uid="{66C38613-E12C-46D6-B9E1-5BA6FAB505C1}" cache="SegmentaciónDeDatos_RangoMesesCalificado" caption="RangoMesesCalificado" level="1" rowHeight="241300"/>
  <slicer name="RolCalificado 1" xr10:uid="{23845729-5B45-4AC8-8117-5EE2629FEE16}" cache="SegmentaciónDeDatos_RolCalificado" caption="RolCalificado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D290" totalsRowShown="0" headerRowDxfId="19" dataDxfId="18">
  <autoFilter ref="A1:AD290" xr:uid="{6F41B05A-2CF4-4339-A02C-E402B124D38F}"/>
  <tableColumns count="30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/>
    <tableColumn id="8" xr3:uid="{B91F411B-14AD-4FBD-93AD-89ABE1AABF98}" name="FechaIngresoCalificado" dataDxfId="17"/>
    <tableColumn id="9" xr3:uid="{C5D6C2BD-1F98-41D4-8A60-5AD24B4257B0}" name="DiffMesesCalificado" dataDxfId="16">
      <calculatedColumnFormula>DATEDIF(H2,TODAY(),"m")</calculatedColumnFormula>
    </tableColumn>
    <tableColumn id="10" xr3:uid="{9C3BD2EA-AD99-4C04-8593-CFD093591172}" name="RangoMesesCalificado" dataDxfId="15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IF(COUNTIFS($E$2:$E$290,E2,$O$2:$O$290,"PRINCIPAL",$Q$2:$Q$290,0)&gt;0,"SI","NO")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651A6D69-6FB6-4E43-9DD3-0701CDC934A1}" name="LLAVE">
      <calculatedColumnFormula>F2&amp;M2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_xlfn.IFS(T2=0,"Prenovato",T2=1,"Novato",T2=2,"Principiante avanzado",T2=3,"Competente",T2=4,"Proficiente",T2=5,"Master")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_xlfn.IFS(V2=0,"No evidenciado",V2=1,"Novato",V2=2,"Principiante avanzado",V2=3,"Competente",V2=4,"Proficiente",V2=5,"Master")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_xlfn.IFS(X2=0,"No evidenciado",X2=1,"Novato",X2=2,"Principiante avanzado",X2=3,"Competente",X2=4,"Proficiente",X2=5,"Master")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_xlfn.IFS(Z2=0,"No evidenciado",Z2=1,"Novato",Z2=2,"Principiante avanzado",Z2=3,"Competente",Z2=4,"Proficiente",Z2=5,"Master")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_xlfn.IFS(AB2=0,"Prenovato",AB2=1,"Novato",AB2=2,"Principiante avanzado",AB2=3,"Competente",AB2=4,"Proficiente",AB2=5,"Master")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7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Relationship Id="rId9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D290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bestFit="1" customWidth="1"/>
    <col min="9" max="9" width="21.28515625" bestFit="1" customWidth="1"/>
    <col min="10" max="10" width="24.42578125" bestFit="1" customWidth="1"/>
    <col min="11" max="11" width="24.42578125" customWidth="1"/>
    <col min="12" max="12" width="14.7109375" bestFit="1" customWidth="1"/>
    <col min="13" max="13" width="44.42578125" bestFit="1" customWidth="1"/>
    <col min="14" max="14" width="17.7109375" bestFit="1" customWidth="1"/>
    <col min="15" max="15" width="22.85546875" customWidth="1"/>
    <col min="16" max="16" width="22.5703125" customWidth="1"/>
    <col min="17" max="17" width="18.7109375" bestFit="1" customWidth="1"/>
    <col min="18" max="18" width="20.5703125" bestFit="1" customWidth="1"/>
    <col min="19" max="19" width="18" customWidth="1"/>
    <col min="20" max="20" width="25.28515625" customWidth="1"/>
    <col min="21" max="21" width="27.5703125" bestFit="1" customWidth="1"/>
    <col min="22" max="22" width="23.7109375" bestFit="1" customWidth="1"/>
    <col min="23" max="23" width="20.5703125" bestFit="1" customWidth="1"/>
    <col min="24" max="24" width="18.28515625" bestFit="1" customWidth="1"/>
    <col min="25" max="25" width="20.5703125" bestFit="1" customWidth="1"/>
    <col min="26" max="26" width="16.7109375" bestFit="1" customWidth="1"/>
    <col min="27" max="28" width="16.7109375" customWidth="1"/>
    <col min="29" max="29" width="20.5703125" bestFit="1" customWidth="1"/>
  </cols>
  <sheetData>
    <row r="1" spans="1:30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156</v>
      </c>
      <c r="Q1" s="1" t="s">
        <v>2</v>
      </c>
      <c r="R1" s="1" t="s">
        <v>10</v>
      </c>
      <c r="S1" s="1" t="s">
        <v>22</v>
      </c>
      <c r="T1" s="1" t="s">
        <v>9</v>
      </c>
      <c r="U1" s="1" t="s">
        <v>8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185</v>
      </c>
    </row>
    <row r="2" spans="1:30" x14ac:dyDescent="0.25">
      <c r="A2" t="s">
        <v>186</v>
      </c>
      <c r="B2" t="s">
        <v>189</v>
      </c>
      <c r="C2" t="s">
        <v>192</v>
      </c>
      <c r="D2" t="s">
        <v>194</v>
      </c>
      <c r="E2" t="s">
        <v>195</v>
      </c>
      <c r="F2" t="s">
        <v>210</v>
      </c>
      <c r="G2" t="s">
        <v>225</v>
      </c>
      <c r="H2" s="5">
        <v>44780</v>
      </c>
      <c r="I2" s="1">
        <f ca="1">DATEDIF(H2,TODAY(),"m")</f>
        <v>9</v>
      </c>
      <c r="J2" s="1" t="str">
        <f ca="1">IF(I2&lt;=3,"1. Menor o igual a 3 meses",IF(I2&lt;=6,"2. Entre 4 - 6 meses","3. Mayor a 6 meses"))</f>
        <v>3. Mayor a 6 meses</v>
      </c>
      <c r="K2" t="str">
        <f>IF(COUNTIFS($E$2:$E$290,E2,$O$2:$O$290,"PRINCIPAL",$Q$2:$Q$290,0)&gt;0,"SI","NO")</f>
        <v>NO</v>
      </c>
      <c r="L2" t="s">
        <v>242</v>
      </c>
      <c r="M2" t="s">
        <v>243</v>
      </c>
      <c r="N2" t="s">
        <v>260</v>
      </c>
      <c r="O2" t="s">
        <v>260</v>
      </c>
      <c r="P2" t="str">
        <f>F2&amp;M2</f>
        <v>ROGER BENJAMIN VIGO LUNACloud</v>
      </c>
      <c r="Q2">
        <v>2</v>
      </c>
      <c r="R2" t="s">
        <v>4</v>
      </c>
      <c r="S2" t="s">
        <v>21</v>
      </c>
      <c r="T2" s="22">
        <v>1</v>
      </c>
      <c r="U2" s="22" t="str" cm="1">
        <f t="array" ref="U2">_xlfn.IFS(T2=0,"Prenovato",T2=1,"Novato",T2=2,"Principiante avanzado",T2=3,"Competente",T2=4,"Proficiente",T2=5,"Master")</f>
        <v>Novato</v>
      </c>
      <c r="V2" s="22">
        <v>3</v>
      </c>
      <c r="W2" s="22" t="str" cm="1">
        <f t="array" ref="W2">_xlfn.IFS(V2=0,"No evidenciado",V2=1,"Novato",V2=2,"Principiante avanzado",V2=3,"Competente",V2=4,"Proficiente",V2=5,"Master")</f>
        <v>Competente</v>
      </c>
      <c r="X2" s="22">
        <v>2</v>
      </c>
      <c r="Y2" s="22" t="str" cm="1">
        <f t="array" ref="Y2">_xlfn.IFS(X2=0,"No evidenciado",X2=1,"Novato",X2=2,"Principiante avanzado",X2=3,"Competente",X2=4,"Proficiente",X2=5,"Master")</f>
        <v>Principiante avanzado</v>
      </c>
      <c r="Z2" s="22">
        <v>4</v>
      </c>
      <c r="AA2" s="22" t="str" cm="1">
        <f t="array" ref="AA2">_xlfn.IFS(Z2=0,"No evidenciado",Z2=1,"Novato",Z2=2,"Principiante avanzado",Z2=3,"Competente",Z2=4,"Proficiente",Z2=5,"Master")</f>
        <v>Proficiente</v>
      </c>
      <c r="AB2" s="22">
        <v>1</v>
      </c>
      <c r="AC2" s="22" t="str" cm="1">
        <f t="array" ref="AC2">_xlfn.IFS(AB2=0,"Prenovato",AB2=1,"Novato",AB2=2,"Principiante avanzado",AB2=3,"Competente",AB2=4,"Proficiente",AB2=5,"Master")</f>
        <v>Novato</v>
      </c>
      <c r="AD2" s="22" t="str">
        <f>IF(A2&lt;&gt;E2,"EVALUACIÓN","AUTOEVALUACIÓN")</f>
        <v>EVALUACIÓN</v>
      </c>
    </row>
    <row r="3" spans="1:30" x14ac:dyDescent="0.25">
      <c r="A3" t="s">
        <v>186</v>
      </c>
      <c r="B3" t="s">
        <v>189</v>
      </c>
      <c r="C3" t="s">
        <v>192</v>
      </c>
      <c r="D3" t="s">
        <v>194</v>
      </c>
      <c r="E3" t="s">
        <v>195</v>
      </c>
      <c r="F3" t="s">
        <v>210</v>
      </c>
      <c r="G3" t="s">
        <v>225</v>
      </c>
      <c r="H3" s="5">
        <v>44780</v>
      </c>
      <c r="I3" s="1">
        <f t="shared" ref="I3:I66" ca="1" si="0">DATEDIF(H3,TODAY(),"m")</f>
        <v>9</v>
      </c>
      <c r="J3" s="1" t="str">
        <f t="shared" ref="J3:J66" ca="1" si="1">IF(I3&lt;=3,"1. Menor o igual a 3 meses",IF(I3&lt;=6,"2. Entre 4 - 6 meses","3. Mayor a 6 meses"))</f>
        <v>3. Mayor a 6 meses</v>
      </c>
      <c r="K3" t="str">
        <f>IF(COUNTIFS($E$2:$E$290,E3,$O$2:$O$290,"PRINCIPAL",$Q$2:$Q$290,0)&gt;0,"SI","NO")</f>
        <v>NO</v>
      </c>
      <c r="L3" t="s">
        <v>242</v>
      </c>
      <c r="M3" t="s">
        <v>244</v>
      </c>
      <c r="N3" t="s">
        <v>261</v>
      </c>
      <c r="O3" t="s">
        <v>260</v>
      </c>
      <c r="P3" t="str">
        <f>F3&amp;M3</f>
        <v>ROGER BENJAMIN VIGO LUNASoluciones de industria</v>
      </c>
      <c r="Q3">
        <v>2</v>
      </c>
      <c r="R3" t="s">
        <v>4</v>
      </c>
      <c r="S3" t="s">
        <v>21</v>
      </c>
      <c r="T3" s="22">
        <v>1</v>
      </c>
      <c r="U3" s="22" t="str" cm="1">
        <f t="array" ref="U3">_xlfn.IFS(T3=0,"Prenovato",T3=1,"Novato",T3=2,"Principiante avanzado",T3=3,"Competente",T3=4,"Proficiente",T3=5,"Master")</f>
        <v>Novato</v>
      </c>
      <c r="V3" s="22">
        <v>3</v>
      </c>
      <c r="W3" s="22" t="str" cm="1">
        <f t="array" ref="W3">_xlfn.IFS(V3=0,"No evidenciado",V3=1,"Novato",V3=2,"Principiante avanzado",V3=3,"Competente",V3=4,"Proficiente",V3=5,"Master")</f>
        <v>Competente</v>
      </c>
      <c r="X3" s="22">
        <v>2</v>
      </c>
      <c r="Y3" s="22" t="str" cm="1">
        <f t="array" ref="Y3">_xlfn.IFS(X3=0,"No evidenciado",X3=1,"Novato",X3=2,"Principiante avanzado",X3=3,"Competente",X3=4,"Proficiente",X3=5,"Master")</f>
        <v>Principiante avanzado</v>
      </c>
      <c r="Z3" s="22">
        <v>4</v>
      </c>
      <c r="AA3" s="22" t="str" cm="1">
        <f t="array" ref="AA3">_xlfn.IFS(Z3=0,"No evidenciado",Z3=1,"Novato",Z3=2,"Principiante avanzado",Z3=3,"Competente",Z3=4,"Proficiente",Z3=5,"Master")</f>
        <v>Proficiente</v>
      </c>
      <c r="AB3" s="22">
        <v>1</v>
      </c>
      <c r="AC3" s="22" t="str" cm="1">
        <f t="array" ref="AC3">_xlfn.IFS(AB3=0,"Prenovato",AB3=1,"Novato",AB3=2,"Principiante avanzado",AB3=3,"Competente",AB3=4,"Proficiente",AB3=5,"Master")</f>
        <v>Novato</v>
      </c>
      <c r="AD3" s="22" t="str">
        <f>IF(A3&lt;&gt;E3,"EVALUACIÓN","AUTOEVALUACIÓN")</f>
        <v>EVALUACIÓN</v>
      </c>
    </row>
    <row r="4" spans="1:30" x14ac:dyDescent="0.25">
      <c r="A4" t="s">
        <v>186</v>
      </c>
      <c r="B4" t="s">
        <v>189</v>
      </c>
      <c r="C4" t="s">
        <v>192</v>
      </c>
      <c r="D4" t="s">
        <v>194</v>
      </c>
      <c r="E4" t="s">
        <v>195</v>
      </c>
      <c r="F4" t="s">
        <v>210</v>
      </c>
      <c r="G4" t="s">
        <v>225</v>
      </c>
      <c r="H4" s="5">
        <v>44780</v>
      </c>
      <c r="I4" s="1">
        <f t="shared" ca="1" si="0"/>
        <v>9</v>
      </c>
      <c r="J4" s="1" t="str">
        <f t="shared" ca="1" si="1"/>
        <v>3. Mayor a 6 meses</v>
      </c>
      <c r="K4" t="str">
        <f>IF(COUNTIFS($E$2:$E$290,E4,$O$2:$O$290,"PRINCIPAL",$Q$2:$Q$290,0)&gt;0,"SI","NO")</f>
        <v>NO</v>
      </c>
      <c r="L4" t="s">
        <v>242</v>
      </c>
      <c r="M4" t="s">
        <v>245</v>
      </c>
      <c r="N4" t="s">
        <v>260</v>
      </c>
      <c r="O4" t="s">
        <v>260</v>
      </c>
      <c r="P4" t="str">
        <f>F4&amp;M4</f>
        <v>ROGER BENJAMIN VIGO LUNAPatrones de arquitectura tecnológica</v>
      </c>
      <c r="Q4">
        <v>3</v>
      </c>
      <c r="R4" t="s">
        <v>5</v>
      </c>
      <c r="S4" t="s">
        <v>21</v>
      </c>
      <c r="T4" s="22">
        <v>1</v>
      </c>
      <c r="U4" s="22" t="str" cm="1">
        <f t="array" ref="U4">_xlfn.IFS(T4=0,"Prenovato",T4=1,"Novato",T4=2,"Principiante avanzado",T4=3,"Competente",T4=4,"Proficiente",T4=5,"Master")</f>
        <v>Novato</v>
      </c>
      <c r="V4" s="22">
        <v>3</v>
      </c>
      <c r="W4" s="22" t="str" cm="1">
        <f t="array" ref="W4">_xlfn.IFS(V4=0,"No evidenciado",V4=1,"Novato",V4=2,"Principiante avanzado",V4=3,"Competente",V4=4,"Proficiente",V4=5,"Master")</f>
        <v>Competente</v>
      </c>
      <c r="X4" s="22">
        <v>2</v>
      </c>
      <c r="Y4" s="22" t="str" cm="1">
        <f t="array" ref="Y4">_xlfn.IFS(X4=0,"No evidenciado",X4=1,"Novato",X4=2,"Principiante avanzado",X4=3,"Competente",X4=4,"Proficiente",X4=5,"Master")</f>
        <v>Principiante avanzado</v>
      </c>
      <c r="Z4" s="22">
        <v>4</v>
      </c>
      <c r="AA4" s="22" t="str" cm="1">
        <f t="array" ref="AA4">_xlfn.IFS(Z4=0,"No evidenciado",Z4=1,"Novato",Z4=2,"Principiante avanzado",Z4=3,"Competente",Z4=4,"Proficiente",Z4=5,"Master")</f>
        <v>Proficiente</v>
      </c>
      <c r="AB4" s="22">
        <v>1</v>
      </c>
      <c r="AC4" s="22" t="str" cm="1">
        <f t="array" ref="AC4">_xlfn.IFS(AB4=0,"Prenovato",AB4=1,"Novato",AB4=2,"Principiante avanzado",AB4=3,"Competente",AB4=4,"Proficiente",AB4=5,"Master")</f>
        <v>Novato</v>
      </c>
      <c r="AD4" s="22" t="str">
        <f>IF(A4&lt;&gt;E4,"EVALUACIÓN","AUTOEVALUACIÓN")</f>
        <v>EVALUACIÓN</v>
      </c>
    </row>
    <row r="5" spans="1:30" x14ac:dyDescent="0.25">
      <c r="A5" t="s">
        <v>186</v>
      </c>
      <c r="B5" t="s">
        <v>189</v>
      </c>
      <c r="C5" t="s">
        <v>192</v>
      </c>
      <c r="D5" t="s">
        <v>194</v>
      </c>
      <c r="E5" t="s">
        <v>195</v>
      </c>
      <c r="F5" t="s">
        <v>210</v>
      </c>
      <c r="G5" t="s">
        <v>225</v>
      </c>
      <c r="H5" s="5">
        <v>44780</v>
      </c>
      <c r="I5" s="1">
        <f t="shared" ca="1" si="0"/>
        <v>9</v>
      </c>
      <c r="J5" s="1" t="str">
        <f t="shared" ca="1" si="1"/>
        <v>3. Mayor a 6 meses</v>
      </c>
      <c r="K5" t="str">
        <f>IF(COUNTIFS($E$2:$E$290,E5,$O$2:$O$290,"PRINCIPAL",$Q$2:$Q$290,0)&gt;0,"SI","NO")</f>
        <v>NO</v>
      </c>
      <c r="L5" t="s">
        <v>242</v>
      </c>
      <c r="M5" t="s">
        <v>246</v>
      </c>
      <c r="N5" t="s">
        <v>261</v>
      </c>
      <c r="O5" t="s">
        <v>260</v>
      </c>
      <c r="P5" t="str">
        <f>F5&amp;M5</f>
        <v>ROGER BENJAMIN VIGO LUNAArquitectura de datos BCP</v>
      </c>
      <c r="Q5">
        <v>3</v>
      </c>
      <c r="R5" t="s">
        <v>5</v>
      </c>
      <c r="S5" t="s">
        <v>21</v>
      </c>
      <c r="T5" s="22">
        <v>1</v>
      </c>
      <c r="U5" s="22" t="str" cm="1">
        <f t="array" ref="U5">_xlfn.IFS(T5=0,"Prenovato",T5=1,"Novato",T5=2,"Principiante avanzado",T5=3,"Competente",T5=4,"Proficiente",T5=5,"Master")</f>
        <v>Novato</v>
      </c>
      <c r="V5" s="22">
        <v>3</v>
      </c>
      <c r="W5" s="22" t="str" cm="1">
        <f t="array" ref="W5">_xlfn.IFS(V5=0,"No evidenciado",V5=1,"Novato",V5=2,"Principiante avanzado",V5=3,"Competente",V5=4,"Proficiente",V5=5,"Master")</f>
        <v>Competente</v>
      </c>
      <c r="X5" s="22">
        <v>2</v>
      </c>
      <c r="Y5" s="22" t="str" cm="1">
        <f t="array" ref="Y5">_xlfn.IFS(X5=0,"No evidenciado",X5=1,"Novato",X5=2,"Principiante avanzado",X5=3,"Competente",X5=4,"Proficiente",X5=5,"Master")</f>
        <v>Principiante avanzado</v>
      </c>
      <c r="Z5" s="22">
        <v>4</v>
      </c>
      <c r="AA5" s="22" t="str" cm="1">
        <f t="array" ref="AA5">_xlfn.IFS(Z5=0,"No evidenciado",Z5=1,"Novato",Z5=2,"Principiante avanzado",Z5=3,"Competente",Z5=4,"Proficiente",Z5=5,"Master")</f>
        <v>Proficiente</v>
      </c>
      <c r="AB5" s="22">
        <v>1</v>
      </c>
      <c r="AC5" s="22" t="str" cm="1">
        <f t="array" ref="AC5">_xlfn.IFS(AB5=0,"Prenovato",AB5=1,"Novato",AB5=2,"Principiante avanzado",AB5=3,"Competente",AB5=4,"Proficiente",AB5=5,"Master")</f>
        <v>Novato</v>
      </c>
      <c r="AD5" s="22" t="str">
        <f>IF(A5&lt;&gt;E5,"EVALUACIÓN","AUTOEVALUACIÓN")</f>
        <v>EVALUACIÓN</v>
      </c>
    </row>
    <row r="6" spans="1:30" x14ac:dyDescent="0.25">
      <c r="A6" t="s">
        <v>186</v>
      </c>
      <c r="B6" t="s">
        <v>189</v>
      </c>
      <c r="C6" t="s">
        <v>192</v>
      </c>
      <c r="D6" t="s">
        <v>194</v>
      </c>
      <c r="E6" t="s">
        <v>195</v>
      </c>
      <c r="F6" t="s">
        <v>210</v>
      </c>
      <c r="G6" t="s">
        <v>225</v>
      </c>
      <c r="H6" s="5">
        <v>44780</v>
      </c>
      <c r="I6" s="1">
        <f t="shared" ca="1" si="0"/>
        <v>9</v>
      </c>
      <c r="J6" s="1" t="str">
        <f t="shared" ca="1" si="1"/>
        <v>3. Mayor a 6 meses</v>
      </c>
      <c r="K6" t="str">
        <f>IF(COUNTIFS($E$2:$E$290,E6,$O$2:$O$290,"PRINCIPAL",$Q$2:$Q$290,0)&gt;0,"SI","NO")</f>
        <v>NO</v>
      </c>
      <c r="L6" t="s">
        <v>242</v>
      </c>
      <c r="M6" t="s">
        <v>247</v>
      </c>
      <c r="N6" t="s">
        <v>31</v>
      </c>
      <c r="O6" t="s">
        <v>31</v>
      </c>
      <c r="P6" t="str">
        <f>F6&amp;M6</f>
        <v>ROGER BENJAMIN VIGO LUNAInnovación</v>
      </c>
      <c r="Q6">
        <v>1</v>
      </c>
      <c r="R6" t="s">
        <v>6</v>
      </c>
      <c r="S6" t="s">
        <v>21</v>
      </c>
      <c r="T6" s="22">
        <v>1</v>
      </c>
      <c r="U6" s="22" t="str" cm="1">
        <f t="array" ref="U6">_xlfn.IFS(T6=0,"Prenovato",T6=1,"Novato",T6=2,"Principiante avanzado",T6=3,"Competente",T6=4,"Proficiente",T6=5,"Master")</f>
        <v>Novato</v>
      </c>
      <c r="V6" s="22">
        <v>3</v>
      </c>
      <c r="W6" s="22" t="str" cm="1">
        <f t="array" ref="W6">_xlfn.IFS(V6=0,"No evidenciado",V6=1,"Novato",V6=2,"Principiante avanzado",V6=3,"Competente",V6=4,"Proficiente",V6=5,"Master")</f>
        <v>Competente</v>
      </c>
      <c r="X6" s="22">
        <v>2</v>
      </c>
      <c r="Y6" s="22" t="str" cm="1">
        <f t="array" ref="Y6">_xlfn.IFS(X6=0,"No evidenciado",X6=1,"Novato",X6=2,"Principiante avanzado",X6=3,"Competente",X6=4,"Proficiente",X6=5,"Master")</f>
        <v>Principiante avanzado</v>
      </c>
      <c r="Z6" s="22">
        <v>4</v>
      </c>
      <c r="AA6" s="22" t="str" cm="1">
        <f t="array" ref="AA6">_xlfn.IFS(Z6=0,"No evidenciado",Z6=1,"Novato",Z6=2,"Principiante avanzado",Z6=3,"Competente",Z6=4,"Proficiente",Z6=5,"Master")</f>
        <v>Proficiente</v>
      </c>
      <c r="AB6" s="22">
        <v>1</v>
      </c>
      <c r="AC6" s="22" t="str" cm="1">
        <f t="array" ref="AC6">_xlfn.IFS(AB6=0,"Prenovato",AB6=1,"Novato",AB6=2,"Principiante avanzado",AB6=3,"Competente",AB6=4,"Proficiente",AB6=5,"Master")</f>
        <v>Novato</v>
      </c>
      <c r="AD6" s="22" t="str">
        <f>IF(A6&lt;&gt;E6,"EVALUACIÓN","AUTOEVALUACIÓN")</f>
        <v>EVALUACIÓN</v>
      </c>
    </row>
    <row r="7" spans="1:30" x14ac:dyDescent="0.25">
      <c r="A7" t="s">
        <v>186</v>
      </c>
      <c r="B7" t="s">
        <v>189</v>
      </c>
      <c r="C7" t="s">
        <v>192</v>
      </c>
      <c r="D7" t="s">
        <v>194</v>
      </c>
      <c r="E7" t="s">
        <v>195</v>
      </c>
      <c r="F7" t="s">
        <v>210</v>
      </c>
      <c r="G7" t="s">
        <v>225</v>
      </c>
      <c r="H7" s="5">
        <v>44780</v>
      </c>
      <c r="I7" s="1">
        <f t="shared" ca="1" si="0"/>
        <v>9</v>
      </c>
      <c r="J7" s="1" t="str">
        <f t="shared" ca="1" si="1"/>
        <v>3. Mayor a 6 meses</v>
      </c>
      <c r="K7" t="str">
        <f>IF(COUNTIFS($E$2:$E$290,E7,$O$2:$O$290,"PRINCIPAL",$Q$2:$Q$290,0)&gt;0,"SI","NO")</f>
        <v>NO</v>
      </c>
      <c r="L7" t="s">
        <v>242</v>
      </c>
      <c r="M7" t="s">
        <v>248</v>
      </c>
      <c r="N7" t="s">
        <v>261</v>
      </c>
      <c r="O7" t="s">
        <v>260</v>
      </c>
      <c r="P7" t="str">
        <f>F7&amp;M7</f>
        <v>ROGER BENJAMIN VIGO LUNACaptura de valor</v>
      </c>
      <c r="Q7">
        <v>1</v>
      </c>
      <c r="R7" t="s">
        <v>6</v>
      </c>
      <c r="S7" t="s">
        <v>21</v>
      </c>
      <c r="T7" s="22">
        <v>1</v>
      </c>
      <c r="U7" s="22" t="str" cm="1">
        <f t="array" ref="U7">_xlfn.IFS(T7=0,"Prenovato",T7=1,"Novato",T7=2,"Principiante avanzado",T7=3,"Competente",T7=4,"Proficiente",T7=5,"Master")</f>
        <v>Novato</v>
      </c>
      <c r="V7" s="22">
        <v>3</v>
      </c>
      <c r="W7" s="22" t="str" cm="1">
        <f t="array" ref="W7">_xlfn.IFS(V7=0,"No evidenciado",V7=1,"Novato",V7=2,"Principiante avanzado",V7=3,"Competente",V7=4,"Proficiente",V7=5,"Master")</f>
        <v>Competente</v>
      </c>
      <c r="X7" s="22">
        <v>2</v>
      </c>
      <c r="Y7" s="22" t="str" cm="1">
        <f t="array" ref="Y7">_xlfn.IFS(X7=0,"No evidenciado",X7=1,"Novato",X7=2,"Principiante avanzado",X7=3,"Competente",X7=4,"Proficiente",X7=5,"Master")</f>
        <v>Principiante avanzado</v>
      </c>
      <c r="Z7" s="22">
        <v>4</v>
      </c>
      <c r="AA7" s="22" t="str" cm="1">
        <f t="array" ref="AA7">_xlfn.IFS(Z7=0,"No evidenciado",Z7=1,"Novato",Z7=2,"Principiante avanzado",Z7=3,"Competente",Z7=4,"Proficiente",Z7=5,"Master")</f>
        <v>Proficiente</v>
      </c>
      <c r="AB7" s="22">
        <v>1</v>
      </c>
      <c r="AC7" s="22" t="str" cm="1">
        <f t="array" ref="AC7">_xlfn.IFS(AB7=0,"Prenovato",AB7=1,"Novato",AB7=2,"Principiante avanzado",AB7=3,"Competente",AB7=4,"Proficiente",AB7=5,"Master")</f>
        <v>Novato</v>
      </c>
      <c r="AD7" s="22" t="str">
        <f>IF(A7&lt;&gt;E7,"EVALUACIÓN","AUTOEVALUACIÓN")</f>
        <v>EVALUACIÓN</v>
      </c>
    </row>
    <row r="8" spans="1:30" x14ac:dyDescent="0.25">
      <c r="A8" t="s">
        <v>186</v>
      </c>
      <c r="B8" t="s">
        <v>189</v>
      </c>
      <c r="C8" t="s">
        <v>192</v>
      </c>
      <c r="D8" t="s">
        <v>194</v>
      </c>
      <c r="E8" t="s">
        <v>195</v>
      </c>
      <c r="F8" t="s">
        <v>210</v>
      </c>
      <c r="G8" t="s">
        <v>225</v>
      </c>
      <c r="H8" s="5">
        <v>44780</v>
      </c>
      <c r="I8" s="1">
        <f t="shared" ca="1" si="0"/>
        <v>9</v>
      </c>
      <c r="J8" s="1" t="str">
        <f t="shared" ca="1" si="1"/>
        <v>3. Mayor a 6 meses</v>
      </c>
      <c r="K8" t="str">
        <f>IF(COUNTIFS($E$2:$E$290,E8,$O$2:$O$290,"PRINCIPAL",$Q$2:$Q$290,0)&gt;0,"SI","NO")</f>
        <v>NO</v>
      </c>
      <c r="L8" t="s">
        <v>242</v>
      </c>
      <c r="M8" t="s">
        <v>249</v>
      </c>
      <c r="N8" t="s">
        <v>261</v>
      </c>
      <c r="O8" t="s">
        <v>260</v>
      </c>
      <c r="P8" t="str">
        <f>F8&amp;M8</f>
        <v>ROGER BENJAMIN VIGO LUNAStory Telling</v>
      </c>
      <c r="Q8">
        <v>2</v>
      </c>
      <c r="R8" t="s">
        <v>4</v>
      </c>
      <c r="S8" t="s">
        <v>21</v>
      </c>
      <c r="T8" s="22">
        <v>1</v>
      </c>
      <c r="U8" s="22" t="str" cm="1">
        <f t="array" ref="U8">_xlfn.IFS(T8=0,"Prenovato",T8=1,"Novato",T8=2,"Principiante avanzado",T8=3,"Competente",T8=4,"Proficiente",T8=5,"Master")</f>
        <v>Novato</v>
      </c>
      <c r="V8" s="22">
        <v>3</v>
      </c>
      <c r="W8" s="22" t="str" cm="1">
        <f t="array" ref="W8">_xlfn.IFS(V8=0,"No evidenciado",V8=1,"Novato",V8=2,"Principiante avanzado",V8=3,"Competente",V8=4,"Proficiente",V8=5,"Master")</f>
        <v>Competente</v>
      </c>
      <c r="X8" s="22">
        <v>2</v>
      </c>
      <c r="Y8" s="22" t="str" cm="1">
        <f t="array" ref="Y8">_xlfn.IFS(X8=0,"No evidenciado",X8=1,"Novato",X8=2,"Principiante avanzado",X8=3,"Competente",X8=4,"Proficiente",X8=5,"Master")</f>
        <v>Principiante avanzado</v>
      </c>
      <c r="Z8" s="22">
        <v>4</v>
      </c>
      <c r="AA8" s="22" t="str" cm="1">
        <f t="array" ref="AA8">_xlfn.IFS(Z8=0,"No evidenciado",Z8=1,"Novato",Z8=2,"Principiante avanzado",Z8=3,"Competente",Z8=4,"Proficiente",Z8=5,"Master")</f>
        <v>Proficiente</v>
      </c>
      <c r="AB8" s="22">
        <v>1</v>
      </c>
      <c r="AC8" s="22" t="str" cm="1">
        <f t="array" ref="AC8">_xlfn.IFS(AB8=0,"Prenovato",AB8=1,"Novato",AB8=2,"Principiante avanzado",AB8=3,"Competente",AB8=4,"Proficiente",AB8=5,"Master")</f>
        <v>Novato</v>
      </c>
      <c r="AD8" s="22" t="str">
        <f>IF(A8&lt;&gt;E8,"EVALUACIÓN","AUTOEVALUACIÓN")</f>
        <v>EVALUACIÓN</v>
      </c>
    </row>
    <row r="9" spans="1:30" x14ac:dyDescent="0.25">
      <c r="A9" t="s">
        <v>186</v>
      </c>
      <c r="B9" t="s">
        <v>189</v>
      </c>
      <c r="C9" t="s">
        <v>192</v>
      </c>
      <c r="D9" t="s">
        <v>194</v>
      </c>
      <c r="E9" t="s">
        <v>195</v>
      </c>
      <c r="F9" t="s">
        <v>210</v>
      </c>
      <c r="G9" t="s">
        <v>225</v>
      </c>
      <c r="H9" s="5">
        <v>44780</v>
      </c>
      <c r="I9" s="1">
        <f t="shared" ca="1" si="0"/>
        <v>9</v>
      </c>
      <c r="J9" s="1" t="str">
        <f t="shared" ca="1" si="1"/>
        <v>3. Mayor a 6 meses</v>
      </c>
      <c r="K9" t="str">
        <f>IF(COUNTIFS($E$2:$E$290,E9,$O$2:$O$290,"PRINCIPAL",$Q$2:$Q$290,0)&gt;0,"SI","NO")</f>
        <v>NO</v>
      </c>
      <c r="L9" t="s">
        <v>242</v>
      </c>
      <c r="M9" t="s">
        <v>250</v>
      </c>
      <c r="N9" t="s">
        <v>260</v>
      </c>
      <c r="O9" t="s">
        <v>260</v>
      </c>
      <c r="P9" t="str">
        <f>F9&amp;M9</f>
        <v>ROGER BENJAMIN VIGO LUNAGestión de cambios</v>
      </c>
      <c r="Q9">
        <v>1</v>
      </c>
      <c r="R9" t="s">
        <v>6</v>
      </c>
      <c r="S9" t="s">
        <v>21</v>
      </c>
      <c r="T9" s="22">
        <v>1</v>
      </c>
      <c r="U9" s="22" t="str" cm="1">
        <f t="array" ref="U9">_xlfn.IFS(T9=0,"Prenovato",T9=1,"Novato",T9=2,"Principiante avanzado",T9=3,"Competente",T9=4,"Proficiente",T9=5,"Master")</f>
        <v>Novato</v>
      </c>
      <c r="V9" s="22">
        <v>3</v>
      </c>
      <c r="W9" s="22" t="str" cm="1">
        <f t="array" ref="W9">_xlfn.IFS(V9=0,"No evidenciado",V9=1,"Novato",V9=2,"Principiante avanzado",V9=3,"Competente",V9=4,"Proficiente",V9=5,"Master")</f>
        <v>Competente</v>
      </c>
      <c r="X9" s="22">
        <v>2</v>
      </c>
      <c r="Y9" s="22" t="str" cm="1">
        <f t="array" ref="Y9">_xlfn.IFS(X9=0,"No evidenciado",X9=1,"Novato",X9=2,"Principiante avanzado",X9=3,"Competente",X9=4,"Proficiente",X9=5,"Master")</f>
        <v>Principiante avanzado</v>
      </c>
      <c r="Z9" s="22">
        <v>4</v>
      </c>
      <c r="AA9" s="22" t="str" cm="1">
        <f t="array" ref="AA9">_xlfn.IFS(Z9=0,"No evidenciado",Z9=1,"Novato",Z9=2,"Principiante avanzado",Z9=3,"Competente",Z9=4,"Proficiente",Z9=5,"Master")</f>
        <v>Proficiente</v>
      </c>
      <c r="AB9" s="22">
        <v>1</v>
      </c>
      <c r="AC9" s="22" t="str" cm="1">
        <f t="array" ref="AC9">_xlfn.IFS(AB9=0,"Prenovato",AB9=1,"Novato",AB9=2,"Principiante avanzado",AB9=3,"Competente",AB9=4,"Proficiente",AB9=5,"Master")</f>
        <v>Novato</v>
      </c>
      <c r="AD9" s="22" t="str">
        <f>IF(A9&lt;&gt;E9,"EVALUACIÓN","AUTOEVALUACIÓN")</f>
        <v>EVALUACIÓN</v>
      </c>
    </row>
    <row r="10" spans="1:30" x14ac:dyDescent="0.25">
      <c r="A10" t="s">
        <v>186</v>
      </c>
      <c r="B10" t="s">
        <v>189</v>
      </c>
      <c r="C10" t="s">
        <v>192</v>
      </c>
      <c r="D10" t="s">
        <v>194</v>
      </c>
      <c r="E10" t="s">
        <v>195</v>
      </c>
      <c r="F10" t="s">
        <v>210</v>
      </c>
      <c r="G10" t="s">
        <v>225</v>
      </c>
      <c r="H10" s="5">
        <v>44780</v>
      </c>
      <c r="I10" s="1">
        <f t="shared" ca="1" si="0"/>
        <v>9</v>
      </c>
      <c r="J10" s="1" t="str">
        <f t="shared" ca="1" si="1"/>
        <v>3. Mayor a 6 meses</v>
      </c>
      <c r="K10" t="str">
        <f>IF(COUNTIFS($E$2:$E$290,E10,$O$2:$O$290,"PRINCIPAL",$Q$2:$Q$290,0)&gt;0,"SI","NO")</f>
        <v>NO</v>
      </c>
      <c r="L10" t="s">
        <v>242</v>
      </c>
      <c r="M10" t="s">
        <v>251</v>
      </c>
      <c r="N10" t="s">
        <v>261</v>
      </c>
      <c r="O10" t="s">
        <v>260</v>
      </c>
      <c r="P10" t="str">
        <f>F10&amp;M10</f>
        <v>ROGER BENJAMIN VIGO LUNACustomer Experience</v>
      </c>
      <c r="Q10">
        <v>2</v>
      </c>
      <c r="R10" t="s">
        <v>4</v>
      </c>
      <c r="S10" t="s">
        <v>21</v>
      </c>
      <c r="T10" s="22">
        <v>1</v>
      </c>
      <c r="U10" s="22" t="str" cm="1">
        <f t="array" ref="U10">_xlfn.IFS(T10=0,"Prenovato",T10=1,"Novato",T10=2,"Principiante avanzado",T10=3,"Competente",T10=4,"Proficiente",T10=5,"Master")</f>
        <v>Novato</v>
      </c>
      <c r="V10" s="22">
        <v>3</v>
      </c>
      <c r="W10" s="22" t="str" cm="1">
        <f t="array" ref="W10">_xlfn.IFS(V10=0,"No evidenciado",V10=1,"Novato",V10=2,"Principiante avanzado",V10=3,"Competente",V10=4,"Proficiente",V10=5,"Master")</f>
        <v>Competente</v>
      </c>
      <c r="X10" s="22">
        <v>2</v>
      </c>
      <c r="Y10" s="22" t="str" cm="1">
        <f t="array" ref="Y10">_xlfn.IFS(X10=0,"No evidenciado",X10=1,"Novato",X10=2,"Principiante avanzado",X10=3,"Competente",X10=4,"Proficiente",X10=5,"Master")</f>
        <v>Principiante avanzado</v>
      </c>
      <c r="Z10" s="22">
        <v>4</v>
      </c>
      <c r="AA10" s="22" t="str" cm="1">
        <f t="array" ref="AA10">_xlfn.IFS(Z10=0,"No evidenciado",Z10=1,"Novato",Z10=2,"Principiante avanzado",Z10=3,"Competente",Z10=4,"Proficiente",Z10=5,"Master")</f>
        <v>Proficiente</v>
      </c>
      <c r="AB10" s="22">
        <v>1</v>
      </c>
      <c r="AC10" s="22" t="str" cm="1">
        <f t="array" ref="AC10">_xlfn.IFS(AB10=0,"Prenovato",AB10=1,"Novato",AB10=2,"Principiante avanzado",AB10=3,"Competente",AB10=4,"Proficiente",AB10=5,"Master")</f>
        <v>Novato</v>
      </c>
      <c r="AD10" s="22" t="str">
        <f>IF(A10&lt;&gt;E10,"EVALUACIÓN","AUTOEVALUACIÓN")</f>
        <v>EVALUACIÓN</v>
      </c>
    </row>
    <row r="11" spans="1:30" x14ac:dyDescent="0.25">
      <c r="A11" t="s">
        <v>186</v>
      </c>
      <c r="B11" t="s">
        <v>189</v>
      </c>
      <c r="C11" t="s">
        <v>192</v>
      </c>
      <c r="D11" t="s">
        <v>194</v>
      </c>
      <c r="E11" t="s">
        <v>195</v>
      </c>
      <c r="F11" t="s">
        <v>210</v>
      </c>
      <c r="G11" t="s">
        <v>225</v>
      </c>
      <c r="H11" s="5">
        <v>44780</v>
      </c>
      <c r="I11" s="1">
        <f t="shared" ca="1" si="0"/>
        <v>9</v>
      </c>
      <c r="J11" s="1" t="str">
        <f t="shared" ca="1" si="1"/>
        <v>3. Mayor a 6 meses</v>
      </c>
      <c r="K11" t="str">
        <f>IF(COUNTIFS($E$2:$E$290,E11,$O$2:$O$290,"PRINCIPAL",$Q$2:$Q$290,0)&gt;0,"SI","NO")</f>
        <v>NO</v>
      </c>
      <c r="L11" t="s">
        <v>242</v>
      </c>
      <c r="M11" t="s">
        <v>252</v>
      </c>
      <c r="N11" t="s">
        <v>260</v>
      </c>
      <c r="O11" t="s">
        <v>260</v>
      </c>
      <c r="P11" t="str">
        <f>F11&amp;M11</f>
        <v>ROGER BENJAMIN VIGO LUNAEvolución ágil de productos digitales</v>
      </c>
      <c r="Q11">
        <v>3</v>
      </c>
      <c r="R11" t="s">
        <v>5</v>
      </c>
      <c r="S11" t="s">
        <v>21</v>
      </c>
      <c r="T11" s="22">
        <v>1</v>
      </c>
      <c r="U11" s="22" t="str" cm="1">
        <f t="array" ref="U11">_xlfn.IFS(T11=0,"Prenovato",T11=1,"Novato",T11=2,"Principiante avanzado",T11=3,"Competente",T11=4,"Proficiente",T11=5,"Master")</f>
        <v>Novato</v>
      </c>
      <c r="V11" s="22">
        <v>3</v>
      </c>
      <c r="W11" s="22" t="str" cm="1">
        <f t="array" ref="W11">_xlfn.IFS(V11=0,"No evidenciado",V11=1,"Novato",V11=2,"Principiante avanzado",V11=3,"Competente",V11=4,"Proficiente",V11=5,"Master")</f>
        <v>Competente</v>
      </c>
      <c r="X11" s="22">
        <v>2</v>
      </c>
      <c r="Y11" s="22" t="str" cm="1">
        <f t="array" ref="Y11">_xlfn.IFS(X11=0,"No evidenciado",X11=1,"Novato",X11=2,"Principiante avanzado",X11=3,"Competente",X11=4,"Proficiente",X11=5,"Master")</f>
        <v>Principiante avanzado</v>
      </c>
      <c r="Z11" s="22">
        <v>4</v>
      </c>
      <c r="AA11" s="22" t="str" cm="1">
        <f t="array" ref="AA11">_xlfn.IFS(Z11=0,"No evidenciado",Z11=1,"Novato",Z11=2,"Principiante avanzado",Z11=3,"Competente",Z11=4,"Proficiente",Z11=5,"Master")</f>
        <v>Proficiente</v>
      </c>
      <c r="AB11" s="22">
        <v>1</v>
      </c>
      <c r="AC11" s="22" t="str" cm="1">
        <f t="array" ref="AC11">_xlfn.IFS(AB11=0,"Prenovato",AB11=1,"Novato",AB11=2,"Principiante avanzado",AB11=3,"Competente",AB11=4,"Proficiente",AB11=5,"Master")</f>
        <v>Novato</v>
      </c>
      <c r="AD11" s="22" t="str">
        <f>IF(A11&lt;&gt;E11,"EVALUACIÓN","AUTOEVALUACIÓN")</f>
        <v>EVALUACIÓN</v>
      </c>
    </row>
    <row r="12" spans="1:30" x14ac:dyDescent="0.25">
      <c r="A12" t="s">
        <v>186</v>
      </c>
      <c r="B12" t="s">
        <v>189</v>
      </c>
      <c r="C12" t="s">
        <v>192</v>
      </c>
      <c r="D12" t="s">
        <v>194</v>
      </c>
      <c r="E12" t="s">
        <v>195</v>
      </c>
      <c r="F12" t="s">
        <v>210</v>
      </c>
      <c r="G12" t="s">
        <v>225</v>
      </c>
      <c r="H12" s="5">
        <v>44780</v>
      </c>
      <c r="I12" s="1">
        <f t="shared" ca="1" si="0"/>
        <v>9</v>
      </c>
      <c r="J12" s="1" t="str">
        <f t="shared" ca="1" si="1"/>
        <v>3. Mayor a 6 meses</v>
      </c>
      <c r="K12" t="str">
        <f>IF(COUNTIFS($E$2:$E$290,E12,$O$2:$O$290,"PRINCIPAL",$Q$2:$Q$290,0)&gt;0,"SI","NO")</f>
        <v>NO</v>
      </c>
      <c r="L12" t="s">
        <v>242</v>
      </c>
      <c r="M12" t="s">
        <v>253</v>
      </c>
      <c r="N12" t="s">
        <v>31</v>
      </c>
      <c r="O12" t="s">
        <v>31</v>
      </c>
      <c r="P12" t="str">
        <f>F12&amp;M12</f>
        <v>ROGER BENJAMIN VIGO LUNANegocio bancario</v>
      </c>
      <c r="Q12">
        <v>3</v>
      </c>
      <c r="R12" t="s">
        <v>5</v>
      </c>
      <c r="S12" t="s">
        <v>21</v>
      </c>
      <c r="T12" s="22">
        <v>1</v>
      </c>
      <c r="U12" s="22" t="str" cm="1">
        <f t="array" ref="U12">_xlfn.IFS(T12=0,"Prenovato",T12=1,"Novato",T12=2,"Principiante avanzado",T12=3,"Competente",T12=4,"Proficiente",T12=5,"Master")</f>
        <v>Novato</v>
      </c>
      <c r="V12" s="22">
        <v>3</v>
      </c>
      <c r="W12" s="22" t="str" cm="1">
        <f t="array" ref="W12">_xlfn.IFS(V12=0,"No evidenciado",V12=1,"Novato",V12=2,"Principiante avanzado",V12=3,"Competente",V12=4,"Proficiente",V12=5,"Master")</f>
        <v>Competente</v>
      </c>
      <c r="X12" s="22">
        <v>2</v>
      </c>
      <c r="Y12" s="22" t="str" cm="1">
        <f t="array" ref="Y12">_xlfn.IFS(X12=0,"No evidenciado",X12=1,"Novato",X12=2,"Principiante avanzado",X12=3,"Competente",X12=4,"Proficiente",X12=5,"Master")</f>
        <v>Principiante avanzado</v>
      </c>
      <c r="Z12" s="22">
        <v>4</v>
      </c>
      <c r="AA12" s="22" t="str" cm="1">
        <f t="array" ref="AA12">_xlfn.IFS(Z12=0,"No evidenciado",Z12=1,"Novato",Z12=2,"Principiante avanzado",Z12=3,"Competente",Z12=4,"Proficiente",Z12=5,"Master")</f>
        <v>Proficiente</v>
      </c>
      <c r="AB12" s="22">
        <v>1</v>
      </c>
      <c r="AC12" s="22" t="str" cm="1">
        <f t="array" ref="AC12">_xlfn.IFS(AB12=0,"Prenovato",AB12=1,"Novato",AB12=2,"Principiante avanzado",AB12=3,"Competente",AB12=4,"Proficiente",AB12=5,"Master")</f>
        <v>Novato</v>
      </c>
      <c r="AD12" s="22" t="str">
        <f>IF(A12&lt;&gt;E12,"EVALUACIÓN","AUTOEVALUACIÓN")</f>
        <v>EVALUACIÓN</v>
      </c>
    </row>
    <row r="13" spans="1:30" x14ac:dyDescent="0.25">
      <c r="A13" t="s">
        <v>186</v>
      </c>
      <c r="B13" t="s">
        <v>189</v>
      </c>
      <c r="C13" t="s">
        <v>192</v>
      </c>
      <c r="D13" t="s">
        <v>194</v>
      </c>
      <c r="E13" t="s">
        <v>195</v>
      </c>
      <c r="F13" t="s">
        <v>210</v>
      </c>
      <c r="G13" t="s">
        <v>225</v>
      </c>
      <c r="H13" s="5">
        <v>44780</v>
      </c>
      <c r="I13" s="1">
        <f t="shared" ca="1" si="0"/>
        <v>9</v>
      </c>
      <c r="J13" s="1" t="str">
        <f t="shared" ca="1" si="1"/>
        <v>3. Mayor a 6 meses</v>
      </c>
      <c r="K13" t="str">
        <f>IF(COUNTIFS($E$2:$E$290,E13,$O$2:$O$290,"PRINCIPAL",$Q$2:$Q$290,0)&gt;0,"SI","NO")</f>
        <v>NO</v>
      </c>
      <c r="L13" t="s">
        <v>242</v>
      </c>
      <c r="M13" t="s">
        <v>254</v>
      </c>
      <c r="N13" t="s">
        <v>31</v>
      </c>
      <c r="O13" t="s">
        <v>31</v>
      </c>
      <c r="P13" t="str">
        <f>F13&amp;M13</f>
        <v>ROGER BENJAMIN VIGO LUNAModelado</v>
      </c>
      <c r="Q13">
        <v>3</v>
      </c>
      <c r="R13" t="s">
        <v>5</v>
      </c>
      <c r="S13" t="s">
        <v>21</v>
      </c>
      <c r="T13" s="22">
        <v>1</v>
      </c>
      <c r="U13" s="22" t="str" cm="1">
        <f t="array" ref="U13">_xlfn.IFS(T13=0,"Prenovato",T13=1,"Novato",T13=2,"Principiante avanzado",T13=3,"Competente",T13=4,"Proficiente",T13=5,"Master")</f>
        <v>Novato</v>
      </c>
      <c r="V13" s="22">
        <v>3</v>
      </c>
      <c r="W13" s="22" t="str" cm="1">
        <f t="array" ref="W13">_xlfn.IFS(V13=0,"No evidenciado",V13=1,"Novato",V13=2,"Principiante avanzado",V13=3,"Competente",V13=4,"Proficiente",V13=5,"Master")</f>
        <v>Competente</v>
      </c>
      <c r="X13" s="22">
        <v>2</v>
      </c>
      <c r="Y13" s="22" t="str" cm="1">
        <f t="array" ref="Y13">_xlfn.IFS(X13=0,"No evidenciado",X13=1,"Novato",X13=2,"Principiante avanzado",X13=3,"Competente",X13=4,"Proficiente",X13=5,"Master")</f>
        <v>Principiante avanzado</v>
      </c>
      <c r="Z13" s="22">
        <v>4</v>
      </c>
      <c r="AA13" s="22" t="str" cm="1">
        <f t="array" ref="AA13">_xlfn.IFS(Z13=0,"No evidenciado",Z13=1,"Novato",Z13=2,"Principiante avanzado",Z13=3,"Competente",Z13=4,"Proficiente",Z13=5,"Master")</f>
        <v>Proficiente</v>
      </c>
      <c r="AB13" s="22">
        <v>1</v>
      </c>
      <c r="AC13" s="22" t="str" cm="1">
        <f t="array" ref="AC13">_xlfn.IFS(AB13=0,"Prenovato",AB13=1,"Novato",AB13=2,"Principiante avanzado",AB13=3,"Competente",AB13=4,"Proficiente",AB13=5,"Master")</f>
        <v>Novato</v>
      </c>
      <c r="AD13" s="22" t="str">
        <f>IF(A13&lt;&gt;E13,"EVALUACIÓN","AUTOEVALUACIÓN")</f>
        <v>EVALUACIÓN</v>
      </c>
    </row>
    <row r="14" spans="1:30" x14ac:dyDescent="0.25">
      <c r="A14" t="s">
        <v>186</v>
      </c>
      <c r="B14" t="s">
        <v>189</v>
      </c>
      <c r="C14" t="s">
        <v>192</v>
      </c>
      <c r="D14" t="s">
        <v>194</v>
      </c>
      <c r="E14" t="s">
        <v>195</v>
      </c>
      <c r="F14" t="s">
        <v>210</v>
      </c>
      <c r="G14" t="s">
        <v>225</v>
      </c>
      <c r="H14" s="5">
        <v>44780</v>
      </c>
      <c r="I14" s="1">
        <f t="shared" ca="1" si="0"/>
        <v>9</v>
      </c>
      <c r="J14" s="1" t="str">
        <f t="shared" ca="1" si="1"/>
        <v>3. Mayor a 6 meses</v>
      </c>
      <c r="K14" t="str">
        <f>IF(COUNTIFS($E$2:$E$290,E14,$O$2:$O$290,"PRINCIPAL",$Q$2:$Q$290,0)&gt;0,"SI","NO")</f>
        <v>NO</v>
      </c>
      <c r="L14" t="s">
        <v>242</v>
      </c>
      <c r="M14" t="s">
        <v>255</v>
      </c>
      <c r="N14" t="s">
        <v>260</v>
      </c>
      <c r="O14" t="s">
        <v>260</v>
      </c>
      <c r="P14" t="str">
        <f>F14&amp;M14</f>
        <v>ROGER BENJAMIN VIGO LUNACompliance</v>
      </c>
      <c r="Q14">
        <v>2</v>
      </c>
      <c r="R14" t="s">
        <v>4</v>
      </c>
      <c r="S14" t="s">
        <v>21</v>
      </c>
      <c r="T14" s="22">
        <v>1</v>
      </c>
      <c r="U14" s="22" t="str" cm="1">
        <f t="array" ref="U14">_xlfn.IFS(T14=0,"Prenovato",T14=1,"Novato",T14=2,"Principiante avanzado",T14=3,"Competente",T14=4,"Proficiente",T14=5,"Master")</f>
        <v>Novato</v>
      </c>
      <c r="V14" s="22">
        <v>3</v>
      </c>
      <c r="W14" s="22" t="str" cm="1">
        <f t="array" ref="W14">_xlfn.IFS(V14=0,"No evidenciado",V14=1,"Novato",V14=2,"Principiante avanzado",V14=3,"Competente",V14=4,"Proficiente",V14=5,"Master")</f>
        <v>Competente</v>
      </c>
      <c r="X14" s="22">
        <v>2</v>
      </c>
      <c r="Y14" s="22" t="str" cm="1">
        <f t="array" ref="Y14">_xlfn.IFS(X14=0,"No evidenciado",X14=1,"Novato",X14=2,"Principiante avanzado",X14=3,"Competente",X14=4,"Proficiente",X14=5,"Master")</f>
        <v>Principiante avanzado</v>
      </c>
      <c r="Z14" s="22">
        <v>4</v>
      </c>
      <c r="AA14" s="22" t="str" cm="1">
        <f t="array" ref="AA14">_xlfn.IFS(Z14=0,"No evidenciado",Z14=1,"Novato",Z14=2,"Principiante avanzado",Z14=3,"Competente",Z14=4,"Proficiente",Z14=5,"Master")</f>
        <v>Proficiente</v>
      </c>
      <c r="AB14" s="22">
        <v>1</v>
      </c>
      <c r="AC14" s="22" t="str" cm="1">
        <f t="array" ref="AC14">_xlfn.IFS(AB14=0,"Prenovato",AB14=1,"Novato",AB14=2,"Principiante avanzado",AB14=3,"Competente",AB14=4,"Proficiente",AB14=5,"Master")</f>
        <v>Novato</v>
      </c>
      <c r="AD14" s="22" t="str">
        <f>IF(A14&lt;&gt;E14,"EVALUACIÓN","AUTOEVALUACIÓN")</f>
        <v>EVALUACIÓN</v>
      </c>
    </row>
    <row r="15" spans="1:30" x14ac:dyDescent="0.25">
      <c r="A15" t="s">
        <v>186</v>
      </c>
      <c r="B15" t="s">
        <v>189</v>
      </c>
      <c r="C15" t="s">
        <v>192</v>
      </c>
      <c r="D15" t="s">
        <v>194</v>
      </c>
      <c r="E15" t="s">
        <v>195</v>
      </c>
      <c r="F15" t="s">
        <v>210</v>
      </c>
      <c r="G15" t="s">
        <v>225</v>
      </c>
      <c r="H15" s="5">
        <v>44780</v>
      </c>
      <c r="I15" s="1">
        <f t="shared" ca="1" si="0"/>
        <v>9</v>
      </c>
      <c r="J15" s="1" t="str">
        <f t="shared" ca="1" si="1"/>
        <v>3. Mayor a 6 meses</v>
      </c>
      <c r="K15" t="str">
        <f>IF(COUNTIFS($E$2:$E$290,E15,$O$2:$O$290,"PRINCIPAL",$Q$2:$Q$290,0)&gt;0,"SI","NO")</f>
        <v>NO</v>
      </c>
      <c r="L15" t="s">
        <v>242</v>
      </c>
      <c r="M15" t="s">
        <v>256</v>
      </c>
      <c r="N15" t="s">
        <v>261</v>
      </c>
      <c r="O15" t="s">
        <v>260</v>
      </c>
      <c r="P15" t="str">
        <f>F15&amp;M15</f>
        <v>ROGER BENJAMIN VIGO LUNAPlataforma de soluciones BCP</v>
      </c>
      <c r="Q15">
        <v>4</v>
      </c>
      <c r="R15" t="s">
        <v>7</v>
      </c>
      <c r="S15" t="s">
        <v>21</v>
      </c>
      <c r="T15" s="22">
        <v>1</v>
      </c>
      <c r="U15" s="22" t="str" cm="1">
        <f t="array" ref="U15">_xlfn.IFS(T15=0,"Prenovato",T15=1,"Novato",T15=2,"Principiante avanzado",T15=3,"Competente",T15=4,"Proficiente",T15=5,"Master")</f>
        <v>Novato</v>
      </c>
      <c r="V15" s="22">
        <v>3</v>
      </c>
      <c r="W15" s="22" t="str" cm="1">
        <f t="array" ref="W15">_xlfn.IFS(V15=0,"No evidenciado",V15=1,"Novato",V15=2,"Principiante avanzado",V15=3,"Competente",V15=4,"Proficiente",V15=5,"Master")</f>
        <v>Competente</v>
      </c>
      <c r="X15" s="22">
        <v>2</v>
      </c>
      <c r="Y15" s="22" t="str" cm="1">
        <f t="array" ref="Y15">_xlfn.IFS(X15=0,"No evidenciado",X15=1,"Novato",X15=2,"Principiante avanzado",X15=3,"Competente",X15=4,"Proficiente",X15=5,"Master")</f>
        <v>Principiante avanzado</v>
      </c>
      <c r="Z15" s="22">
        <v>4</v>
      </c>
      <c r="AA15" s="22" t="str" cm="1">
        <f t="array" ref="AA15">_xlfn.IFS(Z15=0,"No evidenciado",Z15=1,"Novato",Z15=2,"Principiante avanzado",Z15=3,"Competente",Z15=4,"Proficiente",Z15=5,"Master")</f>
        <v>Proficiente</v>
      </c>
      <c r="AB15" s="22">
        <v>1</v>
      </c>
      <c r="AC15" s="22" t="str" cm="1">
        <f t="array" ref="AC15">_xlfn.IFS(AB15=0,"Prenovato",AB15=1,"Novato",AB15=2,"Principiante avanzado",AB15=3,"Competente",AB15=4,"Proficiente",AB15=5,"Master")</f>
        <v>Novato</v>
      </c>
      <c r="AD15" s="22" t="str">
        <f>IF(A15&lt;&gt;E15,"EVALUACIÓN","AUTOEVALUACIÓN")</f>
        <v>EVALUACIÓN</v>
      </c>
    </row>
    <row r="16" spans="1:30" x14ac:dyDescent="0.25">
      <c r="A16" t="s">
        <v>186</v>
      </c>
      <c r="B16" t="s">
        <v>189</v>
      </c>
      <c r="C16" t="s">
        <v>192</v>
      </c>
      <c r="D16" t="s">
        <v>194</v>
      </c>
      <c r="E16" t="s">
        <v>195</v>
      </c>
      <c r="F16" t="s">
        <v>210</v>
      </c>
      <c r="G16" t="s">
        <v>225</v>
      </c>
      <c r="H16" s="5">
        <v>44780</v>
      </c>
      <c r="I16" s="1">
        <f t="shared" ca="1" si="0"/>
        <v>9</v>
      </c>
      <c r="J16" s="1" t="str">
        <f t="shared" ca="1" si="1"/>
        <v>3. Mayor a 6 meses</v>
      </c>
      <c r="K16" t="str">
        <f>IF(COUNTIFS($E$2:$E$290,E16,$O$2:$O$290,"PRINCIPAL",$Q$2:$Q$290,0)&gt;0,"SI","NO")</f>
        <v>NO</v>
      </c>
      <c r="L16" t="s">
        <v>242</v>
      </c>
      <c r="M16" t="s">
        <v>257</v>
      </c>
      <c r="N16" t="s">
        <v>31</v>
      </c>
      <c r="O16" t="s">
        <v>31</v>
      </c>
      <c r="P16" t="str">
        <f>F16&amp;M16</f>
        <v>ROGER BENJAMIN VIGO LUNAFrameworks de arquitectura empresarial</v>
      </c>
      <c r="Q16">
        <v>2</v>
      </c>
      <c r="R16" t="s">
        <v>4</v>
      </c>
      <c r="S16" t="s">
        <v>21</v>
      </c>
      <c r="T16" s="22">
        <v>1</v>
      </c>
      <c r="U16" s="22" t="str" cm="1">
        <f t="array" ref="U16">_xlfn.IFS(T16=0,"Prenovato",T16=1,"Novato",T16=2,"Principiante avanzado",T16=3,"Competente",T16=4,"Proficiente",T16=5,"Master")</f>
        <v>Novato</v>
      </c>
      <c r="V16" s="22">
        <v>3</v>
      </c>
      <c r="W16" s="22" t="str" cm="1">
        <f t="array" ref="W16">_xlfn.IFS(V16=0,"No evidenciado",V16=1,"Novato",V16=2,"Principiante avanzado",V16=3,"Competente",V16=4,"Proficiente",V16=5,"Master")</f>
        <v>Competente</v>
      </c>
      <c r="X16" s="22">
        <v>2</v>
      </c>
      <c r="Y16" s="22" t="str" cm="1">
        <f t="array" ref="Y16">_xlfn.IFS(X16=0,"No evidenciado",X16=1,"Novato",X16=2,"Principiante avanzado",X16=3,"Competente",X16=4,"Proficiente",X16=5,"Master")</f>
        <v>Principiante avanzado</v>
      </c>
      <c r="Z16" s="22">
        <v>4</v>
      </c>
      <c r="AA16" s="22" t="str" cm="1">
        <f t="array" ref="AA16">_xlfn.IFS(Z16=0,"No evidenciado",Z16=1,"Novato",Z16=2,"Principiante avanzado",Z16=3,"Competente",Z16=4,"Proficiente",Z16=5,"Master")</f>
        <v>Proficiente</v>
      </c>
      <c r="AB16" s="22">
        <v>1</v>
      </c>
      <c r="AC16" s="22" t="str" cm="1">
        <f t="array" ref="AC16">_xlfn.IFS(AB16=0,"Prenovato",AB16=1,"Novato",AB16=2,"Principiante avanzado",AB16=3,"Competente",AB16=4,"Proficiente",AB16=5,"Master")</f>
        <v>Novato</v>
      </c>
      <c r="AD16" s="22" t="str">
        <f>IF(A16&lt;&gt;E16,"EVALUACIÓN","AUTOEVALUACIÓN")</f>
        <v>EVALUACIÓN</v>
      </c>
    </row>
    <row r="17" spans="1:30" x14ac:dyDescent="0.25">
      <c r="A17" t="s">
        <v>186</v>
      </c>
      <c r="B17" t="s">
        <v>189</v>
      </c>
      <c r="C17" t="s">
        <v>192</v>
      </c>
      <c r="D17" t="s">
        <v>194</v>
      </c>
      <c r="E17" t="s">
        <v>195</v>
      </c>
      <c r="F17" t="s">
        <v>210</v>
      </c>
      <c r="G17" t="s">
        <v>225</v>
      </c>
      <c r="H17" s="5">
        <v>44780</v>
      </c>
      <c r="I17" s="1">
        <f t="shared" ca="1" si="0"/>
        <v>9</v>
      </c>
      <c r="J17" s="1" t="str">
        <f t="shared" ca="1" si="1"/>
        <v>3. Mayor a 6 meses</v>
      </c>
      <c r="K17" t="str">
        <f>IF(COUNTIFS($E$2:$E$290,E17,$O$2:$O$290,"PRINCIPAL",$Q$2:$Q$290,0)&gt;0,"SI","NO")</f>
        <v>NO</v>
      </c>
      <c r="L17" t="s">
        <v>242</v>
      </c>
      <c r="M17" t="s">
        <v>258</v>
      </c>
      <c r="N17" t="s">
        <v>31</v>
      </c>
      <c r="O17" t="s">
        <v>31</v>
      </c>
      <c r="P17" t="str">
        <f>F17&amp;M17</f>
        <v>ROGER BENJAMIN VIGO LUNAModelos Bancarios</v>
      </c>
      <c r="Q17">
        <v>3</v>
      </c>
      <c r="R17" t="s">
        <v>5</v>
      </c>
      <c r="S17" t="s">
        <v>21</v>
      </c>
      <c r="T17" s="22">
        <v>1</v>
      </c>
      <c r="U17" s="22" t="str" cm="1">
        <f t="array" ref="U17">_xlfn.IFS(T17=0,"Prenovato",T17=1,"Novato",T17=2,"Principiante avanzado",T17=3,"Competente",T17=4,"Proficiente",T17=5,"Master")</f>
        <v>Novato</v>
      </c>
      <c r="V17" s="22">
        <v>3</v>
      </c>
      <c r="W17" s="22" t="str" cm="1">
        <f t="array" ref="W17">_xlfn.IFS(V17=0,"No evidenciado",V17=1,"Novato",V17=2,"Principiante avanzado",V17=3,"Competente",V17=4,"Proficiente",V17=5,"Master")</f>
        <v>Competente</v>
      </c>
      <c r="X17" s="22">
        <v>2</v>
      </c>
      <c r="Y17" s="22" t="str" cm="1">
        <f t="array" ref="Y17">_xlfn.IFS(X17=0,"No evidenciado",X17=1,"Novato",X17=2,"Principiante avanzado",X17=3,"Competente",X17=4,"Proficiente",X17=5,"Master")</f>
        <v>Principiante avanzado</v>
      </c>
      <c r="Z17" s="22">
        <v>4</v>
      </c>
      <c r="AA17" s="22" t="str" cm="1">
        <f t="array" ref="AA17">_xlfn.IFS(Z17=0,"No evidenciado",Z17=1,"Novato",Z17=2,"Principiante avanzado",Z17=3,"Competente",Z17=4,"Proficiente",Z17=5,"Master")</f>
        <v>Proficiente</v>
      </c>
      <c r="AB17" s="22">
        <v>1</v>
      </c>
      <c r="AC17" s="22" t="str" cm="1">
        <f t="array" ref="AC17">_xlfn.IFS(AB17=0,"Prenovato",AB17=1,"Novato",AB17=2,"Principiante avanzado",AB17=3,"Competente",AB17=4,"Proficiente",AB17=5,"Master")</f>
        <v>Novato</v>
      </c>
      <c r="AD17" s="22" t="str">
        <f>IF(A17&lt;&gt;E17,"EVALUACIÓN","AUTOEVALUACIÓN")</f>
        <v>EVALUACIÓN</v>
      </c>
    </row>
    <row r="18" spans="1:30" x14ac:dyDescent="0.25">
      <c r="A18" t="s">
        <v>186</v>
      </c>
      <c r="B18" t="s">
        <v>189</v>
      </c>
      <c r="C18" t="s">
        <v>192</v>
      </c>
      <c r="D18" t="s">
        <v>194</v>
      </c>
      <c r="E18" t="s">
        <v>195</v>
      </c>
      <c r="F18" t="s">
        <v>210</v>
      </c>
      <c r="G18" t="s">
        <v>225</v>
      </c>
      <c r="H18" s="5">
        <v>44780</v>
      </c>
      <c r="I18" s="1">
        <f t="shared" ca="1" si="0"/>
        <v>9</v>
      </c>
      <c r="J18" s="1" t="str">
        <f t="shared" ca="1" si="1"/>
        <v>3. Mayor a 6 meses</v>
      </c>
      <c r="K18" t="str">
        <f>IF(COUNTIFS($E$2:$E$290,E18,$O$2:$O$290,"PRINCIPAL",$Q$2:$Q$290,0)&gt;0,"SI","NO")</f>
        <v>NO</v>
      </c>
      <c r="L18" t="s">
        <v>242</v>
      </c>
      <c r="M18" t="s">
        <v>259</v>
      </c>
      <c r="N18" t="s">
        <v>260</v>
      </c>
      <c r="O18" t="s">
        <v>260</v>
      </c>
      <c r="P18" t="str">
        <f>F18&amp;M18</f>
        <v>ROGER BENJAMIN VIGO LUNAPrincipios de seguridad</v>
      </c>
      <c r="Q18">
        <v>2</v>
      </c>
      <c r="R18" t="s">
        <v>4</v>
      </c>
      <c r="S18" t="s">
        <v>21</v>
      </c>
      <c r="T18" s="22">
        <v>1</v>
      </c>
      <c r="U18" s="22" t="str" cm="1">
        <f t="array" ref="U18">_xlfn.IFS(T18=0,"Prenovato",T18=1,"Novato",T18=2,"Principiante avanzado",T18=3,"Competente",T18=4,"Proficiente",T18=5,"Master")</f>
        <v>Novato</v>
      </c>
      <c r="V18" s="22">
        <v>3</v>
      </c>
      <c r="W18" s="22" t="str" cm="1">
        <f t="array" ref="W18">_xlfn.IFS(V18=0,"No evidenciado",V18=1,"Novato",V18=2,"Principiante avanzado",V18=3,"Competente",V18=4,"Proficiente",V18=5,"Master")</f>
        <v>Competente</v>
      </c>
      <c r="X18" s="22">
        <v>2</v>
      </c>
      <c r="Y18" s="22" t="str" cm="1">
        <f t="array" ref="Y18">_xlfn.IFS(X18=0,"No evidenciado",X18=1,"Novato",X18=2,"Principiante avanzado",X18=3,"Competente",X18=4,"Proficiente",X18=5,"Master")</f>
        <v>Principiante avanzado</v>
      </c>
      <c r="Z18" s="22">
        <v>4</v>
      </c>
      <c r="AA18" s="22" t="str" cm="1">
        <f t="array" ref="AA18">_xlfn.IFS(Z18=0,"No evidenciado",Z18=1,"Novato",Z18=2,"Principiante avanzado",Z18=3,"Competente",Z18=4,"Proficiente",Z18=5,"Master")</f>
        <v>Proficiente</v>
      </c>
      <c r="AB18" s="22">
        <v>1</v>
      </c>
      <c r="AC18" s="22" t="str" cm="1">
        <f t="array" ref="AC18">_xlfn.IFS(AB18=0,"Prenovato",AB18=1,"Novato",AB18=2,"Principiante avanzado",AB18=3,"Competente",AB18=4,"Proficiente",AB18=5,"Master")</f>
        <v>Novato</v>
      </c>
      <c r="AD18" s="22" t="str">
        <f>IF(A18&lt;&gt;E18,"EVALUACIÓN","AUTOEVALUACIÓN")</f>
        <v>EVALUACIÓN</v>
      </c>
    </row>
    <row r="19" spans="1:30" x14ac:dyDescent="0.25">
      <c r="A19" t="s">
        <v>186</v>
      </c>
      <c r="B19" t="s">
        <v>189</v>
      </c>
      <c r="C19" t="s">
        <v>192</v>
      </c>
      <c r="D19" t="s">
        <v>194</v>
      </c>
      <c r="E19" t="s">
        <v>196</v>
      </c>
      <c r="F19" t="s">
        <v>211</v>
      </c>
      <c r="G19" t="s">
        <v>226</v>
      </c>
      <c r="H19" s="5">
        <v>44501</v>
      </c>
      <c r="I19" s="1">
        <f t="shared" ca="1" si="0"/>
        <v>19</v>
      </c>
      <c r="J19" s="1" t="str">
        <f t="shared" ca="1" si="1"/>
        <v>3. Mayor a 6 meses</v>
      </c>
      <c r="K19" t="str">
        <f>IF(COUNTIFS($E$2:$E$290,E19,$O$2:$O$290,"PRINCIPAL",$Q$2:$Q$290,0)&gt;0,"SI","NO")</f>
        <v>NO</v>
      </c>
      <c r="L19" t="s">
        <v>242</v>
      </c>
      <c r="M19" t="s">
        <v>259</v>
      </c>
      <c r="N19" t="s">
        <v>260</v>
      </c>
      <c r="O19" t="s">
        <v>260</v>
      </c>
      <c r="P19" t="str">
        <f>F19&amp;M19</f>
        <v>EDUARDO ALONSO DE JESUS SILVA ZUÑIGAPrincipios de seguridad</v>
      </c>
      <c r="Q19">
        <v>2</v>
      </c>
      <c r="R19" t="s">
        <v>4</v>
      </c>
      <c r="S19" t="s">
        <v>21</v>
      </c>
      <c r="T19" s="22">
        <v>2</v>
      </c>
      <c r="U19" s="22" t="str" cm="1">
        <f t="array" ref="U19">_xlfn.IFS(T19=0,"Prenovato",T19=1,"Novato",T19=2,"Principiante avanzado",T19=3,"Competente",T19=4,"Proficiente",T19=5,"Master")</f>
        <v>Principiante avanzado</v>
      </c>
      <c r="V19" s="22">
        <v>3</v>
      </c>
      <c r="W19" s="22" t="str" cm="1">
        <f t="array" ref="W19">_xlfn.IFS(V19=0,"No evidenciado",V19=1,"Novato",V19=2,"Principiante avanzado",V19=3,"Competente",V19=4,"Proficiente",V19=5,"Master")</f>
        <v>Competente</v>
      </c>
      <c r="X19" s="22">
        <v>3</v>
      </c>
      <c r="Y19" s="22" t="str" cm="1">
        <f t="array" ref="Y19">_xlfn.IFS(X19=0,"No evidenciado",X19=1,"Novato",X19=2,"Principiante avanzado",X19=3,"Competente",X19=4,"Proficiente",X19=5,"Master")</f>
        <v>Competente</v>
      </c>
      <c r="Z19" s="22">
        <v>3</v>
      </c>
      <c r="AA19" s="22" t="str" cm="1">
        <f t="array" ref="AA19">_xlfn.IFS(Z19=0,"No evidenciado",Z19=1,"Novato",Z19=2,"Principiante avanzado",Z19=3,"Competente",Z19=4,"Proficiente",Z19=5,"Master")</f>
        <v>Competente</v>
      </c>
      <c r="AB19" s="22">
        <v>2</v>
      </c>
      <c r="AC19" s="22" t="str" cm="1">
        <f t="array" ref="AC19">_xlfn.IFS(AB19=0,"Prenovato",AB19=1,"Novato",AB19=2,"Principiante avanzado",AB19=3,"Competente",AB19=4,"Proficiente",AB19=5,"Master")</f>
        <v>Principiante avanzado</v>
      </c>
      <c r="AD19" s="22" t="str">
        <f>IF(A19&lt;&gt;E19,"EVALUACIÓN","AUTOEVALUACIÓN")</f>
        <v>EVALUACIÓN</v>
      </c>
    </row>
    <row r="20" spans="1:30" x14ac:dyDescent="0.25">
      <c r="A20" t="s">
        <v>186</v>
      </c>
      <c r="B20" t="s">
        <v>189</v>
      </c>
      <c r="C20" t="s">
        <v>192</v>
      </c>
      <c r="D20" t="s">
        <v>194</v>
      </c>
      <c r="E20" t="s">
        <v>196</v>
      </c>
      <c r="F20" t="s">
        <v>211</v>
      </c>
      <c r="G20" t="s">
        <v>226</v>
      </c>
      <c r="H20" s="5">
        <v>44501</v>
      </c>
      <c r="I20" s="1">
        <f t="shared" ca="1" si="0"/>
        <v>19</v>
      </c>
      <c r="J20" s="1" t="str">
        <f t="shared" ca="1" si="1"/>
        <v>3. Mayor a 6 meses</v>
      </c>
      <c r="K20" t="str">
        <f>IF(COUNTIFS($E$2:$E$290,E20,$O$2:$O$290,"PRINCIPAL",$Q$2:$Q$290,0)&gt;0,"SI","NO")</f>
        <v>NO</v>
      </c>
      <c r="L20" t="s">
        <v>242</v>
      </c>
      <c r="M20" t="s">
        <v>258</v>
      </c>
      <c r="N20" t="s">
        <v>31</v>
      </c>
      <c r="O20" t="s">
        <v>31</v>
      </c>
      <c r="P20" t="str">
        <f>F20&amp;M20</f>
        <v>EDUARDO ALONSO DE JESUS SILVA ZUÑIGAModelos Bancarios</v>
      </c>
      <c r="Q20">
        <v>3</v>
      </c>
      <c r="R20" t="s">
        <v>5</v>
      </c>
      <c r="S20" t="s">
        <v>21</v>
      </c>
      <c r="T20" s="22">
        <v>2</v>
      </c>
      <c r="U20" s="22" t="str" cm="1">
        <f t="array" ref="U20">_xlfn.IFS(T20=0,"Prenovato",T20=1,"Novato",T20=2,"Principiante avanzado",T20=3,"Competente",T20=4,"Proficiente",T20=5,"Master")</f>
        <v>Principiante avanzado</v>
      </c>
      <c r="V20" s="22">
        <v>3</v>
      </c>
      <c r="W20" s="22" t="str" cm="1">
        <f t="array" ref="W20">_xlfn.IFS(V20=0,"No evidenciado",V20=1,"Novato",V20=2,"Principiante avanzado",V20=3,"Competente",V20=4,"Proficiente",V20=5,"Master")</f>
        <v>Competente</v>
      </c>
      <c r="X20" s="22">
        <v>3</v>
      </c>
      <c r="Y20" s="22" t="str" cm="1">
        <f t="array" ref="Y20">_xlfn.IFS(X20=0,"No evidenciado",X20=1,"Novato",X20=2,"Principiante avanzado",X20=3,"Competente",X20=4,"Proficiente",X20=5,"Master")</f>
        <v>Competente</v>
      </c>
      <c r="Z20" s="22">
        <v>3</v>
      </c>
      <c r="AA20" s="22" t="str" cm="1">
        <f t="array" ref="AA20">_xlfn.IFS(Z20=0,"No evidenciado",Z20=1,"Novato",Z20=2,"Principiante avanzado",Z20=3,"Competente",Z20=4,"Proficiente",Z20=5,"Master")</f>
        <v>Competente</v>
      </c>
      <c r="AB20" s="22">
        <v>2</v>
      </c>
      <c r="AC20" s="22" t="str" cm="1">
        <f t="array" ref="AC20">_xlfn.IFS(AB20=0,"Prenovato",AB20=1,"Novato",AB20=2,"Principiante avanzado",AB20=3,"Competente",AB20=4,"Proficiente",AB20=5,"Master")</f>
        <v>Principiante avanzado</v>
      </c>
      <c r="AD20" s="22" t="str">
        <f>IF(A20&lt;&gt;E20,"EVALUACIÓN","AUTOEVALUACIÓN")</f>
        <v>EVALUACIÓN</v>
      </c>
    </row>
    <row r="21" spans="1:30" x14ac:dyDescent="0.25">
      <c r="A21" t="s">
        <v>186</v>
      </c>
      <c r="B21" t="s">
        <v>189</v>
      </c>
      <c r="C21" t="s">
        <v>192</v>
      </c>
      <c r="D21" t="s">
        <v>194</v>
      </c>
      <c r="E21" t="s">
        <v>196</v>
      </c>
      <c r="F21" t="s">
        <v>211</v>
      </c>
      <c r="G21" t="s">
        <v>226</v>
      </c>
      <c r="H21" s="5">
        <v>44501</v>
      </c>
      <c r="I21" s="1">
        <f t="shared" ca="1" si="0"/>
        <v>19</v>
      </c>
      <c r="J21" s="1" t="str">
        <f t="shared" ca="1" si="1"/>
        <v>3. Mayor a 6 meses</v>
      </c>
      <c r="K21" t="str">
        <f>IF(COUNTIFS($E$2:$E$290,E21,$O$2:$O$290,"PRINCIPAL",$Q$2:$Q$290,0)&gt;0,"SI","NO")</f>
        <v>NO</v>
      </c>
      <c r="L21" t="s">
        <v>242</v>
      </c>
      <c r="M21" t="s">
        <v>243</v>
      </c>
      <c r="N21" t="s">
        <v>260</v>
      </c>
      <c r="O21" t="s">
        <v>260</v>
      </c>
      <c r="P21" t="str">
        <f>F21&amp;M21</f>
        <v>EDUARDO ALONSO DE JESUS SILVA ZUÑIGACloud</v>
      </c>
      <c r="Q21">
        <v>1</v>
      </c>
      <c r="R21" t="s">
        <v>6</v>
      </c>
      <c r="S21" t="s">
        <v>21</v>
      </c>
      <c r="T21" s="22">
        <v>2</v>
      </c>
      <c r="U21" s="22" t="str" cm="1">
        <f t="array" ref="U21">_xlfn.IFS(T21=0,"Prenovato",T21=1,"Novato",T21=2,"Principiante avanzado",T21=3,"Competente",T21=4,"Proficiente",T21=5,"Master")</f>
        <v>Principiante avanzado</v>
      </c>
      <c r="V21" s="22">
        <v>3</v>
      </c>
      <c r="W21" s="22" t="str" cm="1">
        <f t="array" ref="W21">_xlfn.IFS(V21=0,"No evidenciado",V21=1,"Novato",V21=2,"Principiante avanzado",V21=3,"Competente",V21=4,"Proficiente",V21=5,"Master")</f>
        <v>Competente</v>
      </c>
      <c r="X21" s="22">
        <v>3</v>
      </c>
      <c r="Y21" s="22" t="str" cm="1">
        <f t="array" ref="Y21">_xlfn.IFS(X21=0,"No evidenciado",X21=1,"Novato",X21=2,"Principiante avanzado",X21=3,"Competente",X21=4,"Proficiente",X21=5,"Master")</f>
        <v>Competente</v>
      </c>
      <c r="Z21" s="22">
        <v>3</v>
      </c>
      <c r="AA21" s="22" t="str" cm="1">
        <f t="array" ref="AA21">_xlfn.IFS(Z21=0,"No evidenciado",Z21=1,"Novato",Z21=2,"Principiante avanzado",Z21=3,"Competente",Z21=4,"Proficiente",Z21=5,"Master")</f>
        <v>Competente</v>
      </c>
      <c r="AB21" s="22">
        <v>2</v>
      </c>
      <c r="AC21" s="22" t="str" cm="1">
        <f t="array" ref="AC21">_xlfn.IFS(AB21=0,"Prenovato",AB21=1,"Novato",AB21=2,"Principiante avanzado",AB21=3,"Competente",AB21=4,"Proficiente",AB21=5,"Master")</f>
        <v>Principiante avanzado</v>
      </c>
      <c r="AD21" s="22" t="str">
        <f>IF(A21&lt;&gt;E21,"EVALUACIÓN","AUTOEVALUACIÓN")</f>
        <v>EVALUACIÓN</v>
      </c>
    </row>
    <row r="22" spans="1:30" x14ac:dyDescent="0.25">
      <c r="A22" t="s">
        <v>186</v>
      </c>
      <c r="B22" t="s">
        <v>189</v>
      </c>
      <c r="C22" t="s">
        <v>192</v>
      </c>
      <c r="D22" t="s">
        <v>194</v>
      </c>
      <c r="E22" t="s">
        <v>196</v>
      </c>
      <c r="F22" t="s">
        <v>211</v>
      </c>
      <c r="G22" t="s">
        <v>226</v>
      </c>
      <c r="H22" s="5">
        <v>44501</v>
      </c>
      <c r="I22" s="1">
        <f t="shared" ca="1" si="0"/>
        <v>19</v>
      </c>
      <c r="J22" s="1" t="str">
        <f t="shared" ca="1" si="1"/>
        <v>3. Mayor a 6 meses</v>
      </c>
      <c r="K22" t="str">
        <f>IF(COUNTIFS($E$2:$E$290,E22,$O$2:$O$290,"PRINCIPAL",$Q$2:$Q$290,0)&gt;0,"SI","NO")</f>
        <v>NO</v>
      </c>
      <c r="L22" t="s">
        <v>242</v>
      </c>
      <c r="M22" t="s">
        <v>257</v>
      </c>
      <c r="N22" t="s">
        <v>31</v>
      </c>
      <c r="O22" t="s">
        <v>31</v>
      </c>
      <c r="P22" t="str">
        <f>F22&amp;M22</f>
        <v>EDUARDO ALONSO DE JESUS SILVA ZUÑIGAFrameworks de arquitectura empresarial</v>
      </c>
      <c r="Q22">
        <v>3</v>
      </c>
      <c r="R22" t="s">
        <v>5</v>
      </c>
      <c r="S22" t="s">
        <v>21</v>
      </c>
      <c r="T22" s="22">
        <v>2</v>
      </c>
      <c r="U22" s="22" t="str" cm="1">
        <f t="array" ref="U22">_xlfn.IFS(T22=0,"Prenovato",T22=1,"Novato",T22=2,"Principiante avanzado",T22=3,"Competente",T22=4,"Proficiente",T22=5,"Master")</f>
        <v>Principiante avanzado</v>
      </c>
      <c r="V22" s="22">
        <v>3</v>
      </c>
      <c r="W22" s="22" t="str" cm="1">
        <f t="array" ref="W22">_xlfn.IFS(V22=0,"No evidenciado",V22=1,"Novato",V22=2,"Principiante avanzado",V22=3,"Competente",V22=4,"Proficiente",V22=5,"Master")</f>
        <v>Competente</v>
      </c>
      <c r="X22" s="22">
        <v>3</v>
      </c>
      <c r="Y22" s="22" t="str" cm="1">
        <f t="array" ref="Y22">_xlfn.IFS(X22=0,"No evidenciado",X22=1,"Novato",X22=2,"Principiante avanzado",X22=3,"Competente",X22=4,"Proficiente",X22=5,"Master")</f>
        <v>Competente</v>
      </c>
      <c r="Z22" s="22">
        <v>3</v>
      </c>
      <c r="AA22" s="22" t="str" cm="1">
        <f t="array" ref="AA22">_xlfn.IFS(Z22=0,"No evidenciado",Z22=1,"Novato",Z22=2,"Principiante avanzado",Z22=3,"Competente",Z22=4,"Proficiente",Z22=5,"Master")</f>
        <v>Competente</v>
      </c>
      <c r="AB22" s="22">
        <v>2</v>
      </c>
      <c r="AC22" s="22" t="str" cm="1">
        <f t="array" ref="AC22">_xlfn.IFS(AB22=0,"Prenovato",AB22=1,"Novato",AB22=2,"Principiante avanzado",AB22=3,"Competente",AB22=4,"Proficiente",AB22=5,"Master")</f>
        <v>Principiante avanzado</v>
      </c>
      <c r="AD22" s="22" t="str">
        <f>IF(A22&lt;&gt;E22,"EVALUACIÓN","AUTOEVALUACIÓN")</f>
        <v>EVALUACIÓN</v>
      </c>
    </row>
    <row r="23" spans="1:30" x14ac:dyDescent="0.25">
      <c r="A23" t="s">
        <v>186</v>
      </c>
      <c r="B23" t="s">
        <v>189</v>
      </c>
      <c r="C23" t="s">
        <v>192</v>
      </c>
      <c r="D23" t="s">
        <v>194</v>
      </c>
      <c r="E23" t="s">
        <v>196</v>
      </c>
      <c r="F23" t="s">
        <v>211</v>
      </c>
      <c r="G23" t="s">
        <v>226</v>
      </c>
      <c r="H23" s="5">
        <v>44501</v>
      </c>
      <c r="I23" s="1">
        <f t="shared" ca="1" si="0"/>
        <v>19</v>
      </c>
      <c r="J23" s="1" t="str">
        <f t="shared" ca="1" si="1"/>
        <v>3. Mayor a 6 meses</v>
      </c>
      <c r="K23" t="str">
        <f>IF(COUNTIFS($E$2:$E$290,E23,$O$2:$O$290,"PRINCIPAL",$Q$2:$Q$290,0)&gt;0,"SI","NO")</f>
        <v>NO</v>
      </c>
      <c r="L23" t="s">
        <v>242</v>
      </c>
      <c r="M23" t="s">
        <v>254</v>
      </c>
      <c r="N23" t="s">
        <v>31</v>
      </c>
      <c r="O23" t="s">
        <v>31</v>
      </c>
      <c r="P23" t="str">
        <f>F23&amp;M23</f>
        <v>EDUARDO ALONSO DE JESUS SILVA ZUÑIGAModelado</v>
      </c>
      <c r="Q23">
        <v>3</v>
      </c>
      <c r="R23" t="s">
        <v>5</v>
      </c>
      <c r="S23" t="s">
        <v>21</v>
      </c>
      <c r="T23" s="22">
        <v>2</v>
      </c>
      <c r="U23" s="22" t="str" cm="1">
        <f t="array" ref="U23">_xlfn.IFS(T23=0,"Prenovato",T23=1,"Novato",T23=2,"Principiante avanzado",T23=3,"Competente",T23=4,"Proficiente",T23=5,"Master")</f>
        <v>Principiante avanzado</v>
      </c>
      <c r="V23" s="22">
        <v>3</v>
      </c>
      <c r="W23" s="22" t="str" cm="1">
        <f t="array" ref="W23">_xlfn.IFS(V23=0,"No evidenciado",V23=1,"Novato",V23=2,"Principiante avanzado",V23=3,"Competente",V23=4,"Proficiente",V23=5,"Master")</f>
        <v>Competente</v>
      </c>
      <c r="X23" s="22">
        <v>3</v>
      </c>
      <c r="Y23" s="22" t="str" cm="1">
        <f t="array" ref="Y23">_xlfn.IFS(X23=0,"No evidenciado",X23=1,"Novato",X23=2,"Principiante avanzado",X23=3,"Competente",X23=4,"Proficiente",X23=5,"Master")</f>
        <v>Competente</v>
      </c>
      <c r="Z23" s="22">
        <v>3</v>
      </c>
      <c r="AA23" s="22" t="str" cm="1">
        <f t="array" ref="AA23">_xlfn.IFS(Z23=0,"No evidenciado",Z23=1,"Novato",Z23=2,"Principiante avanzado",Z23=3,"Competente",Z23=4,"Proficiente",Z23=5,"Master")</f>
        <v>Competente</v>
      </c>
      <c r="AB23" s="22">
        <v>2</v>
      </c>
      <c r="AC23" s="22" t="str" cm="1">
        <f t="array" ref="AC23">_xlfn.IFS(AB23=0,"Prenovato",AB23=1,"Novato",AB23=2,"Principiante avanzado",AB23=3,"Competente",AB23=4,"Proficiente",AB23=5,"Master")</f>
        <v>Principiante avanzado</v>
      </c>
      <c r="AD23" s="22" t="str">
        <f>IF(A23&lt;&gt;E23,"EVALUACIÓN","AUTOEVALUACIÓN")</f>
        <v>EVALUACIÓN</v>
      </c>
    </row>
    <row r="24" spans="1:30" x14ac:dyDescent="0.25">
      <c r="A24" t="s">
        <v>186</v>
      </c>
      <c r="B24" t="s">
        <v>189</v>
      </c>
      <c r="C24" t="s">
        <v>192</v>
      </c>
      <c r="D24" t="s">
        <v>194</v>
      </c>
      <c r="E24" t="s">
        <v>196</v>
      </c>
      <c r="F24" t="s">
        <v>211</v>
      </c>
      <c r="G24" t="s">
        <v>226</v>
      </c>
      <c r="H24" s="5">
        <v>44501</v>
      </c>
      <c r="I24" s="1">
        <f t="shared" ca="1" si="0"/>
        <v>19</v>
      </c>
      <c r="J24" s="1" t="str">
        <f t="shared" ca="1" si="1"/>
        <v>3. Mayor a 6 meses</v>
      </c>
      <c r="K24" t="str">
        <f>IF(COUNTIFS($E$2:$E$290,E24,$O$2:$O$290,"PRINCIPAL",$Q$2:$Q$290,0)&gt;0,"SI","NO")</f>
        <v>NO</v>
      </c>
      <c r="L24" t="s">
        <v>242</v>
      </c>
      <c r="M24" t="s">
        <v>256</v>
      </c>
      <c r="N24" t="s">
        <v>261</v>
      </c>
      <c r="O24" t="s">
        <v>260</v>
      </c>
      <c r="P24" t="str">
        <f>F24&amp;M24</f>
        <v>EDUARDO ALONSO DE JESUS SILVA ZUÑIGAPlataforma de soluciones BCP</v>
      </c>
      <c r="Q24">
        <v>3</v>
      </c>
      <c r="R24" t="s">
        <v>5</v>
      </c>
      <c r="S24" t="s">
        <v>21</v>
      </c>
      <c r="T24" s="22">
        <v>2</v>
      </c>
      <c r="U24" s="22" t="str" cm="1">
        <f t="array" ref="U24">_xlfn.IFS(T24=0,"Prenovato",T24=1,"Novato",T24=2,"Principiante avanzado",T24=3,"Competente",T24=4,"Proficiente",T24=5,"Master")</f>
        <v>Principiante avanzado</v>
      </c>
      <c r="V24" s="22">
        <v>3</v>
      </c>
      <c r="W24" s="22" t="str" cm="1">
        <f t="array" ref="W24">_xlfn.IFS(V24=0,"No evidenciado",V24=1,"Novato",V24=2,"Principiante avanzado",V24=3,"Competente",V24=4,"Proficiente",V24=5,"Master")</f>
        <v>Competente</v>
      </c>
      <c r="X24" s="22">
        <v>3</v>
      </c>
      <c r="Y24" s="22" t="str" cm="1">
        <f t="array" ref="Y24">_xlfn.IFS(X24=0,"No evidenciado",X24=1,"Novato",X24=2,"Principiante avanzado",X24=3,"Competente",X24=4,"Proficiente",X24=5,"Master")</f>
        <v>Competente</v>
      </c>
      <c r="Z24" s="22">
        <v>3</v>
      </c>
      <c r="AA24" s="22" t="str" cm="1">
        <f t="array" ref="AA24">_xlfn.IFS(Z24=0,"No evidenciado",Z24=1,"Novato",Z24=2,"Principiante avanzado",Z24=3,"Competente",Z24=4,"Proficiente",Z24=5,"Master")</f>
        <v>Competente</v>
      </c>
      <c r="AB24" s="22">
        <v>2</v>
      </c>
      <c r="AC24" s="22" t="str" cm="1">
        <f t="array" ref="AC24">_xlfn.IFS(AB24=0,"Prenovato",AB24=1,"Novato",AB24=2,"Principiante avanzado",AB24=3,"Competente",AB24=4,"Proficiente",AB24=5,"Master")</f>
        <v>Principiante avanzado</v>
      </c>
      <c r="AD24" s="22" t="str">
        <f>IF(A24&lt;&gt;E24,"EVALUACIÓN","AUTOEVALUACIÓN")</f>
        <v>EVALUACIÓN</v>
      </c>
    </row>
    <row r="25" spans="1:30" x14ac:dyDescent="0.25">
      <c r="A25" t="s">
        <v>186</v>
      </c>
      <c r="B25" t="s">
        <v>189</v>
      </c>
      <c r="C25" t="s">
        <v>192</v>
      </c>
      <c r="D25" t="s">
        <v>194</v>
      </c>
      <c r="E25" t="s">
        <v>196</v>
      </c>
      <c r="F25" t="s">
        <v>211</v>
      </c>
      <c r="G25" t="s">
        <v>226</v>
      </c>
      <c r="H25" s="5">
        <v>44501</v>
      </c>
      <c r="I25" s="1">
        <f t="shared" ca="1" si="0"/>
        <v>19</v>
      </c>
      <c r="J25" s="1" t="str">
        <f t="shared" ca="1" si="1"/>
        <v>3. Mayor a 6 meses</v>
      </c>
      <c r="K25" t="str">
        <f>IF(COUNTIFS($E$2:$E$290,E25,$O$2:$O$290,"PRINCIPAL",$Q$2:$Q$290,0)&gt;0,"SI","NO")</f>
        <v>NO</v>
      </c>
      <c r="L25" t="s">
        <v>242</v>
      </c>
      <c r="M25" t="s">
        <v>253</v>
      </c>
      <c r="N25" t="s">
        <v>31</v>
      </c>
      <c r="O25" t="s">
        <v>31</v>
      </c>
      <c r="P25" t="str">
        <f>F25&amp;M25</f>
        <v>EDUARDO ALONSO DE JESUS SILVA ZUÑIGANegocio bancario</v>
      </c>
      <c r="Q25">
        <v>3</v>
      </c>
      <c r="R25" t="s">
        <v>5</v>
      </c>
      <c r="S25" t="s">
        <v>21</v>
      </c>
      <c r="T25" s="22">
        <v>2</v>
      </c>
      <c r="U25" s="22" t="str" cm="1">
        <f t="array" ref="U25">_xlfn.IFS(T25=0,"Prenovato",T25=1,"Novato",T25=2,"Principiante avanzado",T25=3,"Competente",T25=4,"Proficiente",T25=5,"Master")</f>
        <v>Principiante avanzado</v>
      </c>
      <c r="V25" s="22">
        <v>3</v>
      </c>
      <c r="W25" s="22" t="str" cm="1">
        <f t="array" ref="W25">_xlfn.IFS(V25=0,"No evidenciado",V25=1,"Novato",V25=2,"Principiante avanzado",V25=3,"Competente",V25=4,"Proficiente",V25=5,"Master")</f>
        <v>Competente</v>
      </c>
      <c r="X25" s="22">
        <v>3</v>
      </c>
      <c r="Y25" s="22" t="str" cm="1">
        <f t="array" ref="Y25">_xlfn.IFS(X25=0,"No evidenciado",X25=1,"Novato",X25=2,"Principiante avanzado",X25=3,"Competente",X25=4,"Proficiente",X25=5,"Master")</f>
        <v>Competente</v>
      </c>
      <c r="Z25" s="22">
        <v>3</v>
      </c>
      <c r="AA25" s="22" t="str" cm="1">
        <f t="array" ref="AA25">_xlfn.IFS(Z25=0,"No evidenciado",Z25=1,"Novato",Z25=2,"Principiante avanzado",Z25=3,"Competente",Z25=4,"Proficiente",Z25=5,"Master")</f>
        <v>Competente</v>
      </c>
      <c r="AB25" s="22">
        <v>2</v>
      </c>
      <c r="AC25" s="22" t="str" cm="1">
        <f t="array" ref="AC25">_xlfn.IFS(AB25=0,"Prenovato",AB25=1,"Novato",AB25=2,"Principiante avanzado",AB25=3,"Competente",AB25=4,"Proficiente",AB25=5,"Master")</f>
        <v>Principiante avanzado</v>
      </c>
      <c r="AD25" s="22" t="str">
        <f>IF(A25&lt;&gt;E25,"EVALUACIÓN","AUTOEVALUACIÓN")</f>
        <v>EVALUACIÓN</v>
      </c>
    </row>
    <row r="26" spans="1:30" x14ac:dyDescent="0.25">
      <c r="A26" t="s">
        <v>186</v>
      </c>
      <c r="B26" t="s">
        <v>189</v>
      </c>
      <c r="C26" t="s">
        <v>192</v>
      </c>
      <c r="D26" t="s">
        <v>194</v>
      </c>
      <c r="E26" t="s">
        <v>196</v>
      </c>
      <c r="F26" t="s">
        <v>211</v>
      </c>
      <c r="G26" t="s">
        <v>226</v>
      </c>
      <c r="H26" s="5">
        <v>44501</v>
      </c>
      <c r="I26" s="1">
        <f t="shared" ca="1" si="0"/>
        <v>19</v>
      </c>
      <c r="J26" s="1" t="str">
        <f t="shared" ca="1" si="1"/>
        <v>3. Mayor a 6 meses</v>
      </c>
      <c r="K26" t="str">
        <f>IF(COUNTIFS($E$2:$E$290,E26,$O$2:$O$290,"PRINCIPAL",$Q$2:$Q$290,0)&gt;0,"SI","NO")</f>
        <v>NO</v>
      </c>
      <c r="L26" t="s">
        <v>242</v>
      </c>
      <c r="M26" t="s">
        <v>255</v>
      </c>
      <c r="N26" t="s">
        <v>260</v>
      </c>
      <c r="O26" t="s">
        <v>260</v>
      </c>
      <c r="P26" t="str">
        <f>F26&amp;M26</f>
        <v>EDUARDO ALONSO DE JESUS SILVA ZUÑIGACompliance</v>
      </c>
      <c r="Q26">
        <v>2</v>
      </c>
      <c r="R26" t="s">
        <v>4</v>
      </c>
      <c r="S26" t="s">
        <v>21</v>
      </c>
      <c r="T26" s="22">
        <v>2</v>
      </c>
      <c r="U26" s="22" t="str" cm="1">
        <f t="array" ref="U26">_xlfn.IFS(T26=0,"Prenovato",T26=1,"Novato",T26=2,"Principiante avanzado",T26=3,"Competente",T26=4,"Proficiente",T26=5,"Master")</f>
        <v>Principiante avanzado</v>
      </c>
      <c r="V26" s="22">
        <v>3</v>
      </c>
      <c r="W26" s="22" t="str" cm="1">
        <f t="array" ref="W26">_xlfn.IFS(V26=0,"No evidenciado",V26=1,"Novato",V26=2,"Principiante avanzado",V26=3,"Competente",V26=4,"Proficiente",V26=5,"Master")</f>
        <v>Competente</v>
      </c>
      <c r="X26" s="22">
        <v>3</v>
      </c>
      <c r="Y26" s="22" t="str" cm="1">
        <f t="array" ref="Y26">_xlfn.IFS(X26=0,"No evidenciado",X26=1,"Novato",X26=2,"Principiante avanzado",X26=3,"Competente",X26=4,"Proficiente",X26=5,"Master")</f>
        <v>Competente</v>
      </c>
      <c r="Z26" s="22">
        <v>3</v>
      </c>
      <c r="AA26" s="22" t="str" cm="1">
        <f t="array" ref="AA26">_xlfn.IFS(Z26=0,"No evidenciado",Z26=1,"Novato",Z26=2,"Principiante avanzado",Z26=3,"Competente",Z26=4,"Proficiente",Z26=5,"Master")</f>
        <v>Competente</v>
      </c>
      <c r="AB26" s="22">
        <v>2</v>
      </c>
      <c r="AC26" s="22" t="str" cm="1">
        <f t="array" ref="AC26">_xlfn.IFS(AB26=0,"Prenovato",AB26=1,"Novato",AB26=2,"Principiante avanzado",AB26=3,"Competente",AB26=4,"Proficiente",AB26=5,"Master")</f>
        <v>Principiante avanzado</v>
      </c>
      <c r="AD26" s="22" t="str">
        <f>IF(A26&lt;&gt;E26,"EVALUACIÓN","AUTOEVALUACIÓN")</f>
        <v>EVALUACIÓN</v>
      </c>
    </row>
    <row r="27" spans="1:30" x14ac:dyDescent="0.25">
      <c r="A27" t="s">
        <v>186</v>
      </c>
      <c r="B27" t="s">
        <v>189</v>
      </c>
      <c r="C27" t="s">
        <v>192</v>
      </c>
      <c r="D27" t="s">
        <v>194</v>
      </c>
      <c r="E27" t="s">
        <v>196</v>
      </c>
      <c r="F27" t="s">
        <v>211</v>
      </c>
      <c r="G27" t="s">
        <v>226</v>
      </c>
      <c r="H27" s="5">
        <v>44501</v>
      </c>
      <c r="I27" s="1">
        <f t="shared" ca="1" si="0"/>
        <v>19</v>
      </c>
      <c r="J27" s="1" t="str">
        <f t="shared" ca="1" si="1"/>
        <v>3. Mayor a 6 meses</v>
      </c>
      <c r="K27" t="str">
        <f>IF(COUNTIFS($E$2:$E$290,E27,$O$2:$O$290,"PRINCIPAL",$Q$2:$Q$290,0)&gt;0,"SI","NO")</f>
        <v>NO</v>
      </c>
      <c r="L27" t="s">
        <v>242</v>
      </c>
      <c r="M27" t="s">
        <v>252</v>
      </c>
      <c r="N27" t="s">
        <v>260</v>
      </c>
      <c r="O27" t="s">
        <v>260</v>
      </c>
      <c r="P27" t="str">
        <f>F27&amp;M27</f>
        <v>EDUARDO ALONSO DE JESUS SILVA ZUÑIGAEvolución ágil de productos digitales</v>
      </c>
      <c r="Q27">
        <v>3</v>
      </c>
      <c r="R27" t="s">
        <v>5</v>
      </c>
      <c r="S27" t="s">
        <v>21</v>
      </c>
      <c r="T27" s="22">
        <v>2</v>
      </c>
      <c r="U27" s="22" t="str" cm="1">
        <f t="array" ref="U27">_xlfn.IFS(T27=0,"Prenovato",T27=1,"Novato",T27=2,"Principiante avanzado",T27=3,"Competente",T27=4,"Proficiente",T27=5,"Master")</f>
        <v>Principiante avanzado</v>
      </c>
      <c r="V27" s="22">
        <v>3</v>
      </c>
      <c r="W27" s="22" t="str" cm="1">
        <f t="array" ref="W27">_xlfn.IFS(V27=0,"No evidenciado",V27=1,"Novato",V27=2,"Principiante avanzado",V27=3,"Competente",V27=4,"Proficiente",V27=5,"Master")</f>
        <v>Competente</v>
      </c>
      <c r="X27" s="22">
        <v>3</v>
      </c>
      <c r="Y27" s="22" t="str" cm="1">
        <f t="array" ref="Y27">_xlfn.IFS(X27=0,"No evidenciado",X27=1,"Novato",X27=2,"Principiante avanzado",X27=3,"Competente",X27=4,"Proficiente",X27=5,"Master")</f>
        <v>Competente</v>
      </c>
      <c r="Z27" s="22">
        <v>3</v>
      </c>
      <c r="AA27" s="22" t="str" cm="1">
        <f t="array" ref="AA27">_xlfn.IFS(Z27=0,"No evidenciado",Z27=1,"Novato",Z27=2,"Principiante avanzado",Z27=3,"Competente",Z27=4,"Proficiente",Z27=5,"Master")</f>
        <v>Competente</v>
      </c>
      <c r="AB27" s="22">
        <v>2</v>
      </c>
      <c r="AC27" s="22" t="str" cm="1">
        <f t="array" ref="AC27">_xlfn.IFS(AB27=0,"Prenovato",AB27=1,"Novato",AB27=2,"Principiante avanzado",AB27=3,"Competente",AB27=4,"Proficiente",AB27=5,"Master")</f>
        <v>Principiante avanzado</v>
      </c>
      <c r="AD27" s="22" t="str">
        <f>IF(A27&lt;&gt;E27,"EVALUACIÓN","AUTOEVALUACIÓN")</f>
        <v>EVALUACIÓN</v>
      </c>
    </row>
    <row r="28" spans="1:30" x14ac:dyDescent="0.25">
      <c r="A28" t="s">
        <v>186</v>
      </c>
      <c r="B28" t="s">
        <v>189</v>
      </c>
      <c r="C28" t="s">
        <v>192</v>
      </c>
      <c r="D28" t="s">
        <v>194</v>
      </c>
      <c r="E28" t="s">
        <v>196</v>
      </c>
      <c r="F28" t="s">
        <v>211</v>
      </c>
      <c r="G28" t="s">
        <v>226</v>
      </c>
      <c r="H28" s="5">
        <v>44501</v>
      </c>
      <c r="I28" s="1">
        <f t="shared" ca="1" si="0"/>
        <v>19</v>
      </c>
      <c r="J28" s="1" t="str">
        <f t="shared" ca="1" si="1"/>
        <v>3. Mayor a 6 meses</v>
      </c>
      <c r="K28" t="str">
        <f>IF(COUNTIFS($E$2:$E$290,E28,$O$2:$O$290,"PRINCIPAL",$Q$2:$Q$290,0)&gt;0,"SI","NO")</f>
        <v>NO</v>
      </c>
      <c r="L28" t="s">
        <v>242</v>
      </c>
      <c r="M28" t="s">
        <v>251</v>
      </c>
      <c r="N28" t="s">
        <v>261</v>
      </c>
      <c r="O28" t="s">
        <v>260</v>
      </c>
      <c r="P28" t="str">
        <f>F28&amp;M28</f>
        <v>EDUARDO ALONSO DE JESUS SILVA ZUÑIGACustomer Experience</v>
      </c>
      <c r="Q28">
        <v>2</v>
      </c>
      <c r="R28" t="s">
        <v>4</v>
      </c>
      <c r="S28" t="s">
        <v>21</v>
      </c>
      <c r="T28" s="22">
        <v>2</v>
      </c>
      <c r="U28" s="22" t="str" cm="1">
        <f t="array" ref="U28">_xlfn.IFS(T28=0,"Prenovato",T28=1,"Novato",T28=2,"Principiante avanzado",T28=3,"Competente",T28=4,"Proficiente",T28=5,"Master")</f>
        <v>Principiante avanzado</v>
      </c>
      <c r="V28" s="22">
        <v>3</v>
      </c>
      <c r="W28" s="22" t="str" cm="1">
        <f t="array" ref="W28">_xlfn.IFS(V28=0,"No evidenciado",V28=1,"Novato",V28=2,"Principiante avanzado",V28=3,"Competente",V28=4,"Proficiente",V28=5,"Master")</f>
        <v>Competente</v>
      </c>
      <c r="X28" s="22">
        <v>3</v>
      </c>
      <c r="Y28" s="22" t="str" cm="1">
        <f t="array" ref="Y28">_xlfn.IFS(X28=0,"No evidenciado",X28=1,"Novato",X28=2,"Principiante avanzado",X28=3,"Competente",X28=4,"Proficiente",X28=5,"Master")</f>
        <v>Competente</v>
      </c>
      <c r="Z28" s="22">
        <v>3</v>
      </c>
      <c r="AA28" s="22" t="str" cm="1">
        <f t="array" ref="AA28">_xlfn.IFS(Z28=0,"No evidenciado",Z28=1,"Novato",Z28=2,"Principiante avanzado",Z28=3,"Competente",Z28=4,"Proficiente",Z28=5,"Master")</f>
        <v>Competente</v>
      </c>
      <c r="AB28" s="22">
        <v>2</v>
      </c>
      <c r="AC28" s="22" t="str" cm="1">
        <f t="array" ref="AC28">_xlfn.IFS(AB28=0,"Prenovato",AB28=1,"Novato",AB28=2,"Principiante avanzado",AB28=3,"Competente",AB28=4,"Proficiente",AB28=5,"Master")</f>
        <v>Principiante avanzado</v>
      </c>
      <c r="AD28" s="22" t="str">
        <f>IF(A28&lt;&gt;E28,"EVALUACIÓN","AUTOEVALUACIÓN")</f>
        <v>EVALUACIÓN</v>
      </c>
    </row>
    <row r="29" spans="1:30" x14ac:dyDescent="0.25">
      <c r="A29" t="s">
        <v>186</v>
      </c>
      <c r="B29" t="s">
        <v>189</v>
      </c>
      <c r="C29" t="s">
        <v>192</v>
      </c>
      <c r="D29" t="s">
        <v>194</v>
      </c>
      <c r="E29" t="s">
        <v>196</v>
      </c>
      <c r="F29" t="s">
        <v>211</v>
      </c>
      <c r="G29" t="s">
        <v>226</v>
      </c>
      <c r="H29" s="5">
        <v>44501</v>
      </c>
      <c r="I29" s="1">
        <f t="shared" ca="1" si="0"/>
        <v>19</v>
      </c>
      <c r="J29" s="1" t="str">
        <f t="shared" ca="1" si="1"/>
        <v>3. Mayor a 6 meses</v>
      </c>
      <c r="K29" t="str">
        <f>IF(COUNTIFS($E$2:$E$290,E29,$O$2:$O$290,"PRINCIPAL",$Q$2:$Q$290,0)&gt;0,"SI","NO")</f>
        <v>NO</v>
      </c>
      <c r="L29" t="s">
        <v>242</v>
      </c>
      <c r="M29" t="s">
        <v>250</v>
      </c>
      <c r="N29" t="s">
        <v>260</v>
      </c>
      <c r="O29" t="s">
        <v>260</v>
      </c>
      <c r="P29" t="str">
        <f>F29&amp;M29</f>
        <v>EDUARDO ALONSO DE JESUS SILVA ZUÑIGAGestión de cambios</v>
      </c>
      <c r="Q29">
        <v>1</v>
      </c>
      <c r="R29" t="s">
        <v>6</v>
      </c>
      <c r="S29" t="s">
        <v>21</v>
      </c>
      <c r="T29" s="22">
        <v>2</v>
      </c>
      <c r="U29" s="22" t="str" cm="1">
        <f t="array" ref="U29">_xlfn.IFS(T29=0,"Prenovato",T29=1,"Novato",T29=2,"Principiante avanzado",T29=3,"Competente",T29=4,"Proficiente",T29=5,"Master")</f>
        <v>Principiante avanzado</v>
      </c>
      <c r="V29" s="22">
        <v>3</v>
      </c>
      <c r="W29" s="22" t="str" cm="1">
        <f t="array" ref="W29">_xlfn.IFS(V29=0,"No evidenciado",V29=1,"Novato",V29=2,"Principiante avanzado",V29=3,"Competente",V29=4,"Proficiente",V29=5,"Master")</f>
        <v>Competente</v>
      </c>
      <c r="X29" s="22">
        <v>3</v>
      </c>
      <c r="Y29" s="22" t="str" cm="1">
        <f t="array" ref="Y29">_xlfn.IFS(X29=0,"No evidenciado",X29=1,"Novato",X29=2,"Principiante avanzado",X29=3,"Competente",X29=4,"Proficiente",X29=5,"Master")</f>
        <v>Competente</v>
      </c>
      <c r="Z29" s="22">
        <v>3</v>
      </c>
      <c r="AA29" s="22" t="str" cm="1">
        <f t="array" ref="AA29">_xlfn.IFS(Z29=0,"No evidenciado",Z29=1,"Novato",Z29=2,"Principiante avanzado",Z29=3,"Competente",Z29=4,"Proficiente",Z29=5,"Master")</f>
        <v>Competente</v>
      </c>
      <c r="AB29" s="22">
        <v>2</v>
      </c>
      <c r="AC29" s="22" t="str" cm="1">
        <f t="array" ref="AC29">_xlfn.IFS(AB29=0,"Prenovato",AB29=1,"Novato",AB29=2,"Principiante avanzado",AB29=3,"Competente",AB29=4,"Proficiente",AB29=5,"Master")</f>
        <v>Principiante avanzado</v>
      </c>
      <c r="AD29" s="22" t="str">
        <f>IF(A29&lt;&gt;E29,"EVALUACIÓN","AUTOEVALUACIÓN")</f>
        <v>EVALUACIÓN</v>
      </c>
    </row>
    <row r="30" spans="1:30" x14ac:dyDescent="0.25">
      <c r="A30" t="s">
        <v>186</v>
      </c>
      <c r="B30" t="s">
        <v>189</v>
      </c>
      <c r="C30" t="s">
        <v>192</v>
      </c>
      <c r="D30" t="s">
        <v>194</v>
      </c>
      <c r="E30" t="s">
        <v>196</v>
      </c>
      <c r="F30" t="s">
        <v>211</v>
      </c>
      <c r="G30" t="s">
        <v>226</v>
      </c>
      <c r="H30" s="5">
        <v>44501</v>
      </c>
      <c r="I30" s="1">
        <f t="shared" ca="1" si="0"/>
        <v>19</v>
      </c>
      <c r="J30" s="1" t="str">
        <f t="shared" ca="1" si="1"/>
        <v>3. Mayor a 6 meses</v>
      </c>
      <c r="K30" t="str">
        <f>IF(COUNTIFS($E$2:$E$290,E30,$O$2:$O$290,"PRINCIPAL",$Q$2:$Q$290,0)&gt;0,"SI","NO")</f>
        <v>NO</v>
      </c>
      <c r="L30" t="s">
        <v>242</v>
      </c>
      <c r="M30" t="s">
        <v>249</v>
      </c>
      <c r="N30" t="s">
        <v>261</v>
      </c>
      <c r="O30" t="s">
        <v>260</v>
      </c>
      <c r="P30" t="str">
        <f>F30&amp;M30</f>
        <v>EDUARDO ALONSO DE JESUS SILVA ZUÑIGAStory Telling</v>
      </c>
      <c r="Q30">
        <v>2</v>
      </c>
      <c r="R30" t="s">
        <v>4</v>
      </c>
      <c r="S30" t="s">
        <v>21</v>
      </c>
      <c r="T30" s="22">
        <v>2</v>
      </c>
      <c r="U30" s="22" t="str" cm="1">
        <f t="array" ref="U30">_xlfn.IFS(T30=0,"Prenovato",T30=1,"Novato",T30=2,"Principiante avanzado",T30=3,"Competente",T30=4,"Proficiente",T30=5,"Master")</f>
        <v>Principiante avanzado</v>
      </c>
      <c r="V30" s="22">
        <v>3</v>
      </c>
      <c r="W30" s="22" t="str" cm="1">
        <f t="array" ref="W30">_xlfn.IFS(V30=0,"No evidenciado",V30=1,"Novato",V30=2,"Principiante avanzado",V30=3,"Competente",V30=4,"Proficiente",V30=5,"Master")</f>
        <v>Competente</v>
      </c>
      <c r="X30" s="22">
        <v>3</v>
      </c>
      <c r="Y30" s="22" t="str" cm="1">
        <f t="array" ref="Y30">_xlfn.IFS(X30=0,"No evidenciado",X30=1,"Novato",X30=2,"Principiante avanzado",X30=3,"Competente",X30=4,"Proficiente",X30=5,"Master")</f>
        <v>Competente</v>
      </c>
      <c r="Z30" s="22">
        <v>3</v>
      </c>
      <c r="AA30" s="22" t="str" cm="1">
        <f t="array" ref="AA30">_xlfn.IFS(Z30=0,"No evidenciado",Z30=1,"Novato",Z30=2,"Principiante avanzado",Z30=3,"Competente",Z30=4,"Proficiente",Z30=5,"Master")</f>
        <v>Competente</v>
      </c>
      <c r="AB30" s="22">
        <v>2</v>
      </c>
      <c r="AC30" s="22" t="str" cm="1">
        <f t="array" ref="AC30">_xlfn.IFS(AB30=0,"Prenovato",AB30=1,"Novato",AB30=2,"Principiante avanzado",AB30=3,"Competente",AB30=4,"Proficiente",AB30=5,"Master")</f>
        <v>Principiante avanzado</v>
      </c>
      <c r="AD30" s="22" t="str">
        <f>IF(A30&lt;&gt;E30,"EVALUACIÓN","AUTOEVALUACIÓN")</f>
        <v>EVALUACIÓN</v>
      </c>
    </row>
    <row r="31" spans="1:30" x14ac:dyDescent="0.25">
      <c r="A31" t="s">
        <v>186</v>
      </c>
      <c r="B31" t="s">
        <v>189</v>
      </c>
      <c r="C31" t="s">
        <v>192</v>
      </c>
      <c r="D31" t="s">
        <v>194</v>
      </c>
      <c r="E31" t="s">
        <v>196</v>
      </c>
      <c r="F31" t="s">
        <v>211</v>
      </c>
      <c r="G31" t="s">
        <v>226</v>
      </c>
      <c r="H31" s="5">
        <v>44501</v>
      </c>
      <c r="I31" s="1">
        <f t="shared" ca="1" si="0"/>
        <v>19</v>
      </c>
      <c r="J31" s="1" t="str">
        <f t="shared" ca="1" si="1"/>
        <v>3. Mayor a 6 meses</v>
      </c>
      <c r="K31" t="str">
        <f>IF(COUNTIFS($E$2:$E$290,E31,$O$2:$O$290,"PRINCIPAL",$Q$2:$Q$290,0)&gt;0,"SI","NO")</f>
        <v>NO</v>
      </c>
      <c r="L31" t="s">
        <v>242</v>
      </c>
      <c r="M31" t="s">
        <v>247</v>
      </c>
      <c r="N31" t="s">
        <v>31</v>
      </c>
      <c r="O31" t="s">
        <v>31</v>
      </c>
      <c r="P31" t="str">
        <f>F31&amp;M31</f>
        <v>EDUARDO ALONSO DE JESUS SILVA ZUÑIGAInnovación</v>
      </c>
      <c r="Q31">
        <v>2</v>
      </c>
      <c r="R31" t="s">
        <v>4</v>
      </c>
      <c r="S31" t="s">
        <v>21</v>
      </c>
      <c r="T31" s="22">
        <v>2</v>
      </c>
      <c r="U31" s="22" t="str" cm="1">
        <f t="array" ref="U31">_xlfn.IFS(T31=0,"Prenovato",T31=1,"Novato",T31=2,"Principiante avanzado",T31=3,"Competente",T31=4,"Proficiente",T31=5,"Master")</f>
        <v>Principiante avanzado</v>
      </c>
      <c r="V31" s="22">
        <v>3</v>
      </c>
      <c r="W31" s="22" t="str" cm="1">
        <f t="array" ref="W31">_xlfn.IFS(V31=0,"No evidenciado",V31=1,"Novato",V31=2,"Principiante avanzado",V31=3,"Competente",V31=4,"Proficiente",V31=5,"Master")</f>
        <v>Competente</v>
      </c>
      <c r="X31" s="22">
        <v>3</v>
      </c>
      <c r="Y31" s="22" t="str" cm="1">
        <f t="array" ref="Y31">_xlfn.IFS(X31=0,"No evidenciado",X31=1,"Novato",X31=2,"Principiante avanzado",X31=3,"Competente",X31=4,"Proficiente",X31=5,"Master")</f>
        <v>Competente</v>
      </c>
      <c r="Z31" s="22">
        <v>3</v>
      </c>
      <c r="AA31" s="22" t="str" cm="1">
        <f t="array" ref="AA31">_xlfn.IFS(Z31=0,"No evidenciado",Z31=1,"Novato",Z31=2,"Principiante avanzado",Z31=3,"Competente",Z31=4,"Proficiente",Z31=5,"Master")</f>
        <v>Competente</v>
      </c>
      <c r="AB31" s="22">
        <v>2</v>
      </c>
      <c r="AC31" s="22" t="str" cm="1">
        <f t="array" ref="AC31">_xlfn.IFS(AB31=0,"Prenovato",AB31=1,"Novato",AB31=2,"Principiante avanzado",AB31=3,"Competente",AB31=4,"Proficiente",AB31=5,"Master")</f>
        <v>Principiante avanzado</v>
      </c>
      <c r="AD31" s="22" t="str">
        <f>IF(A31&lt;&gt;E31,"EVALUACIÓN","AUTOEVALUACIÓN")</f>
        <v>EVALUACIÓN</v>
      </c>
    </row>
    <row r="32" spans="1:30" x14ac:dyDescent="0.25">
      <c r="A32" t="s">
        <v>186</v>
      </c>
      <c r="B32" t="s">
        <v>189</v>
      </c>
      <c r="C32" t="s">
        <v>192</v>
      </c>
      <c r="D32" t="s">
        <v>194</v>
      </c>
      <c r="E32" t="s">
        <v>196</v>
      </c>
      <c r="F32" t="s">
        <v>211</v>
      </c>
      <c r="G32" t="s">
        <v>226</v>
      </c>
      <c r="H32" s="5">
        <v>44501</v>
      </c>
      <c r="I32" s="1">
        <f t="shared" ca="1" si="0"/>
        <v>19</v>
      </c>
      <c r="J32" s="1" t="str">
        <f t="shared" ca="1" si="1"/>
        <v>3. Mayor a 6 meses</v>
      </c>
      <c r="K32" t="str">
        <f>IF(COUNTIFS($E$2:$E$290,E32,$O$2:$O$290,"PRINCIPAL",$Q$2:$Q$290,0)&gt;0,"SI","NO")</f>
        <v>NO</v>
      </c>
      <c r="L32" t="s">
        <v>242</v>
      </c>
      <c r="M32" t="s">
        <v>248</v>
      </c>
      <c r="N32" t="s">
        <v>261</v>
      </c>
      <c r="O32" t="s">
        <v>260</v>
      </c>
      <c r="P32" t="str">
        <f>F32&amp;M32</f>
        <v>EDUARDO ALONSO DE JESUS SILVA ZUÑIGACaptura de valor</v>
      </c>
      <c r="Q32">
        <v>2</v>
      </c>
      <c r="R32" t="s">
        <v>4</v>
      </c>
      <c r="S32" t="s">
        <v>21</v>
      </c>
      <c r="T32" s="22">
        <v>2</v>
      </c>
      <c r="U32" s="22" t="str" cm="1">
        <f t="array" ref="U32">_xlfn.IFS(T32=0,"Prenovato",T32=1,"Novato",T32=2,"Principiante avanzado",T32=3,"Competente",T32=4,"Proficiente",T32=5,"Master")</f>
        <v>Principiante avanzado</v>
      </c>
      <c r="V32" s="22">
        <v>3</v>
      </c>
      <c r="W32" s="22" t="str" cm="1">
        <f t="array" ref="W32">_xlfn.IFS(V32=0,"No evidenciado",V32=1,"Novato",V32=2,"Principiante avanzado",V32=3,"Competente",V32=4,"Proficiente",V32=5,"Master")</f>
        <v>Competente</v>
      </c>
      <c r="X32" s="22">
        <v>3</v>
      </c>
      <c r="Y32" s="22" t="str" cm="1">
        <f t="array" ref="Y32">_xlfn.IFS(X32=0,"No evidenciado",X32=1,"Novato",X32=2,"Principiante avanzado",X32=3,"Competente",X32=4,"Proficiente",X32=5,"Master")</f>
        <v>Competente</v>
      </c>
      <c r="Z32" s="22">
        <v>3</v>
      </c>
      <c r="AA32" s="22" t="str" cm="1">
        <f t="array" ref="AA32">_xlfn.IFS(Z32=0,"No evidenciado",Z32=1,"Novato",Z32=2,"Principiante avanzado",Z32=3,"Competente",Z32=4,"Proficiente",Z32=5,"Master")</f>
        <v>Competente</v>
      </c>
      <c r="AB32" s="22">
        <v>2</v>
      </c>
      <c r="AC32" s="22" t="str" cm="1">
        <f t="array" ref="AC32">_xlfn.IFS(AB32=0,"Prenovato",AB32=1,"Novato",AB32=2,"Principiante avanzado",AB32=3,"Competente",AB32=4,"Proficiente",AB32=5,"Master")</f>
        <v>Principiante avanzado</v>
      </c>
      <c r="AD32" s="22" t="str">
        <f>IF(A32&lt;&gt;E32,"EVALUACIÓN","AUTOEVALUACIÓN")</f>
        <v>EVALUACIÓN</v>
      </c>
    </row>
    <row r="33" spans="1:30" x14ac:dyDescent="0.25">
      <c r="A33" t="s">
        <v>186</v>
      </c>
      <c r="B33" t="s">
        <v>189</v>
      </c>
      <c r="C33" t="s">
        <v>192</v>
      </c>
      <c r="D33" t="s">
        <v>194</v>
      </c>
      <c r="E33" t="s">
        <v>196</v>
      </c>
      <c r="F33" t="s">
        <v>211</v>
      </c>
      <c r="G33" t="s">
        <v>226</v>
      </c>
      <c r="H33" s="5">
        <v>44501</v>
      </c>
      <c r="I33" s="1">
        <f t="shared" ca="1" si="0"/>
        <v>19</v>
      </c>
      <c r="J33" s="1" t="str">
        <f t="shared" ca="1" si="1"/>
        <v>3. Mayor a 6 meses</v>
      </c>
      <c r="K33" t="str">
        <f>IF(COUNTIFS($E$2:$E$290,E33,$O$2:$O$290,"PRINCIPAL",$Q$2:$Q$290,0)&gt;0,"SI","NO")</f>
        <v>NO</v>
      </c>
      <c r="L33" t="s">
        <v>242</v>
      </c>
      <c r="M33" t="s">
        <v>246</v>
      </c>
      <c r="N33" t="s">
        <v>261</v>
      </c>
      <c r="O33" t="s">
        <v>260</v>
      </c>
      <c r="P33" t="str">
        <f>F33&amp;M33</f>
        <v>EDUARDO ALONSO DE JESUS SILVA ZUÑIGAArquitectura de datos BCP</v>
      </c>
      <c r="Q33">
        <v>2</v>
      </c>
      <c r="R33" t="s">
        <v>4</v>
      </c>
      <c r="S33" t="s">
        <v>21</v>
      </c>
      <c r="T33" s="22">
        <v>2</v>
      </c>
      <c r="U33" s="22" t="str" cm="1">
        <f t="array" ref="U33">_xlfn.IFS(T33=0,"Prenovato",T33=1,"Novato",T33=2,"Principiante avanzado",T33=3,"Competente",T33=4,"Proficiente",T33=5,"Master")</f>
        <v>Principiante avanzado</v>
      </c>
      <c r="V33" s="22">
        <v>3</v>
      </c>
      <c r="W33" s="22" t="str" cm="1">
        <f t="array" ref="W33">_xlfn.IFS(V33=0,"No evidenciado",V33=1,"Novato",V33=2,"Principiante avanzado",V33=3,"Competente",V33=4,"Proficiente",V33=5,"Master")</f>
        <v>Competente</v>
      </c>
      <c r="X33" s="22">
        <v>3</v>
      </c>
      <c r="Y33" s="22" t="str" cm="1">
        <f t="array" ref="Y33">_xlfn.IFS(X33=0,"No evidenciado",X33=1,"Novato",X33=2,"Principiante avanzado",X33=3,"Competente",X33=4,"Proficiente",X33=5,"Master")</f>
        <v>Competente</v>
      </c>
      <c r="Z33" s="22">
        <v>3</v>
      </c>
      <c r="AA33" s="22" t="str" cm="1">
        <f t="array" ref="AA33">_xlfn.IFS(Z33=0,"No evidenciado",Z33=1,"Novato",Z33=2,"Principiante avanzado",Z33=3,"Competente",Z33=4,"Proficiente",Z33=5,"Master")</f>
        <v>Competente</v>
      </c>
      <c r="AB33" s="22">
        <v>2</v>
      </c>
      <c r="AC33" s="22" t="str" cm="1">
        <f t="array" ref="AC33">_xlfn.IFS(AB33=0,"Prenovato",AB33=1,"Novato",AB33=2,"Principiante avanzado",AB33=3,"Competente",AB33=4,"Proficiente",AB33=5,"Master")</f>
        <v>Principiante avanzado</v>
      </c>
      <c r="AD33" s="22" t="str">
        <f>IF(A33&lt;&gt;E33,"EVALUACIÓN","AUTOEVALUACIÓN")</f>
        <v>EVALUACIÓN</v>
      </c>
    </row>
    <row r="34" spans="1:30" x14ac:dyDescent="0.25">
      <c r="A34" t="s">
        <v>186</v>
      </c>
      <c r="B34" t="s">
        <v>189</v>
      </c>
      <c r="C34" t="s">
        <v>192</v>
      </c>
      <c r="D34" t="s">
        <v>194</v>
      </c>
      <c r="E34" t="s">
        <v>196</v>
      </c>
      <c r="F34" t="s">
        <v>211</v>
      </c>
      <c r="G34" t="s">
        <v>226</v>
      </c>
      <c r="H34" s="5">
        <v>44501</v>
      </c>
      <c r="I34" s="1">
        <f t="shared" ca="1" si="0"/>
        <v>19</v>
      </c>
      <c r="J34" s="1" t="str">
        <f t="shared" ca="1" si="1"/>
        <v>3. Mayor a 6 meses</v>
      </c>
      <c r="K34" t="str">
        <f>IF(COUNTIFS($E$2:$E$290,E34,$O$2:$O$290,"PRINCIPAL",$Q$2:$Q$290,0)&gt;0,"SI","NO")</f>
        <v>NO</v>
      </c>
      <c r="L34" t="s">
        <v>242</v>
      </c>
      <c r="M34" t="s">
        <v>244</v>
      </c>
      <c r="N34" t="s">
        <v>261</v>
      </c>
      <c r="O34" t="s">
        <v>260</v>
      </c>
      <c r="P34" t="str">
        <f>F34&amp;M34</f>
        <v>EDUARDO ALONSO DE JESUS SILVA ZUÑIGASoluciones de industria</v>
      </c>
      <c r="Q34">
        <v>2</v>
      </c>
      <c r="R34" t="s">
        <v>4</v>
      </c>
      <c r="S34" t="s">
        <v>21</v>
      </c>
      <c r="T34" s="22">
        <v>2</v>
      </c>
      <c r="U34" s="22" t="str" cm="1">
        <f t="array" ref="U34">_xlfn.IFS(T34=0,"Prenovato",T34=1,"Novato",T34=2,"Principiante avanzado",T34=3,"Competente",T34=4,"Proficiente",T34=5,"Master")</f>
        <v>Principiante avanzado</v>
      </c>
      <c r="V34" s="22">
        <v>3</v>
      </c>
      <c r="W34" s="22" t="str" cm="1">
        <f t="array" ref="W34">_xlfn.IFS(V34=0,"No evidenciado",V34=1,"Novato",V34=2,"Principiante avanzado",V34=3,"Competente",V34=4,"Proficiente",V34=5,"Master")</f>
        <v>Competente</v>
      </c>
      <c r="X34" s="22">
        <v>3</v>
      </c>
      <c r="Y34" s="22" t="str" cm="1">
        <f t="array" ref="Y34">_xlfn.IFS(X34=0,"No evidenciado",X34=1,"Novato",X34=2,"Principiante avanzado",X34=3,"Competente",X34=4,"Proficiente",X34=5,"Master")</f>
        <v>Competente</v>
      </c>
      <c r="Z34" s="22">
        <v>3</v>
      </c>
      <c r="AA34" s="22" t="str" cm="1">
        <f t="array" ref="AA34">_xlfn.IFS(Z34=0,"No evidenciado",Z34=1,"Novato",Z34=2,"Principiante avanzado",Z34=3,"Competente",Z34=4,"Proficiente",Z34=5,"Master")</f>
        <v>Competente</v>
      </c>
      <c r="AB34" s="22">
        <v>2</v>
      </c>
      <c r="AC34" s="22" t="str" cm="1">
        <f t="array" ref="AC34">_xlfn.IFS(AB34=0,"Prenovato",AB34=1,"Novato",AB34=2,"Principiante avanzado",AB34=3,"Competente",AB34=4,"Proficiente",AB34=5,"Master")</f>
        <v>Principiante avanzado</v>
      </c>
      <c r="AD34" s="22" t="str">
        <f>IF(A34&lt;&gt;E34,"EVALUACIÓN","AUTOEVALUACIÓN")</f>
        <v>EVALUACIÓN</v>
      </c>
    </row>
    <row r="35" spans="1:30" x14ac:dyDescent="0.25">
      <c r="A35" t="s">
        <v>186</v>
      </c>
      <c r="B35" t="s">
        <v>189</v>
      </c>
      <c r="C35" t="s">
        <v>192</v>
      </c>
      <c r="D35" t="s">
        <v>194</v>
      </c>
      <c r="E35" t="s">
        <v>196</v>
      </c>
      <c r="F35" t="s">
        <v>211</v>
      </c>
      <c r="G35" t="s">
        <v>226</v>
      </c>
      <c r="H35" s="5">
        <v>44501</v>
      </c>
      <c r="I35" s="1">
        <f t="shared" ca="1" si="0"/>
        <v>19</v>
      </c>
      <c r="J35" s="1" t="str">
        <f t="shared" ca="1" si="1"/>
        <v>3. Mayor a 6 meses</v>
      </c>
      <c r="K35" t="str">
        <f>IF(COUNTIFS($E$2:$E$290,E35,$O$2:$O$290,"PRINCIPAL",$Q$2:$Q$290,0)&gt;0,"SI","NO")</f>
        <v>NO</v>
      </c>
      <c r="L35" t="s">
        <v>242</v>
      </c>
      <c r="M35" t="s">
        <v>245</v>
      </c>
      <c r="N35" t="s">
        <v>260</v>
      </c>
      <c r="O35" t="s">
        <v>260</v>
      </c>
      <c r="P35" t="str">
        <f>F35&amp;M35</f>
        <v>EDUARDO ALONSO DE JESUS SILVA ZUÑIGAPatrones de arquitectura tecnológica</v>
      </c>
      <c r="Q35">
        <v>2</v>
      </c>
      <c r="R35" t="s">
        <v>4</v>
      </c>
      <c r="S35" t="s">
        <v>21</v>
      </c>
      <c r="T35" s="22">
        <v>2</v>
      </c>
      <c r="U35" s="22" t="str" cm="1">
        <f t="array" ref="U35">_xlfn.IFS(T35=0,"Prenovato",T35=1,"Novato",T35=2,"Principiante avanzado",T35=3,"Competente",T35=4,"Proficiente",T35=5,"Master")</f>
        <v>Principiante avanzado</v>
      </c>
      <c r="V35" s="22">
        <v>3</v>
      </c>
      <c r="W35" s="22" t="str" cm="1">
        <f t="array" ref="W35">_xlfn.IFS(V35=0,"No evidenciado",V35=1,"Novato",V35=2,"Principiante avanzado",V35=3,"Competente",V35=4,"Proficiente",V35=5,"Master")</f>
        <v>Competente</v>
      </c>
      <c r="X35" s="22">
        <v>3</v>
      </c>
      <c r="Y35" s="22" t="str" cm="1">
        <f t="array" ref="Y35">_xlfn.IFS(X35=0,"No evidenciado",X35=1,"Novato",X35=2,"Principiante avanzado",X35=3,"Competente",X35=4,"Proficiente",X35=5,"Master")</f>
        <v>Competente</v>
      </c>
      <c r="Z35" s="22">
        <v>3</v>
      </c>
      <c r="AA35" s="22" t="str" cm="1">
        <f t="array" ref="AA35">_xlfn.IFS(Z35=0,"No evidenciado",Z35=1,"Novato",Z35=2,"Principiante avanzado",Z35=3,"Competente",Z35=4,"Proficiente",Z35=5,"Master")</f>
        <v>Competente</v>
      </c>
      <c r="AB35" s="22">
        <v>2</v>
      </c>
      <c r="AC35" s="22" t="str" cm="1">
        <f t="array" ref="AC35">_xlfn.IFS(AB35=0,"Prenovato",AB35=1,"Novato",AB35=2,"Principiante avanzado",AB35=3,"Competente",AB35=4,"Proficiente",AB35=5,"Master")</f>
        <v>Principiante avanzado</v>
      </c>
      <c r="AD35" s="22" t="str">
        <f>IF(A35&lt;&gt;E35,"EVALUACIÓN","AUTOEVALUACIÓN")</f>
        <v>EVALUACIÓN</v>
      </c>
    </row>
    <row r="36" spans="1:30" x14ac:dyDescent="0.25">
      <c r="A36" t="s">
        <v>186</v>
      </c>
      <c r="B36" t="s">
        <v>189</v>
      </c>
      <c r="C36" t="s">
        <v>192</v>
      </c>
      <c r="D36" t="s">
        <v>194</v>
      </c>
      <c r="E36" t="s">
        <v>197</v>
      </c>
      <c r="F36" t="s">
        <v>212</v>
      </c>
      <c r="G36" t="s">
        <v>227</v>
      </c>
      <c r="H36" s="5">
        <v>44409</v>
      </c>
      <c r="I36" s="1">
        <f t="shared" ca="1" si="0"/>
        <v>22</v>
      </c>
      <c r="J36" s="1" t="str">
        <f t="shared" ca="1" si="1"/>
        <v>3. Mayor a 6 meses</v>
      </c>
      <c r="K36" t="str">
        <f>IF(COUNTIFS($E$2:$E$290,E36,$O$2:$O$290,"PRINCIPAL",$Q$2:$Q$290,0)&gt;0,"SI","NO")</f>
        <v>NO</v>
      </c>
      <c r="L36" t="s">
        <v>242</v>
      </c>
      <c r="M36" t="s">
        <v>245</v>
      </c>
      <c r="N36" t="s">
        <v>260</v>
      </c>
      <c r="O36" t="s">
        <v>260</v>
      </c>
      <c r="P36" t="str">
        <f>F36&amp;M36</f>
        <v>MARIA DEL PILAR GARCIA ECHEVARRIAPatrones de arquitectura tecnológica</v>
      </c>
      <c r="Q36">
        <v>3</v>
      </c>
      <c r="R36" t="s">
        <v>5</v>
      </c>
      <c r="S36" t="s">
        <v>21</v>
      </c>
      <c r="T36" s="22">
        <v>1</v>
      </c>
      <c r="U36" s="22" t="str" cm="1">
        <f t="array" ref="U36">_xlfn.IFS(T36=0,"Prenovato",T36=1,"Novato",T36=2,"Principiante avanzado",T36=3,"Competente",T36=4,"Proficiente",T36=5,"Master")</f>
        <v>Novato</v>
      </c>
      <c r="V36" s="22">
        <v>3</v>
      </c>
      <c r="W36" s="22" t="str" cm="1">
        <f t="array" ref="W36">_xlfn.IFS(V36=0,"No evidenciado",V36=1,"Novato",V36=2,"Principiante avanzado",V36=3,"Competente",V36=4,"Proficiente",V36=5,"Master")</f>
        <v>Competente</v>
      </c>
      <c r="X36" s="22">
        <v>2</v>
      </c>
      <c r="Y36" s="22" t="str" cm="1">
        <f t="array" ref="Y36">_xlfn.IFS(X36=0,"No evidenciado",X36=1,"Novato",X36=2,"Principiante avanzado",X36=3,"Competente",X36=4,"Proficiente",X36=5,"Master")</f>
        <v>Principiante avanzado</v>
      </c>
      <c r="Z36" s="22">
        <v>4</v>
      </c>
      <c r="AA36" s="22" t="str" cm="1">
        <f t="array" ref="AA36">_xlfn.IFS(Z36=0,"No evidenciado",Z36=1,"Novato",Z36=2,"Principiante avanzado",Z36=3,"Competente",Z36=4,"Proficiente",Z36=5,"Master")</f>
        <v>Proficiente</v>
      </c>
      <c r="AB36" s="22">
        <v>1</v>
      </c>
      <c r="AC36" s="22" t="str" cm="1">
        <f t="array" ref="AC36">_xlfn.IFS(AB36=0,"Prenovato",AB36=1,"Novato",AB36=2,"Principiante avanzado",AB36=3,"Competente",AB36=4,"Proficiente",AB36=5,"Master")</f>
        <v>Novato</v>
      </c>
      <c r="AD36" s="22" t="str">
        <f>IF(A36&lt;&gt;E36,"EVALUACIÓN","AUTOEVALUACIÓN")</f>
        <v>EVALUACIÓN</v>
      </c>
    </row>
    <row r="37" spans="1:30" x14ac:dyDescent="0.25">
      <c r="A37" t="s">
        <v>186</v>
      </c>
      <c r="B37" t="s">
        <v>189</v>
      </c>
      <c r="C37" t="s">
        <v>192</v>
      </c>
      <c r="D37" t="s">
        <v>194</v>
      </c>
      <c r="E37" t="s">
        <v>197</v>
      </c>
      <c r="F37" t="s">
        <v>212</v>
      </c>
      <c r="G37" t="s">
        <v>227</v>
      </c>
      <c r="H37" s="5">
        <v>44409</v>
      </c>
      <c r="I37" s="1">
        <f t="shared" ca="1" si="0"/>
        <v>22</v>
      </c>
      <c r="J37" s="1" t="str">
        <f t="shared" ca="1" si="1"/>
        <v>3. Mayor a 6 meses</v>
      </c>
      <c r="K37" t="str">
        <f>IF(COUNTIFS($E$2:$E$290,E37,$O$2:$O$290,"PRINCIPAL",$Q$2:$Q$290,0)&gt;0,"SI","NO")</f>
        <v>NO</v>
      </c>
      <c r="L37" t="s">
        <v>242</v>
      </c>
      <c r="M37" t="s">
        <v>243</v>
      </c>
      <c r="N37" t="s">
        <v>260</v>
      </c>
      <c r="O37" t="s">
        <v>260</v>
      </c>
      <c r="P37" t="str">
        <f>F37&amp;M37</f>
        <v>MARIA DEL PILAR GARCIA ECHEVARRIACloud</v>
      </c>
      <c r="Q37">
        <v>2</v>
      </c>
      <c r="R37" t="s">
        <v>4</v>
      </c>
      <c r="S37" t="s">
        <v>21</v>
      </c>
      <c r="T37" s="22">
        <v>1</v>
      </c>
      <c r="U37" s="22" t="str" cm="1">
        <f t="array" ref="U37">_xlfn.IFS(T37=0,"Prenovato",T37=1,"Novato",T37=2,"Principiante avanzado",T37=3,"Competente",T37=4,"Proficiente",T37=5,"Master")</f>
        <v>Novato</v>
      </c>
      <c r="V37" s="22">
        <v>3</v>
      </c>
      <c r="W37" s="22" t="str" cm="1">
        <f t="array" ref="W37">_xlfn.IFS(V37=0,"No evidenciado",V37=1,"Novato",V37=2,"Principiante avanzado",V37=3,"Competente",V37=4,"Proficiente",V37=5,"Master")</f>
        <v>Competente</v>
      </c>
      <c r="X37" s="22">
        <v>2</v>
      </c>
      <c r="Y37" s="22" t="str" cm="1">
        <f t="array" ref="Y37">_xlfn.IFS(X37=0,"No evidenciado",X37=1,"Novato",X37=2,"Principiante avanzado",X37=3,"Competente",X37=4,"Proficiente",X37=5,"Master")</f>
        <v>Principiante avanzado</v>
      </c>
      <c r="Z37" s="22">
        <v>4</v>
      </c>
      <c r="AA37" s="22" t="str" cm="1">
        <f t="array" ref="AA37">_xlfn.IFS(Z37=0,"No evidenciado",Z37=1,"Novato",Z37=2,"Principiante avanzado",Z37=3,"Competente",Z37=4,"Proficiente",Z37=5,"Master")</f>
        <v>Proficiente</v>
      </c>
      <c r="AB37" s="22">
        <v>1</v>
      </c>
      <c r="AC37" s="22" t="str" cm="1">
        <f t="array" ref="AC37">_xlfn.IFS(AB37=0,"Prenovato",AB37=1,"Novato",AB37=2,"Principiante avanzado",AB37=3,"Competente",AB37=4,"Proficiente",AB37=5,"Master")</f>
        <v>Novato</v>
      </c>
      <c r="AD37" s="22" t="str">
        <f>IF(A37&lt;&gt;E37,"EVALUACIÓN","AUTOEVALUACIÓN")</f>
        <v>EVALUACIÓN</v>
      </c>
    </row>
    <row r="38" spans="1:30" x14ac:dyDescent="0.25">
      <c r="A38" t="s">
        <v>186</v>
      </c>
      <c r="B38" t="s">
        <v>189</v>
      </c>
      <c r="C38" t="s">
        <v>192</v>
      </c>
      <c r="D38" t="s">
        <v>194</v>
      </c>
      <c r="E38" t="s">
        <v>197</v>
      </c>
      <c r="F38" t="s">
        <v>212</v>
      </c>
      <c r="G38" t="s">
        <v>227</v>
      </c>
      <c r="H38" s="5">
        <v>44409</v>
      </c>
      <c r="I38" s="1">
        <f t="shared" ca="1" si="0"/>
        <v>22</v>
      </c>
      <c r="J38" s="1" t="str">
        <f t="shared" ca="1" si="1"/>
        <v>3. Mayor a 6 meses</v>
      </c>
      <c r="K38" t="str">
        <f>IF(COUNTIFS($E$2:$E$290,E38,$O$2:$O$290,"PRINCIPAL",$Q$2:$Q$290,0)&gt;0,"SI","NO")</f>
        <v>NO</v>
      </c>
      <c r="L38" t="s">
        <v>242</v>
      </c>
      <c r="M38" t="s">
        <v>244</v>
      </c>
      <c r="N38" t="s">
        <v>261</v>
      </c>
      <c r="O38" t="s">
        <v>260</v>
      </c>
      <c r="P38" t="str">
        <f>F38&amp;M38</f>
        <v>MARIA DEL PILAR GARCIA ECHEVARRIASoluciones de industria</v>
      </c>
      <c r="Q38">
        <v>3</v>
      </c>
      <c r="R38" t="s">
        <v>5</v>
      </c>
      <c r="S38" t="s">
        <v>21</v>
      </c>
      <c r="T38" s="22">
        <v>1</v>
      </c>
      <c r="U38" s="22" t="str" cm="1">
        <f t="array" ref="U38">_xlfn.IFS(T38=0,"Prenovato",T38=1,"Novato",T38=2,"Principiante avanzado",T38=3,"Competente",T38=4,"Proficiente",T38=5,"Master")</f>
        <v>Novato</v>
      </c>
      <c r="V38" s="22">
        <v>3</v>
      </c>
      <c r="W38" s="22" t="str" cm="1">
        <f t="array" ref="W38">_xlfn.IFS(V38=0,"No evidenciado",V38=1,"Novato",V38=2,"Principiante avanzado",V38=3,"Competente",V38=4,"Proficiente",V38=5,"Master")</f>
        <v>Competente</v>
      </c>
      <c r="X38" s="22">
        <v>2</v>
      </c>
      <c r="Y38" s="22" t="str" cm="1">
        <f t="array" ref="Y38">_xlfn.IFS(X38=0,"No evidenciado",X38=1,"Novato",X38=2,"Principiante avanzado",X38=3,"Competente",X38=4,"Proficiente",X38=5,"Master")</f>
        <v>Principiante avanzado</v>
      </c>
      <c r="Z38" s="22">
        <v>4</v>
      </c>
      <c r="AA38" s="22" t="str" cm="1">
        <f t="array" ref="AA38">_xlfn.IFS(Z38=0,"No evidenciado",Z38=1,"Novato",Z38=2,"Principiante avanzado",Z38=3,"Competente",Z38=4,"Proficiente",Z38=5,"Master")</f>
        <v>Proficiente</v>
      </c>
      <c r="AB38" s="22">
        <v>1</v>
      </c>
      <c r="AC38" s="22" t="str" cm="1">
        <f t="array" ref="AC38">_xlfn.IFS(AB38=0,"Prenovato",AB38=1,"Novato",AB38=2,"Principiante avanzado",AB38=3,"Competente",AB38=4,"Proficiente",AB38=5,"Master")</f>
        <v>Novato</v>
      </c>
      <c r="AD38" s="22" t="str">
        <f>IF(A38&lt;&gt;E38,"EVALUACIÓN","AUTOEVALUACIÓN")</f>
        <v>EVALUACIÓN</v>
      </c>
    </row>
    <row r="39" spans="1:30" x14ac:dyDescent="0.25">
      <c r="A39" t="s">
        <v>186</v>
      </c>
      <c r="B39" t="s">
        <v>189</v>
      </c>
      <c r="C39" t="s">
        <v>192</v>
      </c>
      <c r="D39" t="s">
        <v>194</v>
      </c>
      <c r="E39" t="s">
        <v>197</v>
      </c>
      <c r="F39" t="s">
        <v>212</v>
      </c>
      <c r="G39" t="s">
        <v>227</v>
      </c>
      <c r="H39" s="5">
        <v>44409</v>
      </c>
      <c r="I39" s="1">
        <f t="shared" ca="1" si="0"/>
        <v>22</v>
      </c>
      <c r="J39" s="1" t="str">
        <f t="shared" ca="1" si="1"/>
        <v>3. Mayor a 6 meses</v>
      </c>
      <c r="K39" t="str">
        <f>IF(COUNTIFS($E$2:$E$290,E39,$O$2:$O$290,"PRINCIPAL",$Q$2:$Q$290,0)&gt;0,"SI","NO")</f>
        <v>NO</v>
      </c>
      <c r="L39" t="s">
        <v>242</v>
      </c>
      <c r="M39" t="s">
        <v>246</v>
      </c>
      <c r="N39" t="s">
        <v>261</v>
      </c>
      <c r="O39" t="s">
        <v>260</v>
      </c>
      <c r="P39" t="str">
        <f>F39&amp;M39</f>
        <v>MARIA DEL PILAR GARCIA ECHEVARRIAArquitectura de datos BCP</v>
      </c>
      <c r="Q39">
        <v>3</v>
      </c>
      <c r="R39" t="s">
        <v>5</v>
      </c>
      <c r="S39" t="s">
        <v>21</v>
      </c>
      <c r="T39" s="22">
        <v>1</v>
      </c>
      <c r="U39" s="22" t="str" cm="1">
        <f t="array" ref="U39">_xlfn.IFS(T39=0,"Prenovato",T39=1,"Novato",T39=2,"Principiante avanzado",T39=3,"Competente",T39=4,"Proficiente",T39=5,"Master")</f>
        <v>Novato</v>
      </c>
      <c r="V39" s="22">
        <v>3</v>
      </c>
      <c r="W39" s="22" t="str" cm="1">
        <f t="array" ref="W39">_xlfn.IFS(V39=0,"No evidenciado",V39=1,"Novato",V39=2,"Principiante avanzado",V39=3,"Competente",V39=4,"Proficiente",V39=5,"Master")</f>
        <v>Competente</v>
      </c>
      <c r="X39" s="22">
        <v>2</v>
      </c>
      <c r="Y39" s="22" t="str" cm="1">
        <f t="array" ref="Y39">_xlfn.IFS(X39=0,"No evidenciado",X39=1,"Novato",X39=2,"Principiante avanzado",X39=3,"Competente",X39=4,"Proficiente",X39=5,"Master")</f>
        <v>Principiante avanzado</v>
      </c>
      <c r="Z39" s="22">
        <v>4</v>
      </c>
      <c r="AA39" s="22" t="str" cm="1">
        <f t="array" ref="AA39">_xlfn.IFS(Z39=0,"No evidenciado",Z39=1,"Novato",Z39=2,"Principiante avanzado",Z39=3,"Competente",Z39=4,"Proficiente",Z39=5,"Master")</f>
        <v>Proficiente</v>
      </c>
      <c r="AB39" s="22">
        <v>1</v>
      </c>
      <c r="AC39" s="22" t="str" cm="1">
        <f t="array" ref="AC39">_xlfn.IFS(AB39=0,"Prenovato",AB39=1,"Novato",AB39=2,"Principiante avanzado",AB39=3,"Competente",AB39=4,"Proficiente",AB39=5,"Master")</f>
        <v>Novato</v>
      </c>
      <c r="AD39" s="22" t="str">
        <f>IF(A39&lt;&gt;E39,"EVALUACIÓN","AUTOEVALUACIÓN")</f>
        <v>EVALUACIÓN</v>
      </c>
    </row>
    <row r="40" spans="1:30" x14ac:dyDescent="0.25">
      <c r="A40" t="s">
        <v>186</v>
      </c>
      <c r="B40" t="s">
        <v>189</v>
      </c>
      <c r="C40" t="s">
        <v>192</v>
      </c>
      <c r="D40" t="s">
        <v>194</v>
      </c>
      <c r="E40" t="s">
        <v>197</v>
      </c>
      <c r="F40" t="s">
        <v>212</v>
      </c>
      <c r="G40" t="s">
        <v>227</v>
      </c>
      <c r="H40" s="5">
        <v>44409</v>
      </c>
      <c r="I40" s="1">
        <f t="shared" ca="1" si="0"/>
        <v>22</v>
      </c>
      <c r="J40" s="1" t="str">
        <f t="shared" ca="1" si="1"/>
        <v>3. Mayor a 6 meses</v>
      </c>
      <c r="K40" t="str">
        <f>IF(COUNTIFS($E$2:$E$290,E40,$O$2:$O$290,"PRINCIPAL",$Q$2:$Q$290,0)&gt;0,"SI","NO")</f>
        <v>NO</v>
      </c>
      <c r="L40" t="s">
        <v>242</v>
      </c>
      <c r="M40" t="s">
        <v>256</v>
      </c>
      <c r="N40" t="s">
        <v>261</v>
      </c>
      <c r="O40" t="s">
        <v>260</v>
      </c>
      <c r="P40" t="str">
        <f>F40&amp;M40</f>
        <v>MARIA DEL PILAR GARCIA ECHEVARRIAPlataforma de soluciones BCP</v>
      </c>
      <c r="Q40">
        <v>3</v>
      </c>
      <c r="R40" t="s">
        <v>5</v>
      </c>
      <c r="S40" t="s">
        <v>21</v>
      </c>
      <c r="T40" s="22">
        <v>1</v>
      </c>
      <c r="U40" s="22" t="str" cm="1">
        <f t="array" ref="U40">_xlfn.IFS(T40=0,"Prenovato",T40=1,"Novato",T40=2,"Principiante avanzado",T40=3,"Competente",T40=4,"Proficiente",T40=5,"Master")</f>
        <v>Novato</v>
      </c>
      <c r="V40" s="22">
        <v>3</v>
      </c>
      <c r="W40" s="22" t="str" cm="1">
        <f t="array" ref="W40">_xlfn.IFS(V40=0,"No evidenciado",V40=1,"Novato",V40=2,"Principiante avanzado",V40=3,"Competente",V40=4,"Proficiente",V40=5,"Master")</f>
        <v>Competente</v>
      </c>
      <c r="X40" s="22">
        <v>2</v>
      </c>
      <c r="Y40" s="22" t="str" cm="1">
        <f t="array" ref="Y40">_xlfn.IFS(X40=0,"No evidenciado",X40=1,"Novato",X40=2,"Principiante avanzado",X40=3,"Competente",X40=4,"Proficiente",X40=5,"Master")</f>
        <v>Principiante avanzado</v>
      </c>
      <c r="Z40" s="22">
        <v>4</v>
      </c>
      <c r="AA40" s="22" t="str" cm="1">
        <f t="array" ref="AA40">_xlfn.IFS(Z40=0,"No evidenciado",Z40=1,"Novato",Z40=2,"Principiante avanzado",Z40=3,"Competente",Z40=4,"Proficiente",Z40=5,"Master")</f>
        <v>Proficiente</v>
      </c>
      <c r="AB40" s="22">
        <v>1</v>
      </c>
      <c r="AC40" s="22" t="str" cm="1">
        <f t="array" ref="AC40">_xlfn.IFS(AB40=0,"Prenovato",AB40=1,"Novato",AB40=2,"Principiante avanzado",AB40=3,"Competente",AB40=4,"Proficiente",AB40=5,"Master")</f>
        <v>Novato</v>
      </c>
      <c r="AD40" s="22" t="str">
        <f>IF(A40&lt;&gt;E40,"EVALUACIÓN","AUTOEVALUACIÓN")</f>
        <v>EVALUACIÓN</v>
      </c>
    </row>
    <row r="41" spans="1:30" x14ac:dyDescent="0.25">
      <c r="A41" t="s">
        <v>186</v>
      </c>
      <c r="B41" t="s">
        <v>189</v>
      </c>
      <c r="C41" t="s">
        <v>192</v>
      </c>
      <c r="D41" t="s">
        <v>194</v>
      </c>
      <c r="E41" t="s">
        <v>197</v>
      </c>
      <c r="F41" t="s">
        <v>212</v>
      </c>
      <c r="G41" t="s">
        <v>227</v>
      </c>
      <c r="H41" s="5">
        <v>44409</v>
      </c>
      <c r="I41" s="1">
        <f t="shared" ca="1" si="0"/>
        <v>22</v>
      </c>
      <c r="J41" s="1" t="str">
        <f t="shared" ca="1" si="1"/>
        <v>3. Mayor a 6 meses</v>
      </c>
      <c r="K41" t="str">
        <f>IF(COUNTIFS($E$2:$E$290,E41,$O$2:$O$290,"PRINCIPAL",$Q$2:$Q$290,0)&gt;0,"SI","NO")</f>
        <v>NO</v>
      </c>
      <c r="L41" t="s">
        <v>242</v>
      </c>
      <c r="M41" t="s">
        <v>248</v>
      </c>
      <c r="N41" t="s">
        <v>261</v>
      </c>
      <c r="O41" t="s">
        <v>260</v>
      </c>
      <c r="P41" t="str">
        <f>F41&amp;M41</f>
        <v>MARIA DEL PILAR GARCIA ECHEVARRIACaptura de valor</v>
      </c>
      <c r="Q41">
        <v>1</v>
      </c>
      <c r="R41" t="s">
        <v>6</v>
      </c>
      <c r="S41" t="s">
        <v>21</v>
      </c>
      <c r="T41" s="22">
        <v>1</v>
      </c>
      <c r="U41" s="22" t="str" cm="1">
        <f t="array" ref="U41">_xlfn.IFS(T41=0,"Prenovato",T41=1,"Novato",T41=2,"Principiante avanzado",T41=3,"Competente",T41=4,"Proficiente",T41=5,"Master")</f>
        <v>Novato</v>
      </c>
      <c r="V41" s="22">
        <v>3</v>
      </c>
      <c r="W41" s="22" t="str" cm="1">
        <f t="array" ref="W41">_xlfn.IFS(V41=0,"No evidenciado",V41=1,"Novato",V41=2,"Principiante avanzado",V41=3,"Competente",V41=4,"Proficiente",V41=5,"Master")</f>
        <v>Competente</v>
      </c>
      <c r="X41" s="22">
        <v>2</v>
      </c>
      <c r="Y41" s="22" t="str" cm="1">
        <f t="array" ref="Y41">_xlfn.IFS(X41=0,"No evidenciado",X41=1,"Novato",X41=2,"Principiante avanzado",X41=3,"Competente",X41=4,"Proficiente",X41=5,"Master")</f>
        <v>Principiante avanzado</v>
      </c>
      <c r="Z41" s="22">
        <v>4</v>
      </c>
      <c r="AA41" s="22" t="str" cm="1">
        <f t="array" ref="AA41">_xlfn.IFS(Z41=0,"No evidenciado",Z41=1,"Novato",Z41=2,"Principiante avanzado",Z41=3,"Competente",Z41=4,"Proficiente",Z41=5,"Master")</f>
        <v>Proficiente</v>
      </c>
      <c r="AB41" s="22">
        <v>1</v>
      </c>
      <c r="AC41" s="22" t="str" cm="1">
        <f t="array" ref="AC41">_xlfn.IFS(AB41=0,"Prenovato",AB41=1,"Novato",AB41=2,"Principiante avanzado",AB41=3,"Competente",AB41=4,"Proficiente",AB41=5,"Master")</f>
        <v>Novato</v>
      </c>
      <c r="AD41" s="22" t="str">
        <f>IF(A41&lt;&gt;E41,"EVALUACIÓN","AUTOEVALUACIÓN")</f>
        <v>EVALUACIÓN</v>
      </c>
    </row>
    <row r="42" spans="1:30" x14ac:dyDescent="0.25">
      <c r="A42" t="s">
        <v>186</v>
      </c>
      <c r="B42" t="s">
        <v>189</v>
      </c>
      <c r="C42" t="s">
        <v>192</v>
      </c>
      <c r="D42" t="s">
        <v>194</v>
      </c>
      <c r="E42" t="s">
        <v>197</v>
      </c>
      <c r="F42" t="s">
        <v>212</v>
      </c>
      <c r="G42" t="s">
        <v>227</v>
      </c>
      <c r="H42" s="5">
        <v>44409</v>
      </c>
      <c r="I42" s="1">
        <f t="shared" ca="1" si="0"/>
        <v>22</v>
      </c>
      <c r="J42" s="1" t="str">
        <f t="shared" ca="1" si="1"/>
        <v>3. Mayor a 6 meses</v>
      </c>
      <c r="K42" t="str">
        <f>IF(COUNTIFS($E$2:$E$290,E42,$O$2:$O$290,"PRINCIPAL",$Q$2:$Q$290,0)&gt;0,"SI","NO")</f>
        <v>NO</v>
      </c>
      <c r="L42" t="s">
        <v>242</v>
      </c>
      <c r="M42" t="s">
        <v>249</v>
      </c>
      <c r="N42" t="s">
        <v>261</v>
      </c>
      <c r="O42" t="s">
        <v>260</v>
      </c>
      <c r="P42" t="str">
        <f>F42&amp;M42</f>
        <v>MARIA DEL PILAR GARCIA ECHEVARRIAStory Telling</v>
      </c>
      <c r="Q42">
        <v>2</v>
      </c>
      <c r="R42" t="s">
        <v>4</v>
      </c>
      <c r="S42" t="s">
        <v>21</v>
      </c>
      <c r="T42" s="22">
        <v>1</v>
      </c>
      <c r="U42" s="22" t="str" cm="1">
        <f t="array" ref="U42">_xlfn.IFS(T42=0,"Prenovato",T42=1,"Novato",T42=2,"Principiante avanzado",T42=3,"Competente",T42=4,"Proficiente",T42=5,"Master")</f>
        <v>Novato</v>
      </c>
      <c r="V42" s="22">
        <v>3</v>
      </c>
      <c r="W42" s="22" t="str" cm="1">
        <f t="array" ref="W42">_xlfn.IFS(V42=0,"No evidenciado",V42=1,"Novato",V42=2,"Principiante avanzado",V42=3,"Competente",V42=4,"Proficiente",V42=5,"Master")</f>
        <v>Competente</v>
      </c>
      <c r="X42" s="22">
        <v>2</v>
      </c>
      <c r="Y42" s="22" t="str" cm="1">
        <f t="array" ref="Y42">_xlfn.IFS(X42=0,"No evidenciado",X42=1,"Novato",X42=2,"Principiante avanzado",X42=3,"Competente",X42=4,"Proficiente",X42=5,"Master")</f>
        <v>Principiante avanzado</v>
      </c>
      <c r="Z42" s="22">
        <v>4</v>
      </c>
      <c r="AA42" s="22" t="str" cm="1">
        <f t="array" ref="AA42">_xlfn.IFS(Z42=0,"No evidenciado",Z42=1,"Novato",Z42=2,"Principiante avanzado",Z42=3,"Competente",Z42=4,"Proficiente",Z42=5,"Master")</f>
        <v>Proficiente</v>
      </c>
      <c r="AB42" s="22">
        <v>1</v>
      </c>
      <c r="AC42" s="22" t="str" cm="1">
        <f t="array" ref="AC42">_xlfn.IFS(AB42=0,"Prenovato",AB42=1,"Novato",AB42=2,"Principiante avanzado",AB42=3,"Competente",AB42=4,"Proficiente",AB42=5,"Master")</f>
        <v>Novato</v>
      </c>
      <c r="AD42" s="22" t="str">
        <f>IF(A42&lt;&gt;E42,"EVALUACIÓN","AUTOEVALUACIÓN")</f>
        <v>EVALUACIÓN</v>
      </c>
    </row>
    <row r="43" spans="1:30" x14ac:dyDescent="0.25">
      <c r="A43" t="s">
        <v>186</v>
      </c>
      <c r="B43" t="s">
        <v>189</v>
      </c>
      <c r="C43" t="s">
        <v>192</v>
      </c>
      <c r="D43" t="s">
        <v>194</v>
      </c>
      <c r="E43" t="s">
        <v>197</v>
      </c>
      <c r="F43" t="s">
        <v>212</v>
      </c>
      <c r="G43" t="s">
        <v>227</v>
      </c>
      <c r="H43" s="5">
        <v>44409</v>
      </c>
      <c r="I43" s="1">
        <f t="shared" ca="1" si="0"/>
        <v>22</v>
      </c>
      <c r="J43" s="1" t="str">
        <f t="shared" ca="1" si="1"/>
        <v>3. Mayor a 6 meses</v>
      </c>
      <c r="K43" t="str">
        <f>IF(COUNTIFS($E$2:$E$290,E43,$O$2:$O$290,"PRINCIPAL",$Q$2:$Q$290,0)&gt;0,"SI","NO")</f>
        <v>NO</v>
      </c>
      <c r="L43" t="s">
        <v>242</v>
      </c>
      <c r="M43" t="s">
        <v>250</v>
      </c>
      <c r="N43" t="s">
        <v>260</v>
      </c>
      <c r="O43" t="s">
        <v>260</v>
      </c>
      <c r="P43" t="str">
        <f>F43&amp;M43</f>
        <v>MARIA DEL PILAR GARCIA ECHEVARRIAGestión de cambios</v>
      </c>
      <c r="Q43">
        <v>1</v>
      </c>
      <c r="R43" t="s">
        <v>6</v>
      </c>
      <c r="S43" t="s">
        <v>21</v>
      </c>
      <c r="T43" s="22">
        <v>1</v>
      </c>
      <c r="U43" s="22" t="str" cm="1">
        <f t="array" ref="U43">_xlfn.IFS(T43=0,"Prenovato",T43=1,"Novato",T43=2,"Principiante avanzado",T43=3,"Competente",T43=4,"Proficiente",T43=5,"Master")</f>
        <v>Novato</v>
      </c>
      <c r="V43" s="22">
        <v>3</v>
      </c>
      <c r="W43" s="22" t="str" cm="1">
        <f t="array" ref="W43">_xlfn.IFS(V43=0,"No evidenciado",V43=1,"Novato",V43=2,"Principiante avanzado",V43=3,"Competente",V43=4,"Proficiente",V43=5,"Master")</f>
        <v>Competente</v>
      </c>
      <c r="X43" s="22">
        <v>2</v>
      </c>
      <c r="Y43" s="22" t="str" cm="1">
        <f t="array" ref="Y43">_xlfn.IFS(X43=0,"No evidenciado",X43=1,"Novato",X43=2,"Principiante avanzado",X43=3,"Competente",X43=4,"Proficiente",X43=5,"Master")</f>
        <v>Principiante avanzado</v>
      </c>
      <c r="Z43" s="22">
        <v>4</v>
      </c>
      <c r="AA43" s="22" t="str" cm="1">
        <f t="array" ref="AA43">_xlfn.IFS(Z43=0,"No evidenciado",Z43=1,"Novato",Z43=2,"Principiante avanzado",Z43=3,"Competente",Z43=4,"Proficiente",Z43=5,"Master")</f>
        <v>Proficiente</v>
      </c>
      <c r="AB43" s="22">
        <v>1</v>
      </c>
      <c r="AC43" s="22" t="str" cm="1">
        <f t="array" ref="AC43">_xlfn.IFS(AB43=0,"Prenovato",AB43=1,"Novato",AB43=2,"Principiante avanzado",AB43=3,"Competente",AB43=4,"Proficiente",AB43=5,"Master")</f>
        <v>Novato</v>
      </c>
      <c r="AD43" s="22" t="str">
        <f>IF(A43&lt;&gt;E43,"EVALUACIÓN","AUTOEVALUACIÓN")</f>
        <v>EVALUACIÓN</v>
      </c>
    </row>
    <row r="44" spans="1:30" x14ac:dyDescent="0.25">
      <c r="A44" t="s">
        <v>186</v>
      </c>
      <c r="B44" t="s">
        <v>189</v>
      </c>
      <c r="C44" t="s">
        <v>192</v>
      </c>
      <c r="D44" t="s">
        <v>194</v>
      </c>
      <c r="E44" t="s">
        <v>197</v>
      </c>
      <c r="F44" t="s">
        <v>212</v>
      </c>
      <c r="G44" t="s">
        <v>227</v>
      </c>
      <c r="H44" s="5">
        <v>44409</v>
      </c>
      <c r="I44" s="1">
        <f t="shared" ca="1" si="0"/>
        <v>22</v>
      </c>
      <c r="J44" s="1" t="str">
        <f t="shared" ca="1" si="1"/>
        <v>3. Mayor a 6 meses</v>
      </c>
      <c r="K44" t="str">
        <f>IF(COUNTIFS($E$2:$E$290,E44,$O$2:$O$290,"PRINCIPAL",$Q$2:$Q$290,0)&gt;0,"SI","NO")</f>
        <v>NO</v>
      </c>
      <c r="L44" t="s">
        <v>242</v>
      </c>
      <c r="M44" t="s">
        <v>251</v>
      </c>
      <c r="N44" t="s">
        <v>261</v>
      </c>
      <c r="O44" t="s">
        <v>260</v>
      </c>
      <c r="P44" t="str">
        <f>F44&amp;M44</f>
        <v>MARIA DEL PILAR GARCIA ECHEVARRIACustomer Experience</v>
      </c>
      <c r="Q44">
        <v>2</v>
      </c>
      <c r="R44" t="s">
        <v>4</v>
      </c>
      <c r="S44" t="s">
        <v>21</v>
      </c>
      <c r="T44" s="22">
        <v>1</v>
      </c>
      <c r="U44" s="22" t="str" cm="1">
        <f t="array" ref="U44">_xlfn.IFS(T44=0,"Prenovato",T44=1,"Novato",T44=2,"Principiante avanzado",T44=3,"Competente",T44=4,"Proficiente",T44=5,"Master")</f>
        <v>Novato</v>
      </c>
      <c r="V44" s="22">
        <v>3</v>
      </c>
      <c r="W44" s="22" t="str" cm="1">
        <f t="array" ref="W44">_xlfn.IFS(V44=0,"No evidenciado",V44=1,"Novato",V44=2,"Principiante avanzado",V44=3,"Competente",V44=4,"Proficiente",V44=5,"Master")</f>
        <v>Competente</v>
      </c>
      <c r="X44" s="22">
        <v>2</v>
      </c>
      <c r="Y44" s="22" t="str" cm="1">
        <f t="array" ref="Y44">_xlfn.IFS(X44=0,"No evidenciado",X44=1,"Novato",X44=2,"Principiante avanzado",X44=3,"Competente",X44=4,"Proficiente",X44=5,"Master")</f>
        <v>Principiante avanzado</v>
      </c>
      <c r="Z44" s="22">
        <v>4</v>
      </c>
      <c r="AA44" s="22" t="str" cm="1">
        <f t="array" ref="AA44">_xlfn.IFS(Z44=0,"No evidenciado",Z44=1,"Novato",Z44=2,"Principiante avanzado",Z44=3,"Competente",Z44=4,"Proficiente",Z44=5,"Master")</f>
        <v>Proficiente</v>
      </c>
      <c r="AB44" s="22">
        <v>1</v>
      </c>
      <c r="AC44" s="22" t="str" cm="1">
        <f t="array" ref="AC44">_xlfn.IFS(AB44=0,"Prenovato",AB44=1,"Novato",AB44=2,"Principiante avanzado",AB44=3,"Competente",AB44=4,"Proficiente",AB44=5,"Master")</f>
        <v>Novato</v>
      </c>
      <c r="AD44" s="22" t="str">
        <f>IF(A44&lt;&gt;E44,"EVALUACIÓN","AUTOEVALUACIÓN")</f>
        <v>EVALUACIÓN</v>
      </c>
    </row>
    <row r="45" spans="1:30" x14ac:dyDescent="0.25">
      <c r="A45" t="s">
        <v>186</v>
      </c>
      <c r="B45" t="s">
        <v>189</v>
      </c>
      <c r="C45" t="s">
        <v>192</v>
      </c>
      <c r="D45" t="s">
        <v>194</v>
      </c>
      <c r="E45" t="s">
        <v>197</v>
      </c>
      <c r="F45" t="s">
        <v>212</v>
      </c>
      <c r="G45" t="s">
        <v>227</v>
      </c>
      <c r="H45" s="5">
        <v>44409</v>
      </c>
      <c r="I45" s="1">
        <f t="shared" ca="1" si="0"/>
        <v>22</v>
      </c>
      <c r="J45" s="1" t="str">
        <f t="shared" ca="1" si="1"/>
        <v>3. Mayor a 6 meses</v>
      </c>
      <c r="K45" t="str">
        <f>IF(COUNTIFS($E$2:$E$290,E45,$O$2:$O$290,"PRINCIPAL",$Q$2:$Q$290,0)&gt;0,"SI","NO")</f>
        <v>NO</v>
      </c>
      <c r="L45" t="s">
        <v>242</v>
      </c>
      <c r="M45" t="s">
        <v>255</v>
      </c>
      <c r="N45" t="s">
        <v>260</v>
      </c>
      <c r="O45" t="s">
        <v>260</v>
      </c>
      <c r="P45" t="str">
        <f>F45&amp;M45</f>
        <v>MARIA DEL PILAR GARCIA ECHEVARRIACompliance</v>
      </c>
      <c r="Q45">
        <v>3</v>
      </c>
      <c r="R45" t="s">
        <v>5</v>
      </c>
      <c r="S45" t="s">
        <v>21</v>
      </c>
      <c r="T45" s="22">
        <v>1</v>
      </c>
      <c r="U45" s="22" t="str" cm="1">
        <f t="array" ref="U45">_xlfn.IFS(T45=0,"Prenovato",T45=1,"Novato",T45=2,"Principiante avanzado",T45=3,"Competente",T45=4,"Proficiente",T45=5,"Master")</f>
        <v>Novato</v>
      </c>
      <c r="V45" s="22">
        <v>3</v>
      </c>
      <c r="W45" s="22" t="str" cm="1">
        <f t="array" ref="W45">_xlfn.IFS(V45=0,"No evidenciado",V45=1,"Novato",V45=2,"Principiante avanzado",V45=3,"Competente",V45=4,"Proficiente",V45=5,"Master")</f>
        <v>Competente</v>
      </c>
      <c r="X45" s="22">
        <v>2</v>
      </c>
      <c r="Y45" s="22" t="str" cm="1">
        <f t="array" ref="Y45">_xlfn.IFS(X45=0,"No evidenciado",X45=1,"Novato",X45=2,"Principiante avanzado",X45=3,"Competente",X45=4,"Proficiente",X45=5,"Master")</f>
        <v>Principiante avanzado</v>
      </c>
      <c r="Z45" s="22">
        <v>4</v>
      </c>
      <c r="AA45" s="22" t="str" cm="1">
        <f t="array" ref="AA45">_xlfn.IFS(Z45=0,"No evidenciado",Z45=1,"Novato",Z45=2,"Principiante avanzado",Z45=3,"Competente",Z45=4,"Proficiente",Z45=5,"Master")</f>
        <v>Proficiente</v>
      </c>
      <c r="AB45" s="22">
        <v>1</v>
      </c>
      <c r="AC45" s="22" t="str" cm="1">
        <f t="array" ref="AC45">_xlfn.IFS(AB45=0,"Prenovato",AB45=1,"Novato",AB45=2,"Principiante avanzado",AB45=3,"Competente",AB45=4,"Proficiente",AB45=5,"Master")</f>
        <v>Novato</v>
      </c>
      <c r="AD45" s="22" t="str">
        <f>IF(A45&lt;&gt;E45,"EVALUACIÓN","AUTOEVALUACIÓN")</f>
        <v>EVALUACIÓN</v>
      </c>
    </row>
    <row r="46" spans="1:30" x14ac:dyDescent="0.25">
      <c r="A46" t="s">
        <v>186</v>
      </c>
      <c r="B46" t="s">
        <v>189</v>
      </c>
      <c r="C46" t="s">
        <v>192</v>
      </c>
      <c r="D46" t="s">
        <v>194</v>
      </c>
      <c r="E46" t="s">
        <v>197</v>
      </c>
      <c r="F46" t="s">
        <v>212</v>
      </c>
      <c r="G46" t="s">
        <v>227</v>
      </c>
      <c r="H46" s="5">
        <v>44409</v>
      </c>
      <c r="I46" s="1">
        <f t="shared" ca="1" si="0"/>
        <v>22</v>
      </c>
      <c r="J46" s="1" t="str">
        <f t="shared" ca="1" si="1"/>
        <v>3. Mayor a 6 meses</v>
      </c>
      <c r="K46" t="str">
        <f>IF(COUNTIFS($E$2:$E$290,E46,$O$2:$O$290,"PRINCIPAL",$Q$2:$Q$290,0)&gt;0,"SI","NO")</f>
        <v>NO</v>
      </c>
      <c r="L46" t="s">
        <v>242</v>
      </c>
      <c r="M46" t="s">
        <v>253</v>
      </c>
      <c r="N46" t="s">
        <v>31</v>
      </c>
      <c r="O46" t="s">
        <v>31</v>
      </c>
      <c r="P46" t="str">
        <f>F46&amp;M46</f>
        <v>MARIA DEL PILAR GARCIA ECHEVARRIANegocio bancario</v>
      </c>
      <c r="Q46">
        <v>2</v>
      </c>
      <c r="R46" t="s">
        <v>4</v>
      </c>
      <c r="S46" t="s">
        <v>21</v>
      </c>
      <c r="T46" s="22">
        <v>1</v>
      </c>
      <c r="U46" s="22" t="str" cm="1">
        <f t="array" ref="U46">_xlfn.IFS(T46=0,"Prenovato",T46=1,"Novato",T46=2,"Principiante avanzado",T46=3,"Competente",T46=4,"Proficiente",T46=5,"Master")</f>
        <v>Novato</v>
      </c>
      <c r="V46" s="22">
        <v>3</v>
      </c>
      <c r="W46" s="22" t="str" cm="1">
        <f t="array" ref="W46">_xlfn.IFS(V46=0,"No evidenciado",V46=1,"Novato",V46=2,"Principiante avanzado",V46=3,"Competente",V46=4,"Proficiente",V46=5,"Master")</f>
        <v>Competente</v>
      </c>
      <c r="X46" s="22">
        <v>2</v>
      </c>
      <c r="Y46" s="22" t="str" cm="1">
        <f t="array" ref="Y46">_xlfn.IFS(X46=0,"No evidenciado",X46=1,"Novato",X46=2,"Principiante avanzado",X46=3,"Competente",X46=4,"Proficiente",X46=5,"Master")</f>
        <v>Principiante avanzado</v>
      </c>
      <c r="Z46" s="22">
        <v>4</v>
      </c>
      <c r="AA46" s="22" t="str" cm="1">
        <f t="array" ref="AA46">_xlfn.IFS(Z46=0,"No evidenciado",Z46=1,"Novato",Z46=2,"Principiante avanzado",Z46=3,"Competente",Z46=4,"Proficiente",Z46=5,"Master")</f>
        <v>Proficiente</v>
      </c>
      <c r="AB46" s="22">
        <v>1</v>
      </c>
      <c r="AC46" s="22" t="str" cm="1">
        <f t="array" ref="AC46">_xlfn.IFS(AB46=0,"Prenovato",AB46=1,"Novato",AB46=2,"Principiante avanzado",AB46=3,"Competente",AB46=4,"Proficiente",AB46=5,"Master")</f>
        <v>Novato</v>
      </c>
      <c r="AD46" s="22" t="str">
        <f>IF(A46&lt;&gt;E46,"EVALUACIÓN","AUTOEVALUACIÓN")</f>
        <v>EVALUACIÓN</v>
      </c>
    </row>
    <row r="47" spans="1:30" x14ac:dyDescent="0.25">
      <c r="A47" t="s">
        <v>186</v>
      </c>
      <c r="B47" t="s">
        <v>189</v>
      </c>
      <c r="C47" t="s">
        <v>192</v>
      </c>
      <c r="D47" t="s">
        <v>194</v>
      </c>
      <c r="E47" t="s">
        <v>197</v>
      </c>
      <c r="F47" t="s">
        <v>212</v>
      </c>
      <c r="G47" t="s">
        <v>227</v>
      </c>
      <c r="H47" s="5">
        <v>44409</v>
      </c>
      <c r="I47" s="1">
        <f t="shared" ca="1" si="0"/>
        <v>22</v>
      </c>
      <c r="J47" s="1" t="str">
        <f t="shared" ca="1" si="1"/>
        <v>3. Mayor a 6 meses</v>
      </c>
      <c r="K47" t="str">
        <f>IF(COUNTIFS($E$2:$E$290,E47,$O$2:$O$290,"PRINCIPAL",$Q$2:$Q$290,0)&gt;0,"SI","NO")</f>
        <v>NO</v>
      </c>
      <c r="L47" t="s">
        <v>242</v>
      </c>
      <c r="M47" t="s">
        <v>252</v>
      </c>
      <c r="N47" t="s">
        <v>260</v>
      </c>
      <c r="O47" t="s">
        <v>260</v>
      </c>
      <c r="P47" t="str">
        <f>F47&amp;M47</f>
        <v>MARIA DEL PILAR GARCIA ECHEVARRIAEvolución ágil de productos digitales</v>
      </c>
      <c r="Q47">
        <v>3</v>
      </c>
      <c r="R47" t="s">
        <v>5</v>
      </c>
      <c r="S47" t="s">
        <v>21</v>
      </c>
      <c r="T47" s="22">
        <v>1</v>
      </c>
      <c r="U47" s="22" t="str" cm="1">
        <f t="array" ref="U47">_xlfn.IFS(T47=0,"Prenovato",T47=1,"Novato",T47=2,"Principiante avanzado",T47=3,"Competente",T47=4,"Proficiente",T47=5,"Master")</f>
        <v>Novato</v>
      </c>
      <c r="V47" s="22">
        <v>3</v>
      </c>
      <c r="W47" s="22" t="str" cm="1">
        <f t="array" ref="W47">_xlfn.IFS(V47=0,"No evidenciado",V47=1,"Novato",V47=2,"Principiante avanzado",V47=3,"Competente",V47=4,"Proficiente",V47=5,"Master")</f>
        <v>Competente</v>
      </c>
      <c r="X47" s="22">
        <v>2</v>
      </c>
      <c r="Y47" s="22" t="str" cm="1">
        <f t="array" ref="Y47">_xlfn.IFS(X47=0,"No evidenciado",X47=1,"Novato",X47=2,"Principiante avanzado",X47=3,"Competente",X47=4,"Proficiente",X47=5,"Master")</f>
        <v>Principiante avanzado</v>
      </c>
      <c r="Z47" s="22">
        <v>4</v>
      </c>
      <c r="AA47" s="22" t="str" cm="1">
        <f t="array" ref="AA47">_xlfn.IFS(Z47=0,"No evidenciado",Z47=1,"Novato",Z47=2,"Principiante avanzado",Z47=3,"Competente",Z47=4,"Proficiente",Z47=5,"Master")</f>
        <v>Proficiente</v>
      </c>
      <c r="AB47" s="22">
        <v>1</v>
      </c>
      <c r="AC47" s="22" t="str" cm="1">
        <f t="array" ref="AC47">_xlfn.IFS(AB47=0,"Prenovato",AB47=1,"Novato",AB47=2,"Principiante avanzado",AB47=3,"Competente",AB47=4,"Proficiente",AB47=5,"Master")</f>
        <v>Novato</v>
      </c>
      <c r="AD47" s="22" t="str">
        <f>IF(A47&lt;&gt;E47,"EVALUACIÓN","AUTOEVALUACIÓN")</f>
        <v>EVALUACIÓN</v>
      </c>
    </row>
    <row r="48" spans="1:30" x14ac:dyDescent="0.25">
      <c r="A48" t="s">
        <v>186</v>
      </c>
      <c r="B48" t="s">
        <v>189</v>
      </c>
      <c r="C48" t="s">
        <v>192</v>
      </c>
      <c r="D48" t="s">
        <v>194</v>
      </c>
      <c r="E48" t="s">
        <v>197</v>
      </c>
      <c r="F48" t="s">
        <v>212</v>
      </c>
      <c r="G48" t="s">
        <v>227</v>
      </c>
      <c r="H48" s="5">
        <v>44409</v>
      </c>
      <c r="I48" s="1">
        <f t="shared" ca="1" si="0"/>
        <v>22</v>
      </c>
      <c r="J48" s="1" t="str">
        <f t="shared" ca="1" si="1"/>
        <v>3. Mayor a 6 meses</v>
      </c>
      <c r="K48" t="str">
        <f>IF(COUNTIFS($E$2:$E$290,E48,$O$2:$O$290,"PRINCIPAL",$Q$2:$Q$290,0)&gt;0,"SI","NO")</f>
        <v>NO</v>
      </c>
      <c r="L48" t="s">
        <v>242</v>
      </c>
      <c r="M48" t="s">
        <v>254</v>
      </c>
      <c r="N48" t="s">
        <v>31</v>
      </c>
      <c r="O48" t="s">
        <v>31</v>
      </c>
      <c r="P48" t="str">
        <f>F48&amp;M48</f>
        <v>MARIA DEL PILAR GARCIA ECHEVARRIAModelado</v>
      </c>
      <c r="Q48">
        <v>3</v>
      </c>
      <c r="R48" t="s">
        <v>5</v>
      </c>
      <c r="S48" t="s">
        <v>21</v>
      </c>
      <c r="T48" s="22">
        <v>1</v>
      </c>
      <c r="U48" s="22" t="str" cm="1">
        <f t="array" ref="U48">_xlfn.IFS(T48=0,"Prenovato",T48=1,"Novato",T48=2,"Principiante avanzado",T48=3,"Competente",T48=4,"Proficiente",T48=5,"Master")</f>
        <v>Novato</v>
      </c>
      <c r="V48" s="22">
        <v>3</v>
      </c>
      <c r="W48" s="22" t="str" cm="1">
        <f t="array" ref="W48">_xlfn.IFS(V48=0,"No evidenciado",V48=1,"Novato",V48=2,"Principiante avanzado",V48=3,"Competente",V48=4,"Proficiente",V48=5,"Master")</f>
        <v>Competente</v>
      </c>
      <c r="X48" s="22">
        <v>2</v>
      </c>
      <c r="Y48" s="22" t="str" cm="1">
        <f t="array" ref="Y48">_xlfn.IFS(X48=0,"No evidenciado",X48=1,"Novato",X48=2,"Principiante avanzado",X48=3,"Competente",X48=4,"Proficiente",X48=5,"Master")</f>
        <v>Principiante avanzado</v>
      </c>
      <c r="Z48" s="22">
        <v>4</v>
      </c>
      <c r="AA48" s="22" t="str" cm="1">
        <f t="array" ref="AA48">_xlfn.IFS(Z48=0,"No evidenciado",Z48=1,"Novato",Z48=2,"Principiante avanzado",Z48=3,"Competente",Z48=4,"Proficiente",Z48=5,"Master")</f>
        <v>Proficiente</v>
      </c>
      <c r="AB48" s="22">
        <v>1</v>
      </c>
      <c r="AC48" s="22" t="str" cm="1">
        <f t="array" ref="AC48">_xlfn.IFS(AB48=0,"Prenovato",AB48=1,"Novato",AB48=2,"Principiante avanzado",AB48=3,"Competente",AB48=4,"Proficiente",AB48=5,"Master")</f>
        <v>Novato</v>
      </c>
      <c r="AD48" s="22" t="str">
        <f>IF(A48&lt;&gt;E48,"EVALUACIÓN","AUTOEVALUACIÓN")</f>
        <v>EVALUACIÓN</v>
      </c>
    </row>
    <row r="49" spans="1:30" x14ac:dyDescent="0.25">
      <c r="A49" t="s">
        <v>186</v>
      </c>
      <c r="B49" t="s">
        <v>189</v>
      </c>
      <c r="C49" t="s">
        <v>192</v>
      </c>
      <c r="D49" t="s">
        <v>194</v>
      </c>
      <c r="E49" t="s">
        <v>197</v>
      </c>
      <c r="F49" t="s">
        <v>212</v>
      </c>
      <c r="G49" t="s">
        <v>227</v>
      </c>
      <c r="H49" s="5">
        <v>44409</v>
      </c>
      <c r="I49" s="1">
        <f t="shared" ca="1" si="0"/>
        <v>22</v>
      </c>
      <c r="J49" s="1" t="str">
        <f t="shared" ca="1" si="1"/>
        <v>3. Mayor a 6 meses</v>
      </c>
      <c r="K49" t="str">
        <f>IF(COUNTIFS($E$2:$E$290,E49,$O$2:$O$290,"PRINCIPAL",$Q$2:$Q$290,0)&gt;0,"SI","NO")</f>
        <v>NO</v>
      </c>
      <c r="L49" t="s">
        <v>242</v>
      </c>
      <c r="M49" t="s">
        <v>258</v>
      </c>
      <c r="N49" t="s">
        <v>31</v>
      </c>
      <c r="O49" t="s">
        <v>31</v>
      </c>
      <c r="P49" t="str">
        <f>F49&amp;M49</f>
        <v>MARIA DEL PILAR GARCIA ECHEVARRIAModelos Bancarios</v>
      </c>
      <c r="Q49">
        <v>3</v>
      </c>
      <c r="R49" t="s">
        <v>5</v>
      </c>
      <c r="S49" t="s">
        <v>21</v>
      </c>
      <c r="T49" s="22">
        <v>1</v>
      </c>
      <c r="U49" s="22" t="str" cm="1">
        <f t="array" ref="U49">_xlfn.IFS(T49=0,"Prenovato",T49=1,"Novato",T49=2,"Principiante avanzado",T49=3,"Competente",T49=4,"Proficiente",T49=5,"Master")</f>
        <v>Novato</v>
      </c>
      <c r="V49" s="22">
        <v>3</v>
      </c>
      <c r="W49" s="22" t="str" cm="1">
        <f t="array" ref="W49">_xlfn.IFS(V49=0,"No evidenciado",V49=1,"Novato",V49=2,"Principiante avanzado",V49=3,"Competente",V49=4,"Proficiente",V49=5,"Master")</f>
        <v>Competente</v>
      </c>
      <c r="X49" s="22">
        <v>2</v>
      </c>
      <c r="Y49" s="22" t="str" cm="1">
        <f t="array" ref="Y49">_xlfn.IFS(X49=0,"No evidenciado",X49=1,"Novato",X49=2,"Principiante avanzado",X49=3,"Competente",X49=4,"Proficiente",X49=5,"Master")</f>
        <v>Principiante avanzado</v>
      </c>
      <c r="Z49" s="22">
        <v>4</v>
      </c>
      <c r="AA49" s="22" t="str" cm="1">
        <f t="array" ref="AA49">_xlfn.IFS(Z49=0,"No evidenciado",Z49=1,"Novato",Z49=2,"Principiante avanzado",Z49=3,"Competente",Z49=4,"Proficiente",Z49=5,"Master")</f>
        <v>Proficiente</v>
      </c>
      <c r="AB49" s="22">
        <v>1</v>
      </c>
      <c r="AC49" s="22" t="str" cm="1">
        <f t="array" ref="AC49">_xlfn.IFS(AB49=0,"Prenovato",AB49=1,"Novato",AB49=2,"Principiante avanzado",AB49=3,"Competente",AB49=4,"Proficiente",AB49=5,"Master")</f>
        <v>Novato</v>
      </c>
      <c r="AD49" s="22" t="str">
        <f>IF(A49&lt;&gt;E49,"EVALUACIÓN","AUTOEVALUACIÓN")</f>
        <v>EVALUACIÓN</v>
      </c>
    </row>
    <row r="50" spans="1:30" x14ac:dyDescent="0.25">
      <c r="A50" t="s">
        <v>186</v>
      </c>
      <c r="B50" t="s">
        <v>189</v>
      </c>
      <c r="C50" t="s">
        <v>192</v>
      </c>
      <c r="D50" t="s">
        <v>194</v>
      </c>
      <c r="E50" t="s">
        <v>197</v>
      </c>
      <c r="F50" t="s">
        <v>212</v>
      </c>
      <c r="G50" t="s">
        <v>227</v>
      </c>
      <c r="H50" s="5">
        <v>44409</v>
      </c>
      <c r="I50" s="1">
        <f t="shared" ca="1" si="0"/>
        <v>22</v>
      </c>
      <c r="J50" s="1" t="str">
        <f t="shared" ca="1" si="1"/>
        <v>3. Mayor a 6 meses</v>
      </c>
      <c r="K50" t="str">
        <f>IF(COUNTIFS($E$2:$E$290,E50,$O$2:$O$290,"PRINCIPAL",$Q$2:$Q$290,0)&gt;0,"SI","NO")</f>
        <v>NO</v>
      </c>
      <c r="L50" t="s">
        <v>242</v>
      </c>
      <c r="M50" t="s">
        <v>257</v>
      </c>
      <c r="N50" t="s">
        <v>31</v>
      </c>
      <c r="O50" t="s">
        <v>31</v>
      </c>
      <c r="P50" t="str">
        <f>F50&amp;M50</f>
        <v>MARIA DEL PILAR GARCIA ECHEVARRIAFrameworks de arquitectura empresarial</v>
      </c>
      <c r="Q50">
        <v>2</v>
      </c>
      <c r="R50" t="s">
        <v>4</v>
      </c>
      <c r="S50" t="s">
        <v>21</v>
      </c>
      <c r="T50" s="22">
        <v>1</v>
      </c>
      <c r="U50" s="22" t="str" cm="1">
        <f t="array" ref="U50">_xlfn.IFS(T50=0,"Prenovato",T50=1,"Novato",T50=2,"Principiante avanzado",T50=3,"Competente",T50=4,"Proficiente",T50=5,"Master")</f>
        <v>Novato</v>
      </c>
      <c r="V50" s="22">
        <v>3</v>
      </c>
      <c r="W50" s="22" t="str" cm="1">
        <f t="array" ref="W50">_xlfn.IFS(V50=0,"No evidenciado",V50=1,"Novato",V50=2,"Principiante avanzado",V50=3,"Competente",V50=4,"Proficiente",V50=5,"Master")</f>
        <v>Competente</v>
      </c>
      <c r="X50" s="22">
        <v>2</v>
      </c>
      <c r="Y50" s="22" t="str" cm="1">
        <f t="array" ref="Y50">_xlfn.IFS(X50=0,"No evidenciado",X50=1,"Novato",X50=2,"Principiante avanzado",X50=3,"Competente",X50=4,"Proficiente",X50=5,"Master")</f>
        <v>Principiante avanzado</v>
      </c>
      <c r="Z50" s="22">
        <v>4</v>
      </c>
      <c r="AA50" s="22" t="str" cm="1">
        <f t="array" ref="AA50">_xlfn.IFS(Z50=0,"No evidenciado",Z50=1,"Novato",Z50=2,"Principiante avanzado",Z50=3,"Competente",Z50=4,"Proficiente",Z50=5,"Master")</f>
        <v>Proficiente</v>
      </c>
      <c r="AB50" s="22">
        <v>1</v>
      </c>
      <c r="AC50" s="22" t="str" cm="1">
        <f t="array" ref="AC50">_xlfn.IFS(AB50=0,"Prenovato",AB50=1,"Novato",AB50=2,"Principiante avanzado",AB50=3,"Competente",AB50=4,"Proficiente",AB50=5,"Master")</f>
        <v>Novato</v>
      </c>
      <c r="AD50" s="22" t="str">
        <f>IF(A50&lt;&gt;E50,"EVALUACIÓN","AUTOEVALUACIÓN")</f>
        <v>EVALUACIÓN</v>
      </c>
    </row>
    <row r="51" spans="1:30" x14ac:dyDescent="0.25">
      <c r="A51" t="s">
        <v>186</v>
      </c>
      <c r="B51" t="s">
        <v>189</v>
      </c>
      <c r="C51" t="s">
        <v>192</v>
      </c>
      <c r="D51" t="s">
        <v>194</v>
      </c>
      <c r="E51" t="s">
        <v>197</v>
      </c>
      <c r="F51" t="s">
        <v>212</v>
      </c>
      <c r="G51" t="s">
        <v>227</v>
      </c>
      <c r="H51" s="5">
        <v>44409</v>
      </c>
      <c r="I51" s="1">
        <f t="shared" ca="1" si="0"/>
        <v>22</v>
      </c>
      <c r="J51" s="1" t="str">
        <f t="shared" ca="1" si="1"/>
        <v>3. Mayor a 6 meses</v>
      </c>
      <c r="K51" t="str">
        <f>IF(COUNTIFS($E$2:$E$290,E51,$O$2:$O$290,"PRINCIPAL",$Q$2:$Q$290,0)&gt;0,"SI","NO")</f>
        <v>NO</v>
      </c>
      <c r="L51" t="s">
        <v>242</v>
      </c>
      <c r="M51" t="s">
        <v>259</v>
      </c>
      <c r="N51" t="s">
        <v>260</v>
      </c>
      <c r="O51" t="s">
        <v>260</v>
      </c>
      <c r="P51" t="str">
        <f>F51&amp;M51</f>
        <v>MARIA DEL PILAR GARCIA ECHEVARRIAPrincipios de seguridad</v>
      </c>
      <c r="Q51">
        <v>2</v>
      </c>
      <c r="R51" t="s">
        <v>4</v>
      </c>
      <c r="S51" t="s">
        <v>21</v>
      </c>
      <c r="T51" s="22">
        <v>1</v>
      </c>
      <c r="U51" s="22" t="str" cm="1">
        <f t="array" ref="U51">_xlfn.IFS(T51=0,"Prenovato",T51=1,"Novato",T51=2,"Principiante avanzado",T51=3,"Competente",T51=4,"Proficiente",T51=5,"Master")</f>
        <v>Novato</v>
      </c>
      <c r="V51" s="22">
        <v>3</v>
      </c>
      <c r="W51" s="22" t="str" cm="1">
        <f t="array" ref="W51">_xlfn.IFS(V51=0,"No evidenciado",V51=1,"Novato",V51=2,"Principiante avanzado",V51=3,"Competente",V51=4,"Proficiente",V51=5,"Master")</f>
        <v>Competente</v>
      </c>
      <c r="X51" s="22">
        <v>2</v>
      </c>
      <c r="Y51" s="22" t="str" cm="1">
        <f t="array" ref="Y51">_xlfn.IFS(X51=0,"No evidenciado",X51=1,"Novato",X51=2,"Principiante avanzado",X51=3,"Competente",X51=4,"Proficiente",X51=5,"Master")</f>
        <v>Principiante avanzado</v>
      </c>
      <c r="Z51" s="22">
        <v>4</v>
      </c>
      <c r="AA51" s="22" t="str" cm="1">
        <f t="array" ref="AA51">_xlfn.IFS(Z51=0,"No evidenciado",Z51=1,"Novato",Z51=2,"Principiante avanzado",Z51=3,"Competente",Z51=4,"Proficiente",Z51=5,"Master")</f>
        <v>Proficiente</v>
      </c>
      <c r="AB51" s="22">
        <v>1</v>
      </c>
      <c r="AC51" s="22" t="str" cm="1">
        <f t="array" ref="AC51">_xlfn.IFS(AB51=0,"Prenovato",AB51=1,"Novato",AB51=2,"Principiante avanzado",AB51=3,"Competente",AB51=4,"Proficiente",AB51=5,"Master")</f>
        <v>Novato</v>
      </c>
      <c r="AD51" s="22" t="str">
        <f>IF(A51&lt;&gt;E51,"EVALUACIÓN","AUTOEVALUACIÓN")</f>
        <v>EVALUACIÓN</v>
      </c>
    </row>
    <row r="52" spans="1:30" x14ac:dyDescent="0.25">
      <c r="A52" t="s">
        <v>186</v>
      </c>
      <c r="B52" t="s">
        <v>189</v>
      </c>
      <c r="C52" t="s">
        <v>192</v>
      </c>
      <c r="D52" t="s">
        <v>194</v>
      </c>
      <c r="E52" t="s">
        <v>197</v>
      </c>
      <c r="F52" t="s">
        <v>212</v>
      </c>
      <c r="G52" t="s">
        <v>227</v>
      </c>
      <c r="H52" s="5">
        <v>44409</v>
      </c>
      <c r="I52" s="1">
        <f t="shared" ca="1" si="0"/>
        <v>22</v>
      </c>
      <c r="J52" s="1" t="str">
        <f t="shared" ca="1" si="1"/>
        <v>3. Mayor a 6 meses</v>
      </c>
      <c r="K52" t="str">
        <f>IF(COUNTIFS($E$2:$E$290,E52,$O$2:$O$290,"PRINCIPAL",$Q$2:$Q$290,0)&gt;0,"SI","NO")</f>
        <v>NO</v>
      </c>
      <c r="L52" t="s">
        <v>242</v>
      </c>
      <c r="M52" t="s">
        <v>247</v>
      </c>
      <c r="N52" t="s">
        <v>31</v>
      </c>
      <c r="O52" t="s">
        <v>31</v>
      </c>
      <c r="P52" t="str">
        <f>F52&amp;M52</f>
        <v>MARIA DEL PILAR GARCIA ECHEVARRIAInnovación</v>
      </c>
      <c r="Q52">
        <v>2</v>
      </c>
      <c r="R52" t="s">
        <v>4</v>
      </c>
      <c r="S52" t="s">
        <v>21</v>
      </c>
      <c r="T52" s="22">
        <v>1</v>
      </c>
      <c r="U52" s="22" t="str" cm="1">
        <f t="array" ref="U52">_xlfn.IFS(T52=0,"Prenovato",T52=1,"Novato",T52=2,"Principiante avanzado",T52=3,"Competente",T52=4,"Proficiente",T52=5,"Master")</f>
        <v>Novato</v>
      </c>
      <c r="V52" s="22">
        <v>3</v>
      </c>
      <c r="W52" s="22" t="str" cm="1">
        <f t="array" ref="W52">_xlfn.IFS(V52=0,"No evidenciado",V52=1,"Novato",V52=2,"Principiante avanzado",V52=3,"Competente",V52=4,"Proficiente",V52=5,"Master")</f>
        <v>Competente</v>
      </c>
      <c r="X52" s="22">
        <v>2</v>
      </c>
      <c r="Y52" s="22" t="str" cm="1">
        <f t="array" ref="Y52">_xlfn.IFS(X52=0,"No evidenciado",X52=1,"Novato",X52=2,"Principiante avanzado",X52=3,"Competente",X52=4,"Proficiente",X52=5,"Master")</f>
        <v>Principiante avanzado</v>
      </c>
      <c r="Z52" s="22">
        <v>4</v>
      </c>
      <c r="AA52" s="22" t="str" cm="1">
        <f t="array" ref="AA52">_xlfn.IFS(Z52=0,"No evidenciado",Z52=1,"Novato",Z52=2,"Principiante avanzado",Z52=3,"Competente",Z52=4,"Proficiente",Z52=5,"Master")</f>
        <v>Proficiente</v>
      </c>
      <c r="AB52" s="22">
        <v>1</v>
      </c>
      <c r="AC52" s="22" t="str" cm="1">
        <f t="array" ref="AC52">_xlfn.IFS(AB52=0,"Prenovato",AB52=1,"Novato",AB52=2,"Principiante avanzado",AB52=3,"Competente",AB52=4,"Proficiente",AB52=5,"Master")</f>
        <v>Novato</v>
      </c>
      <c r="AD52" s="22" t="str">
        <f>IF(A52&lt;&gt;E52,"EVALUACIÓN","AUTOEVALUACIÓN")</f>
        <v>EVALUACIÓN</v>
      </c>
    </row>
    <row r="53" spans="1:30" x14ac:dyDescent="0.25">
      <c r="A53" t="s">
        <v>186</v>
      </c>
      <c r="B53" t="s">
        <v>189</v>
      </c>
      <c r="C53" t="s">
        <v>192</v>
      </c>
      <c r="D53" t="s">
        <v>194</v>
      </c>
      <c r="E53" t="s">
        <v>198</v>
      </c>
      <c r="F53" t="s">
        <v>213</v>
      </c>
      <c r="G53" t="s">
        <v>228</v>
      </c>
      <c r="H53" s="5">
        <v>44902</v>
      </c>
      <c r="I53" s="1">
        <f t="shared" ca="1" si="0"/>
        <v>5</v>
      </c>
      <c r="J53" s="1" t="str">
        <f t="shared" ca="1" si="1"/>
        <v>2. Entre 4 - 6 meses</v>
      </c>
      <c r="K53" t="str">
        <f>IF(COUNTIFS($E$2:$E$290,E53,$O$2:$O$290,"PRINCIPAL",$Q$2:$Q$290,0)&gt;0,"SI","NO")</f>
        <v>NO</v>
      </c>
      <c r="L53" t="s">
        <v>242</v>
      </c>
      <c r="M53" t="s">
        <v>259</v>
      </c>
      <c r="N53" t="s">
        <v>260</v>
      </c>
      <c r="O53" t="s">
        <v>260</v>
      </c>
      <c r="P53" t="str">
        <f>F53&amp;M53</f>
        <v>PAULA CESPEDES LOAYZAPrincipios de seguridad</v>
      </c>
      <c r="Q53">
        <v>2</v>
      </c>
      <c r="R53" t="s">
        <v>4</v>
      </c>
      <c r="S53" t="s">
        <v>21</v>
      </c>
      <c r="T53" s="22">
        <v>1</v>
      </c>
      <c r="U53" s="22" t="str" cm="1">
        <f t="array" ref="U53">_xlfn.IFS(T53=0,"Prenovato",T53=1,"Novato",T53=2,"Principiante avanzado",T53=3,"Competente",T53=4,"Proficiente",T53=5,"Master")</f>
        <v>Novato</v>
      </c>
      <c r="V53" s="22">
        <v>2</v>
      </c>
      <c r="W53" s="22" t="str" cm="1">
        <f t="array" ref="W53">_xlfn.IFS(V53=0,"No evidenciado",V53=1,"Novato",V53=2,"Principiante avanzado",V53=3,"Competente",V53=4,"Proficiente",V53=5,"Master")</f>
        <v>Principiante avanzado</v>
      </c>
      <c r="X53" s="22">
        <v>2</v>
      </c>
      <c r="Y53" s="22" t="str" cm="1">
        <f t="array" ref="Y53">_xlfn.IFS(X53=0,"No evidenciado",X53=1,"Novato",X53=2,"Principiante avanzado",X53=3,"Competente",X53=4,"Proficiente",X53=5,"Master")</f>
        <v>Principiante avanzado</v>
      </c>
      <c r="Z53" s="22">
        <v>4</v>
      </c>
      <c r="AA53" s="22" t="str" cm="1">
        <f t="array" ref="AA53">_xlfn.IFS(Z53=0,"No evidenciado",Z53=1,"Novato",Z53=2,"Principiante avanzado",Z53=3,"Competente",Z53=4,"Proficiente",Z53=5,"Master")</f>
        <v>Proficiente</v>
      </c>
      <c r="AB53" s="22">
        <v>1</v>
      </c>
      <c r="AC53" s="22" t="str" cm="1">
        <f t="array" ref="AC53">_xlfn.IFS(AB53=0,"Prenovato",AB53=1,"Novato",AB53=2,"Principiante avanzado",AB53=3,"Competente",AB53=4,"Proficiente",AB53=5,"Master")</f>
        <v>Novato</v>
      </c>
      <c r="AD53" s="22" t="str">
        <f>IF(A53&lt;&gt;E53,"EVALUACIÓN","AUTOEVALUACIÓN")</f>
        <v>EVALUACIÓN</v>
      </c>
    </row>
    <row r="54" spans="1:30" x14ac:dyDescent="0.25">
      <c r="A54" t="s">
        <v>186</v>
      </c>
      <c r="B54" t="s">
        <v>189</v>
      </c>
      <c r="C54" t="s">
        <v>192</v>
      </c>
      <c r="D54" t="s">
        <v>194</v>
      </c>
      <c r="E54" t="s">
        <v>198</v>
      </c>
      <c r="F54" t="s">
        <v>213</v>
      </c>
      <c r="G54" t="s">
        <v>228</v>
      </c>
      <c r="H54" s="5">
        <v>44902</v>
      </c>
      <c r="I54" s="1">
        <f t="shared" ca="1" si="0"/>
        <v>5</v>
      </c>
      <c r="J54" s="1" t="str">
        <f t="shared" ca="1" si="1"/>
        <v>2. Entre 4 - 6 meses</v>
      </c>
      <c r="K54" t="str">
        <f>IF(COUNTIFS($E$2:$E$290,E54,$O$2:$O$290,"PRINCIPAL",$Q$2:$Q$290,0)&gt;0,"SI","NO")</f>
        <v>NO</v>
      </c>
      <c r="L54" t="s">
        <v>242</v>
      </c>
      <c r="M54" t="s">
        <v>247</v>
      </c>
      <c r="N54" t="s">
        <v>31</v>
      </c>
      <c r="O54" t="s">
        <v>31</v>
      </c>
      <c r="P54" t="str">
        <f>F54&amp;M54</f>
        <v>PAULA CESPEDES LOAYZAInnovación</v>
      </c>
      <c r="Q54">
        <v>2</v>
      </c>
      <c r="R54" t="s">
        <v>4</v>
      </c>
      <c r="S54" t="s">
        <v>21</v>
      </c>
      <c r="T54" s="22">
        <v>1</v>
      </c>
      <c r="U54" s="22" t="str" cm="1">
        <f t="array" ref="U54">_xlfn.IFS(T54=0,"Prenovato",T54=1,"Novato",T54=2,"Principiante avanzado",T54=3,"Competente",T54=4,"Proficiente",T54=5,"Master")</f>
        <v>Novato</v>
      </c>
      <c r="V54" s="22">
        <v>2</v>
      </c>
      <c r="W54" s="22" t="str" cm="1">
        <f t="array" ref="W54">_xlfn.IFS(V54=0,"No evidenciado",V54=1,"Novato",V54=2,"Principiante avanzado",V54=3,"Competente",V54=4,"Proficiente",V54=5,"Master")</f>
        <v>Principiante avanzado</v>
      </c>
      <c r="X54" s="22">
        <v>2</v>
      </c>
      <c r="Y54" s="22" t="str" cm="1">
        <f t="array" ref="Y54">_xlfn.IFS(X54=0,"No evidenciado",X54=1,"Novato",X54=2,"Principiante avanzado",X54=3,"Competente",X54=4,"Proficiente",X54=5,"Master")</f>
        <v>Principiante avanzado</v>
      </c>
      <c r="Z54" s="22">
        <v>4</v>
      </c>
      <c r="AA54" s="22" t="str" cm="1">
        <f t="array" ref="AA54">_xlfn.IFS(Z54=0,"No evidenciado",Z54=1,"Novato",Z54=2,"Principiante avanzado",Z54=3,"Competente",Z54=4,"Proficiente",Z54=5,"Master")</f>
        <v>Proficiente</v>
      </c>
      <c r="AB54" s="22">
        <v>1</v>
      </c>
      <c r="AC54" s="22" t="str" cm="1">
        <f t="array" ref="AC54">_xlfn.IFS(AB54=0,"Prenovato",AB54=1,"Novato",AB54=2,"Principiante avanzado",AB54=3,"Competente",AB54=4,"Proficiente",AB54=5,"Master")</f>
        <v>Novato</v>
      </c>
      <c r="AD54" s="22" t="str">
        <f>IF(A54&lt;&gt;E54,"EVALUACIÓN","AUTOEVALUACIÓN")</f>
        <v>EVALUACIÓN</v>
      </c>
    </row>
    <row r="55" spans="1:30" x14ac:dyDescent="0.25">
      <c r="A55" t="s">
        <v>186</v>
      </c>
      <c r="B55" t="s">
        <v>189</v>
      </c>
      <c r="C55" t="s">
        <v>192</v>
      </c>
      <c r="D55" t="s">
        <v>194</v>
      </c>
      <c r="E55" t="s">
        <v>198</v>
      </c>
      <c r="F55" t="s">
        <v>213</v>
      </c>
      <c r="G55" t="s">
        <v>228</v>
      </c>
      <c r="H55" s="5">
        <v>44902</v>
      </c>
      <c r="I55" s="1">
        <f t="shared" ca="1" si="0"/>
        <v>5</v>
      </c>
      <c r="J55" s="1" t="str">
        <f t="shared" ca="1" si="1"/>
        <v>2. Entre 4 - 6 meses</v>
      </c>
      <c r="K55" t="str">
        <f>IF(COUNTIFS($E$2:$E$290,E55,$O$2:$O$290,"PRINCIPAL",$Q$2:$Q$290,0)&gt;0,"SI","NO")</f>
        <v>NO</v>
      </c>
      <c r="L55" t="s">
        <v>242</v>
      </c>
      <c r="M55" t="s">
        <v>257</v>
      </c>
      <c r="N55" t="s">
        <v>31</v>
      </c>
      <c r="O55" t="s">
        <v>31</v>
      </c>
      <c r="P55" t="str">
        <f>F55&amp;M55</f>
        <v>PAULA CESPEDES LOAYZAFrameworks de arquitectura empresarial</v>
      </c>
      <c r="Q55">
        <v>2</v>
      </c>
      <c r="R55" t="s">
        <v>4</v>
      </c>
      <c r="S55" t="s">
        <v>21</v>
      </c>
      <c r="T55" s="22">
        <v>1</v>
      </c>
      <c r="U55" s="22" t="str" cm="1">
        <f t="array" ref="U55">_xlfn.IFS(T55=0,"Prenovato",T55=1,"Novato",T55=2,"Principiante avanzado",T55=3,"Competente",T55=4,"Proficiente",T55=5,"Master")</f>
        <v>Novato</v>
      </c>
      <c r="V55" s="22">
        <v>2</v>
      </c>
      <c r="W55" s="22" t="str" cm="1">
        <f t="array" ref="W55">_xlfn.IFS(V55=0,"No evidenciado",V55=1,"Novato",V55=2,"Principiante avanzado",V55=3,"Competente",V55=4,"Proficiente",V55=5,"Master")</f>
        <v>Principiante avanzado</v>
      </c>
      <c r="X55" s="22">
        <v>2</v>
      </c>
      <c r="Y55" s="22" t="str" cm="1">
        <f t="array" ref="Y55">_xlfn.IFS(X55=0,"No evidenciado",X55=1,"Novato",X55=2,"Principiante avanzado",X55=3,"Competente",X55=4,"Proficiente",X55=5,"Master")</f>
        <v>Principiante avanzado</v>
      </c>
      <c r="Z55" s="22">
        <v>4</v>
      </c>
      <c r="AA55" s="22" t="str" cm="1">
        <f t="array" ref="AA55">_xlfn.IFS(Z55=0,"No evidenciado",Z55=1,"Novato",Z55=2,"Principiante avanzado",Z55=3,"Competente",Z55=4,"Proficiente",Z55=5,"Master")</f>
        <v>Proficiente</v>
      </c>
      <c r="AB55" s="22">
        <v>1</v>
      </c>
      <c r="AC55" s="22" t="str" cm="1">
        <f t="array" ref="AC55">_xlfn.IFS(AB55=0,"Prenovato",AB55=1,"Novato",AB55=2,"Principiante avanzado",AB55=3,"Competente",AB55=4,"Proficiente",AB55=5,"Master")</f>
        <v>Novato</v>
      </c>
      <c r="AD55" s="22" t="str">
        <f>IF(A55&lt;&gt;E55,"EVALUACIÓN","AUTOEVALUACIÓN")</f>
        <v>EVALUACIÓN</v>
      </c>
    </row>
    <row r="56" spans="1:30" x14ac:dyDescent="0.25">
      <c r="A56" t="s">
        <v>186</v>
      </c>
      <c r="B56" t="s">
        <v>189</v>
      </c>
      <c r="C56" t="s">
        <v>192</v>
      </c>
      <c r="D56" t="s">
        <v>194</v>
      </c>
      <c r="E56" t="s">
        <v>198</v>
      </c>
      <c r="F56" t="s">
        <v>213</v>
      </c>
      <c r="G56" t="s">
        <v>228</v>
      </c>
      <c r="H56" s="5">
        <v>44902</v>
      </c>
      <c r="I56" s="1">
        <f t="shared" ca="1" si="0"/>
        <v>5</v>
      </c>
      <c r="J56" s="1" t="str">
        <f t="shared" ca="1" si="1"/>
        <v>2. Entre 4 - 6 meses</v>
      </c>
      <c r="K56" t="str">
        <f>IF(COUNTIFS($E$2:$E$290,E56,$O$2:$O$290,"PRINCIPAL",$Q$2:$Q$290,0)&gt;0,"SI","NO")</f>
        <v>NO</v>
      </c>
      <c r="L56" t="s">
        <v>242</v>
      </c>
      <c r="M56" t="s">
        <v>258</v>
      </c>
      <c r="N56" t="s">
        <v>31</v>
      </c>
      <c r="O56" t="s">
        <v>31</v>
      </c>
      <c r="P56" t="str">
        <f>F56&amp;M56</f>
        <v>PAULA CESPEDES LOAYZAModelos Bancarios</v>
      </c>
      <c r="Q56">
        <v>2</v>
      </c>
      <c r="R56" t="s">
        <v>4</v>
      </c>
      <c r="S56" t="s">
        <v>21</v>
      </c>
      <c r="T56" s="22">
        <v>1</v>
      </c>
      <c r="U56" s="22" t="str" cm="1">
        <f t="array" ref="U56">_xlfn.IFS(T56=0,"Prenovato",T56=1,"Novato",T56=2,"Principiante avanzado",T56=3,"Competente",T56=4,"Proficiente",T56=5,"Master")</f>
        <v>Novato</v>
      </c>
      <c r="V56" s="22">
        <v>2</v>
      </c>
      <c r="W56" s="22" t="str" cm="1">
        <f t="array" ref="W56">_xlfn.IFS(V56=0,"No evidenciado",V56=1,"Novato",V56=2,"Principiante avanzado",V56=3,"Competente",V56=4,"Proficiente",V56=5,"Master")</f>
        <v>Principiante avanzado</v>
      </c>
      <c r="X56" s="22">
        <v>2</v>
      </c>
      <c r="Y56" s="22" t="str" cm="1">
        <f t="array" ref="Y56">_xlfn.IFS(X56=0,"No evidenciado",X56=1,"Novato",X56=2,"Principiante avanzado",X56=3,"Competente",X56=4,"Proficiente",X56=5,"Master")</f>
        <v>Principiante avanzado</v>
      </c>
      <c r="Z56" s="22">
        <v>4</v>
      </c>
      <c r="AA56" s="22" t="str" cm="1">
        <f t="array" ref="AA56">_xlfn.IFS(Z56=0,"No evidenciado",Z56=1,"Novato",Z56=2,"Principiante avanzado",Z56=3,"Competente",Z56=4,"Proficiente",Z56=5,"Master")</f>
        <v>Proficiente</v>
      </c>
      <c r="AB56" s="22">
        <v>1</v>
      </c>
      <c r="AC56" s="22" t="str" cm="1">
        <f t="array" ref="AC56">_xlfn.IFS(AB56=0,"Prenovato",AB56=1,"Novato",AB56=2,"Principiante avanzado",AB56=3,"Competente",AB56=4,"Proficiente",AB56=5,"Master")</f>
        <v>Novato</v>
      </c>
      <c r="AD56" s="22" t="str">
        <f>IF(A56&lt;&gt;E56,"EVALUACIÓN","AUTOEVALUACIÓN")</f>
        <v>EVALUACIÓN</v>
      </c>
    </row>
    <row r="57" spans="1:30" x14ac:dyDescent="0.25">
      <c r="A57" t="s">
        <v>186</v>
      </c>
      <c r="B57" t="s">
        <v>189</v>
      </c>
      <c r="C57" t="s">
        <v>192</v>
      </c>
      <c r="D57" t="s">
        <v>194</v>
      </c>
      <c r="E57" t="s">
        <v>198</v>
      </c>
      <c r="F57" t="s">
        <v>213</v>
      </c>
      <c r="G57" t="s">
        <v>228</v>
      </c>
      <c r="H57" s="5">
        <v>44902</v>
      </c>
      <c r="I57" s="1">
        <f t="shared" ca="1" si="0"/>
        <v>5</v>
      </c>
      <c r="J57" s="1" t="str">
        <f t="shared" ca="1" si="1"/>
        <v>2. Entre 4 - 6 meses</v>
      </c>
      <c r="K57" t="str">
        <f>IF(COUNTIFS($E$2:$E$290,E57,$O$2:$O$290,"PRINCIPAL",$Q$2:$Q$290,0)&gt;0,"SI","NO")</f>
        <v>NO</v>
      </c>
      <c r="L57" t="s">
        <v>242</v>
      </c>
      <c r="M57" t="s">
        <v>254</v>
      </c>
      <c r="N57" t="s">
        <v>31</v>
      </c>
      <c r="O57" t="s">
        <v>31</v>
      </c>
      <c r="P57" t="str">
        <f>F57&amp;M57</f>
        <v>PAULA CESPEDES LOAYZAModelado</v>
      </c>
      <c r="Q57">
        <v>3</v>
      </c>
      <c r="R57" t="s">
        <v>5</v>
      </c>
      <c r="S57" t="s">
        <v>21</v>
      </c>
      <c r="T57" s="22">
        <v>1</v>
      </c>
      <c r="U57" s="22" t="str" cm="1">
        <f t="array" ref="U57">_xlfn.IFS(T57=0,"Prenovato",T57=1,"Novato",T57=2,"Principiante avanzado",T57=3,"Competente",T57=4,"Proficiente",T57=5,"Master")</f>
        <v>Novato</v>
      </c>
      <c r="V57" s="22">
        <v>2</v>
      </c>
      <c r="W57" s="22" t="str" cm="1">
        <f t="array" ref="W57">_xlfn.IFS(V57=0,"No evidenciado",V57=1,"Novato",V57=2,"Principiante avanzado",V57=3,"Competente",V57=4,"Proficiente",V57=5,"Master")</f>
        <v>Principiante avanzado</v>
      </c>
      <c r="X57" s="22">
        <v>2</v>
      </c>
      <c r="Y57" s="22" t="str" cm="1">
        <f t="array" ref="Y57">_xlfn.IFS(X57=0,"No evidenciado",X57=1,"Novato",X57=2,"Principiante avanzado",X57=3,"Competente",X57=4,"Proficiente",X57=5,"Master")</f>
        <v>Principiante avanzado</v>
      </c>
      <c r="Z57" s="22">
        <v>4</v>
      </c>
      <c r="AA57" s="22" t="str" cm="1">
        <f t="array" ref="AA57">_xlfn.IFS(Z57=0,"No evidenciado",Z57=1,"Novato",Z57=2,"Principiante avanzado",Z57=3,"Competente",Z57=4,"Proficiente",Z57=5,"Master")</f>
        <v>Proficiente</v>
      </c>
      <c r="AB57" s="22">
        <v>1</v>
      </c>
      <c r="AC57" s="22" t="str" cm="1">
        <f t="array" ref="AC57">_xlfn.IFS(AB57=0,"Prenovato",AB57=1,"Novato",AB57=2,"Principiante avanzado",AB57=3,"Competente",AB57=4,"Proficiente",AB57=5,"Master")</f>
        <v>Novato</v>
      </c>
      <c r="AD57" s="22" t="str">
        <f>IF(A57&lt;&gt;E57,"EVALUACIÓN","AUTOEVALUACIÓN")</f>
        <v>EVALUACIÓN</v>
      </c>
    </row>
    <row r="58" spans="1:30" x14ac:dyDescent="0.25">
      <c r="A58" t="s">
        <v>186</v>
      </c>
      <c r="B58" t="s">
        <v>189</v>
      </c>
      <c r="C58" t="s">
        <v>192</v>
      </c>
      <c r="D58" t="s">
        <v>194</v>
      </c>
      <c r="E58" t="s">
        <v>198</v>
      </c>
      <c r="F58" t="s">
        <v>213</v>
      </c>
      <c r="G58" t="s">
        <v>228</v>
      </c>
      <c r="H58" s="5">
        <v>44902</v>
      </c>
      <c r="I58" s="1">
        <f t="shared" ca="1" si="0"/>
        <v>5</v>
      </c>
      <c r="J58" s="1" t="str">
        <f t="shared" ca="1" si="1"/>
        <v>2. Entre 4 - 6 meses</v>
      </c>
      <c r="K58" t="str">
        <f>IF(COUNTIFS($E$2:$E$290,E58,$O$2:$O$290,"PRINCIPAL",$Q$2:$Q$290,0)&gt;0,"SI","NO")</f>
        <v>NO</v>
      </c>
      <c r="L58" t="s">
        <v>242</v>
      </c>
      <c r="M58" t="s">
        <v>255</v>
      </c>
      <c r="N58" t="s">
        <v>260</v>
      </c>
      <c r="O58" t="s">
        <v>260</v>
      </c>
      <c r="P58" t="str">
        <f>F58&amp;M58</f>
        <v>PAULA CESPEDES LOAYZACompliance</v>
      </c>
      <c r="Q58">
        <v>1</v>
      </c>
      <c r="R58" t="s">
        <v>6</v>
      </c>
      <c r="S58" t="s">
        <v>21</v>
      </c>
      <c r="T58" s="22">
        <v>1</v>
      </c>
      <c r="U58" s="22" t="str" cm="1">
        <f t="array" ref="U58">_xlfn.IFS(T58=0,"Prenovato",T58=1,"Novato",T58=2,"Principiante avanzado",T58=3,"Competente",T58=4,"Proficiente",T58=5,"Master")</f>
        <v>Novato</v>
      </c>
      <c r="V58" s="22">
        <v>2</v>
      </c>
      <c r="W58" s="22" t="str" cm="1">
        <f t="array" ref="W58">_xlfn.IFS(V58=0,"No evidenciado",V58=1,"Novato",V58=2,"Principiante avanzado",V58=3,"Competente",V58=4,"Proficiente",V58=5,"Master")</f>
        <v>Principiante avanzado</v>
      </c>
      <c r="X58" s="22">
        <v>2</v>
      </c>
      <c r="Y58" s="22" t="str" cm="1">
        <f t="array" ref="Y58">_xlfn.IFS(X58=0,"No evidenciado",X58=1,"Novato",X58=2,"Principiante avanzado",X58=3,"Competente",X58=4,"Proficiente",X58=5,"Master")</f>
        <v>Principiante avanzado</v>
      </c>
      <c r="Z58" s="22">
        <v>4</v>
      </c>
      <c r="AA58" s="22" t="str" cm="1">
        <f t="array" ref="AA58">_xlfn.IFS(Z58=0,"No evidenciado",Z58=1,"Novato",Z58=2,"Principiante avanzado",Z58=3,"Competente",Z58=4,"Proficiente",Z58=5,"Master")</f>
        <v>Proficiente</v>
      </c>
      <c r="AB58" s="22">
        <v>1</v>
      </c>
      <c r="AC58" s="22" t="str" cm="1">
        <f t="array" ref="AC58">_xlfn.IFS(AB58=0,"Prenovato",AB58=1,"Novato",AB58=2,"Principiante avanzado",AB58=3,"Competente",AB58=4,"Proficiente",AB58=5,"Master")</f>
        <v>Novato</v>
      </c>
      <c r="AD58" s="22" t="str">
        <f>IF(A58&lt;&gt;E58,"EVALUACIÓN","AUTOEVALUACIÓN")</f>
        <v>EVALUACIÓN</v>
      </c>
    </row>
    <row r="59" spans="1:30" x14ac:dyDescent="0.25">
      <c r="A59" t="s">
        <v>186</v>
      </c>
      <c r="B59" t="s">
        <v>189</v>
      </c>
      <c r="C59" t="s">
        <v>192</v>
      </c>
      <c r="D59" t="s">
        <v>194</v>
      </c>
      <c r="E59" t="s">
        <v>198</v>
      </c>
      <c r="F59" t="s">
        <v>213</v>
      </c>
      <c r="G59" t="s">
        <v>228</v>
      </c>
      <c r="H59" s="5">
        <v>44902</v>
      </c>
      <c r="I59" s="1">
        <f t="shared" ca="1" si="0"/>
        <v>5</v>
      </c>
      <c r="J59" s="1" t="str">
        <f t="shared" ca="1" si="1"/>
        <v>2. Entre 4 - 6 meses</v>
      </c>
      <c r="K59" t="str">
        <f>IF(COUNTIFS($E$2:$E$290,E59,$O$2:$O$290,"PRINCIPAL",$Q$2:$Q$290,0)&gt;0,"SI","NO")</f>
        <v>NO</v>
      </c>
      <c r="L59" t="s">
        <v>242</v>
      </c>
      <c r="M59" t="s">
        <v>253</v>
      </c>
      <c r="N59" t="s">
        <v>31</v>
      </c>
      <c r="O59" t="s">
        <v>31</v>
      </c>
      <c r="P59" t="str">
        <f>F59&amp;M59</f>
        <v>PAULA CESPEDES LOAYZANegocio bancario</v>
      </c>
      <c r="Q59">
        <v>3</v>
      </c>
      <c r="R59" t="s">
        <v>5</v>
      </c>
      <c r="S59" t="s">
        <v>21</v>
      </c>
      <c r="T59" s="22">
        <v>1</v>
      </c>
      <c r="U59" s="22" t="str" cm="1">
        <f t="array" ref="U59">_xlfn.IFS(T59=0,"Prenovato",T59=1,"Novato",T59=2,"Principiante avanzado",T59=3,"Competente",T59=4,"Proficiente",T59=5,"Master")</f>
        <v>Novato</v>
      </c>
      <c r="V59" s="22">
        <v>2</v>
      </c>
      <c r="W59" s="22" t="str" cm="1">
        <f t="array" ref="W59">_xlfn.IFS(V59=0,"No evidenciado",V59=1,"Novato",V59=2,"Principiante avanzado",V59=3,"Competente",V59=4,"Proficiente",V59=5,"Master")</f>
        <v>Principiante avanzado</v>
      </c>
      <c r="X59" s="22">
        <v>2</v>
      </c>
      <c r="Y59" s="22" t="str" cm="1">
        <f t="array" ref="Y59">_xlfn.IFS(X59=0,"No evidenciado",X59=1,"Novato",X59=2,"Principiante avanzado",X59=3,"Competente",X59=4,"Proficiente",X59=5,"Master")</f>
        <v>Principiante avanzado</v>
      </c>
      <c r="Z59" s="22">
        <v>4</v>
      </c>
      <c r="AA59" s="22" t="str" cm="1">
        <f t="array" ref="AA59">_xlfn.IFS(Z59=0,"No evidenciado",Z59=1,"Novato",Z59=2,"Principiante avanzado",Z59=3,"Competente",Z59=4,"Proficiente",Z59=5,"Master")</f>
        <v>Proficiente</v>
      </c>
      <c r="AB59" s="22">
        <v>1</v>
      </c>
      <c r="AC59" s="22" t="str" cm="1">
        <f t="array" ref="AC59">_xlfn.IFS(AB59=0,"Prenovato",AB59=1,"Novato",AB59=2,"Principiante avanzado",AB59=3,"Competente",AB59=4,"Proficiente",AB59=5,"Master")</f>
        <v>Novato</v>
      </c>
      <c r="AD59" s="22" t="str">
        <f>IF(A59&lt;&gt;E59,"EVALUACIÓN","AUTOEVALUACIÓN")</f>
        <v>EVALUACIÓN</v>
      </c>
    </row>
    <row r="60" spans="1:30" x14ac:dyDescent="0.25">
      <c r="A60" t="s">
        <v>186</v>
      </c>
      <c r="B60" t="s">
        <v>189</v>
      </c>
      <c r="C60" t="s">
        <v>192</v>
      </c>
      <c r="D60" t="s">
        <v>194</v>
      </c>
      <c r="E60" t="s">
        <v>198</v>
      </c>
      <c r="F60" t="s">
        <v>213</v>
      </c>
      <c r="G60" t="s">
        <v>228</v>
      </c>
      <c r="H60" s="5">
        <v>44902</v>
      </c>
      <c r="I60" s="1">
        <f t="shared" ca="1" si="0"/>
        <v>5</v>
      </c>
      <c r="J60" s="1" t="str">
        <f t="shared" ca="1" si="1"/>
        <v>2. Entre 4 - 6 meses</v>
      </c>
      <c r="K60" t="str">
        <f>IF(COUNTIFS($E$2:$E$290,E60,$O$2:$O$290,"PRINCIPAL",$Q$2:$Q$290,0)&gt;0,"SI","NO")</f>
        <v>NO</v>
      </c>
      <c r="L60" t="s">
        <v>242</v>
      </c>
      <c r="M60" t="s">
        <v>250</v>
      </c>
      <c r="N60" t="s">
        <v>260</v>
      </c>
      <c r="O60" t="s">
        <v>260</v>
      </c>
      <c r="P60" t="str">
        <f>F60&amp;M60</f>
        <v>PAULA CESPEDES LOAYZAGestión de cambios</v>
      </c>
      <c r="Q60">
        <v>1</v>
      </c>
      <c r="R60" t="s">
        <v>6</v>
      </c>
      <c r="S60" t="s">
        <v>21</v>
      </c>
      <c r="T60" s="22">
        <v>1</v>
      </c>
      <c r="U60" s="22" t="str" cm="1">
        <f t="array" ref="U60">_xlfn.IFS(T60=0,"Prenovato",T60=1,"Novato",T60=2,"Principiante avanzado",T60=3,"Competente",T60=4,"Proficiente",T60=5,"Master")</f>
        <v>Novato</v>
      </c>
      <c r="V60" s="22">
        <v>2</v>
      </c>
      <c r="W60" s="22" t="str" cm="1">
        <f t="array" ref="W60">_xlfn.IFS(V60=0,"No evidenciado",V60=1,"Novato",V60=2,"Principiante avanzado",V60=3,"Competente",V60=4,"Proficiente",V60=5,"Master")</f>
        <v>Principiante avanzado</v>
      </c>
      <c r="X60" s="22">
        <v>2</v>
      </c>
      <c r="Y60" s="22" t="str" cm="1">
        <f t="array" ref="Y60">_xlfn.IFS(X60=0,"No evidenciado",X60=1,"Novato",X60=2,"Principiante avanzado",X60=3,"Competente",X60=4,"Proficiente",X60=5,"Master")</f>
        <v>Principiante avanzado</v>
      </c>
      <c r="Z60" s="22">
        <v>4</v>
      </c>
      <c r="AA60" s="22" t="str" cm="1">
        <f t="array" ref="AA60">_xlfn.IFS(Z60=0,"No evidenciado",Z60=1,"Novato",Z60=2,"Principiante avanzado",Z60=3,"Competente",Z60=4,"Proficiente",Z60=5,"Master")</f>
        <v>Proficiente</v>
      </c>
      <c r="AB60" s="22">
        <v>1</v>
      </c>
      <c r="AC60" s="22" t="str" cm="1">
        <f t="array" ref="AC60">_xlfn.IFS(AB60=0,"Prenovato",AB60=1,"Novato",AB60=2,"Principiante avanzado",AB60=3,"Competente",AB60=4,"Proficiente",AB60=5,"Master")</f>
        <v>Novato</v>
      </c>
      <c r="AD60" s="22" t="str">
        <f>IF(A60&lt;&gt;E60,"EVALUACIÓN","AUTOEVALUACIÓN")</f>
        <v>EVALUACIÓN</v>
      </c>
    </row>
    <row r="61" spans="1:30" x14ac:dyDescent="0.25">
      <c r="A61" t="s">
        <v>186</v>
      </c>
      <c r="B61" t="s">
        <v>189</v>
      </c>
      <c r="C61" t="s">
        <v>192</v>
      </c>
      <c r="D61" t="s">
        <v>194</v>
      </c>
      <c r="E61" t="s">
        <v>198</v>
      </c>
      <c r="F61" t="s">
        <v>213</v>
      </c>
      <c r="G61" t="s">
        <v>228</v>
      </c>
      <c r="H61" s="5">
        <v>44902</v>
      </c>
      <c r="I61" s="1">
        <f t="shared" ca="1" si="0"/>
        <v>5</v>
      </c>
      <c r="J61" s="1" t="str">
        <f t="shared" ca="1" si="1"/>
        <v>2. Entre 4 - 6 meses</v>
      </c>
      <c r="K61" t="str">
        <f>IF(COUNTIFS($E$2:$E$290,E61,$O$2:$O$290,"PRINCIPAL",$Q$2:$Q$290,0)&gt;0,"SI","NO")</f>
        <v>NO</v>
      </c>
      <c r="L61" t="s">
        <v>242</v>
      </c>
      <c r="M61" t="s">
        <v>249</v>
      </c>
      <c r="N61" t="s">
        <v>261</v>
      </c>
      <c r="O61" t="s">
        <v>260</v>
      </c>
      <c r="P61" t="str">
        <f>F61&amp;M61</f>
        <v>PAULA CESPEDES LOAYZAStory Telling</v>
      </c>
      <c r="Q61">
        <v>2</v>
      </c>
      <c r="R61" t="s">
        <v>4</v>
      </c>
      <c r="S61" t="s">
        <v>21</v>
      </c>
      <c r="T61" s="22">
        <v>1</v>
      </c>
      <c r="U61" s="22" t="str" cm="1">
        <f t="array" ref="U61">_xlfn.IFS(T61=0,"Prenovato",T61=1,"Novato",T61=2,"Principiante avanzado",T61=3,"Competente",T61=4,"Proficiente",T61=5,"Master")</f>
        <v>Novato</v>
      </c>
      <c r="V61" s="22">
        <v>2</v>
      </c>
      <c r="W61" s="22" t="str" cm="1">
        <f t="array" ref="W61">_xlfn.IFS(V61=0,"No evidenciado",V61=1,"Novato",V61=2,"Principiante avanzado",V61=3,"Competente",V61=4,"Proficiente",V61=5,"Master")</f>
        <v>Principiante avanzado</v>
      </c>
      <c r="X61" s="22">
        <v>2</v>
      </c>
      <c r="Y61" s="22" t="str" cm="1">
        <f t="array" ref="Y61">_xlfn.IFS(X61=0,"No evidenciado",X61=1,"Novato",X61=2,"Principiante avanzado",X61=3,"Competente",X61=4,"Proficiente",X61=5,"Master")</f>
        <v>Principiante avanzado</v>
      </c>
      <c r="Z61" s="22">
        <v>4</v>
      </c>
      <c r="AA61" s="22" t="str" cm="1">
        <f t="array" ref="AA61">_xlfn.IFS(Z61=0,"No evidenciado",Z61=1,"Novato",Z61=2,"Principiante avanzado",Z61=3,"Competente",Z61=4,"Proficiente",Z61=5,"Master")</f>
        <v>Proficiente</v>
      </c>
      <c r="AB61" s="22">
        <v>1</v>
      </c>
      <c r="AC61" s="22" t="str" cm="1">
        <f t="array" ref="AC61">_xlfn.IFS(AB61=0,"Prenovato",AB61=1,"Novato",AB61=2,"Principiante avanzado",AB61=3,"Competente",AB61=4,"Proficiente",AB61=5,"Master")</f>
        <v>Novato</v>
      </c>
      <c r="AD61" s="22" t="str">
        <f>IF(A61&lt;&gt;E61,"EVALUACIÓN","AUTOEVALUACIÓN")</f>
        <v>EVALUACIÓN</v>
      </c>
    </row>
    <row r="62" spans="1:30" x14ac:dyDescent="0.25">
      <c r="A62" t="s">
        <v>186</v>
      </c>
      <c r="B62" t="s">
        <v>189</v>
      </c>
      <c r="C62" t="s">
        <v>192</v>
      </c>
      <c r="D62" t="s">
        <v>194</v>
      </c>
      <c r="E62" t="s">
        <v>198</v>
      </c>
      <c r="F62" t="s">
        <v>213</v>
      </c>
      <c r="G62" t="s">
        <v>228</v>
      </c>
      <c r="H62" s="5">
        <v>44902</v>
      </c>
      <c r="I62" s="1">
        <f t="shared" ca="1" si="0"/>
        <v>5</v>
      </c>
      <c r="J62" s="1" t="str">
        <f t="shared" ca="1" si="1"/>
        <v>2. Entre 4 - 6 meses</v>
      </c>
      <c r="K62" t="str">
        <f>IF(COUNTIFS($E$2:$E$290,E62,$O$2:$O$290,"PRINCIPAL",$Q$2:$Q$290,0)&gt;0,"SI","NO")</f>
        <v>NO</v>
      </c>
      <c r="L62" t="s">
        <v>242</v>
      </c>
      <c r="M62" t="s">
        <v>252</v>
      </c>
      <c r="N62" t="s">
        <v>260</v>
      </c>
      <c r="O62" t="s">
        <v>260</v>
      </c>
      <c r="P62" t="str">
        <f>F62&amp;M62</f>
        <v>PAULA CESPEDES LOAYZAEvolución ágil de productos digitales</v>
      </c>
      <c r="Q62">
        <v>3</v>
      </c>
      <c r="R62" t="s">
        <v>5</v>
      </c>
      <c r="S62" t="s">
        <v>21</v>
      </c>
      <c r="T62" s="22">
        <v>1</v>
      </c>
      <c r="U62" s="22" t="str" cm="1">
        <f t="array" ref="U62">_xlfn.IFS(T62=0,"Prenovato",T62=1,"Novato",T62=2,"Principiante avanzado",T62=3,"Competente",T62=4,"Proficiente",T62=5,"Master")</f>
        <v>Novato</v>
      </c>
      <c r="V62" s="22">
        <v>2</v>
      </c>
      <c r="W62" s="22" t="str" cm="1">
        <f t="array" ref="W62">_xlfn.IFS(V62=0,"No evidenciado",V62=1,"Novato",V62=2,"Principiante avanzado",V62=3,"Competente",V62=4,"Proficiente",V62=5,"Master")</f>
        <v>Principiante avanzado</v>
      </c>
      <c r="X62" s="22">
        <v>2</v>
      </c>
      <c r="Y62" s="22" t="str" cm="1">
        <f t="array" ref="Y62">_xlfn.IFS(X62=0,"No evidenciado",X62=1,"Novato",X62=2,"Principiante avanzado",X62=3,"Competente",X62=4,"Proficiente",X62=5,"Master")</f>
        <v>Principiante avanzado</v>
      </c>
      <c r="Z62" s="22">
        <v>4</v>
      </c>
      <c r="AA62" s="22" t="str" cm="1">
        <f t="array" ref="AA62">_xlfn.IFS(Z62=0,"No evidenciado",Z62=1,"Novato",Z62=2,"Principiante avanzado",Z62=3,"Competente",Z62=4,"Proficiente",Z62=5,"Master")</f>
        <v>Proficiente</v>
      </c>
      <c r="AB62" s="22">
        <v>1</v>
      </c>
      <c r="AC62" s="22" t="str" cm="1">
        <f t="array" ref="AC62">_xlfn.IFS(AB62=0,"Prenovato",AB62=1,"Novato",AB62=2,"Principiante avanzado",AB62=3,"Competente",AB62=4,"Proficiente",AB62=5,"Master")</f>
        <v>Novato</v>
      </c>
      <c r="AD62" s="22" t="str">
        <f>IF(A62&lt;&gt;E62,"EVALUACIÓN","AUTOEVALUACIÓN")</f>
        <v>EVALUACIÓN</v>
      </c>
    </row>
    <row r="63" spans="1:30" x14ac:dyDescent="0.25">
      <c r="A63" t="s">
        <v>186</v>
      </c>
      <c r="B63" t="s">
        <v>189</v>
      </c>
      <c r="C63" t="s">
        <v>192</v>
      </c>
      <c r="D63" t="s">
        <v>194</v>
      </c>
      <c r="E63" t="s">
        <v>198</v>
      </c>
      <c r="F63" t="s">
        <v>213</v>
      </c>
      <c r="G63" t="s">
        <v>228</v>
      </c>
      <c r="H63" s="5">
        <v>44902</v>
      </c>
      <c r="I63" s="1">
        <f t="shared" ca="1" si="0"/>
        <v>5</v>
      </c>
      <c r="J63" s="1" t="str">
        <f t="shared" ca="1" si="1"/>
        <v>2. Entre 4 - 6 meses</v>
      </c>
      <c r="K63" t="str">
        <f>IF(COUNTIFS($E$2:$E$290,E63,$O$2:$O$290,"PRINCIPAL",$Q$2:$Q$290,0)&gt;0,"SI","NO")</f>
        <v>NO</v>
      </c>
      <c r="L63" t="s">
        <v>242</v>
      </c>
      <c r="M63" t="s">
        <v>251</v>
      </c>
      <c r="N63" t="s">
        <v>261</v>
      </c>
      <c r="O63" t="s">
        <v>260</v>
      </c>
      <c r="P63" t="str">
        <f>F63&amp;M63</f>
        <v>PAULA CESPEDES LOAYZACustomer Experience</v>
      </c>
      <c r="Q63">
        <v>2</v>
      </c>
      <c r="R63" t="s">
        <v>4</v>
      </c>
      <c r="S63" t="s">
        <v>21</v>
      </c>
      <c r="T63" s="22">
        <v>1</v>
      </c>
      <c r="U63" s="22" t="str" cm="1">
        <f t="array" ref="U63">_xlfn.IFS(T63=0,"Prenovato",T63=1,"Novato",T63=2,"Principiante avanzado",T63=3,"Competente",T63=4,"Proficiente",T63=5,"Master")</f>
        <v>Novato</v>
      </c>
      <c r="V63" s="22">
        <v>2</v>
      </c>
      <c r="W63" s="22" t="str" cm="1">
        <f t="array" ref="W63">_xlfn.IFS(V63=0,"No evidenciado",V63=1,"Novato",V63=2,"Principiante avanzado",V63=3,"Competente",V63=4,"Proficiente",V63=5,"Master")</f>
        <v>Principiante avanzado</v>
      </c>
      <c r="X63" s="22">
        <v>2</v>
      </c>
      <c r="Y63" s="22" t="str" cm="1">
        <f t="array" ref="Y63">_xlfn.IFS(X63=0,"No evidenciado",X63=1,"Novato",X63=2,"Principiante avanzado",X63=3,"Competente",X63=4,"Proficiente",X63=5,"Master")</f>
        <v>Principiante avanzado</v>
      </c>
      <c r="Z63" s="22">
        <v>4</v>
      </c>
      <c r="AA63" s="22" t="str" cm="1">
        <f t="array" ref="AA63">_xlfn.IFS(Z63=0,"No evidenciado",Z63=1,"Novato",Z63=2,"Principiante avanzado",Z63=3,"Competente",Z63=4,"Proficiente",Z63=5,"Master")</f>
        <v>Proficiente</v>
      </c>
      <c r="AB63" s="22">
        <v>1</v>
      </c>
      <c r="AC63" s="22" t="str" cm="1">
        <f t="array" ref="AC63">_xlfn.IFS(AB63=0,"Prenovato",AB63=1,"Novato",AB63=2,"Principiante avanzado",AB63=3,"Competente",AB63=4,"Proficiente",AB63=5,"Master")</f>
        <v>Novato</v>
      </c>
      <c r="AD63" s="22" t="str">
        <f>IF(A63&lt;&gt;E63,"EVALUACIÓN","AUTOEVALUACIÓN")</f>
        <v>EVALUACIÓN</v>
      </c>
    </row>
    <row r="64" spans="1:30" x14ac:dyDescent="0.25">
      <c r="A64" t="s">
        <v>186</v>
      </c>
      <c r="B64" t="s">
        <v>189</v>
      </c>
      <c r="C64" t="s">
        <v>192</v>
      </c>
      <c r="D64" t="s">
        <v>194</v>
      </c>
      <c r="E64" t="s">
        <v>198</v>
      </c>
      <c r="F64" t="s">
        <v>213</v>
      </c>
      <c r="G64" t="s">
        <v>228</v>
      </c>
      <c r="H64" s="5">
        <v>44902</v>
      </c>
      <c r="I64" s="1">
        <f t="shared" ca="1" si="0"/>
        <v>5</v>
      </c>
      <c r="J64" s="1" t="str">
        <f t="shared" ca="1" si="1"/>
        <v>2. Entre 4 - 6 meses</v>
      </c>
      <c r="K64" t="str">
        <f>IF(COUNTIFS($E$2:$E$290,E64,$O$2:$O$290,"PRINCIPAL",$Q$2:$Q$290,0)&gt;0,"SI","NO")</f>
        <v>NO</v>
      </c>
      <c r="L64" t="s">
        <v>242</v>
      </c>
      <c r="M64" t="s">
        <v>248</v>
      </c>
      <c r="N64" t="s">
        <v>261</v>
      </c>
      <c r="O64" t="s">
        <v>260</v>
      </c>
      <c r="P64" t="str">
        <f>F64&amp;M64</f>
        <v>PAULA CESPEDES LOAYZACaptura de valor</v>
      </c>
      <c r="Q64">
        <v>1</v>
      </c>
      <c r="R64" t="s">
        <v>6</v>
      </c>
      <c r="S64" t="s">
        <v>21</v>
      </c>
      <c r="T64" s="22">
        <v>1</v>
      </c>
      <c r="U64" s="22" t="str" cm="1">
        <f t="array" ref="U64">_xlfn.IFS(T64=0,"Prenovato",T64=1,"Novato",T64=2,"Principiante avanzado",T64=3,"Competente",T64=4,"Proficiente",T64=5,"Master")</f>
        <v>Novato</v>
      </c>
      <c r="V64" s="22">
        <v>2</v>
      </c>
      <c r="W64" s="22" t="str" cm="1">
        <f t="array" ref="W64">_xlfn.IFS(V64=0,"No evidenciado",V64=1,"Novato",V64=2,"Principiante avanzado",V64=3,"Competente",V64=4,"Proficiente",V64=5,"Master")</f>
        <v>Principiante avanzado</v>
      </c>
      <c r="X64" s="22">
        <v>2</v>
      </c>
      <c r="Y64" s="22" t="str" cm="1">
        <f t="array" ref="Y64">_xlfn.IFS(X64=0,"No evidenciado",X64=1,"Novato",X64=2,"Principiante avanzado",X64=3,"Competente",X64=4,"Proficiente",X64=5,"Master")</f>
        <v>Principiante avanzado</v>
      </c>
      <c r="Z64" s="22">
        <v>4</v>
      </c>
      <c r="AA64" s="22" t="str" cm="1">
        <f t="array" ref="AA64">_xlfn.IFS(Z64=0,"No evidenciado",Z64=1,"Novato",Z64=2,"Principiante avanzado",Z64=3,"Competente",Z64=4,"Proficiente",Z64=5,"Master")</f>
        <v>Proficiente</v>
      </c>
      <c r="AB64" s="22">
        <v>1</v>
      </c>
      <c r="AC64" s="22" t="str" cm="1">
        <f t="array" ref="AC64">_xlfn.IFS(AB64=0,"Prenovato",AB64=1,"Novato",AB64=2,"Principiante avanzado",AB64=3,"Competente",AB64=4,"Proficiente",AB64=5,"Master")</f>
        <v>Novato</v>
      </c>
      <c r="AD64" s="22" t="str">
        <f>IF(A64&lt;&gt;E64,"EVALUACIÓN","AUTOEVALUACIÓN")</f>
        <v>EVALUACIÓN</v>
      </c>
    </row>
    <row r="65" spans="1:30" x14ac:dyDescent="0.25">
      <c r="A65" t="s">
        <v>186</v>
      </c>
      <c r="B65" t="s">
        <v>189</v>
      </c>
      <c r="C65" t="s">
        <v>192</v>
      </c>
      <c r="D65" t="s">
        <v>194</v>
      </c>
      <c r="E65" t="s">
        <v>198</v>
      </c>
      <c r="F65" t="s">
        <v>213</v>
      </c>
      <c r="G65" t="s">
        <v>228</v>
      </c>
      <c r="H65" s="5">
        <v>44902</v>
      </c>
      <c r="I65" s="1">
        <f t="shared" ca="1" si="0"/>
        <v>5</v>
      </c>
      <c r="J65" s="1" t="str">
        <f t="shared" ca="1" si="1"/>
        <v>2. Entre 4 - 6 meses</v>
      </c>
      <c r="K65" t="str">
        <f>IF(COUNTIFS($E$2:$E$290,E65,$O$2:$O$290,"PRINCIPAL",$Q$2:$Q$290,0)&gt;0,"SI","NO")</f>
        <v>NO</v>
      </c>
      <c r="L65" t="s">
        <v>242</v>
      </c>
      <c r="M65" t="s">
        <v>256</v>
      </c>
      <c r="N65" t="s">
        <v>261</v>
      </c>
      <c r="O65" t="s">
        <v>260</v>
      </c>
      <c r="P65" t="str">
        <f>F65&amp;M65</f>
        <v>PAULA CESPEDES LOAYZAPlataforma de soluciones BCP</v>
      </c>
      <c r="Q65">
        <v>3</v>
      </c>
      <c r="R65" t="s">
        <v>5</v>
      </c>
      <c r="S65" t="s">
        <v>21</v>
      </c>
      <c r="T65" s="22">
        <v>1</v>
      </c>
      <c r="U65" s="22" t="str" cm="1">
        <f t="array" ref="U65">_xlfn.IFS(T65=0,"Prenovato",T65=1,"Novato",T65=2,"Principiante avanzado",T65=3,"Competente",T65=4,"Proficiente",T65=5,"Master")</f>
        <v>Novato</v>
      </c>
      <c r="V65" s="22">
        <v>2</v>
      </c>
      <c r="W65" s="22" t="str" cm="1">
        <f t="array" ref="W65">_xlfn.IFS(V65=0,"No evidenciado",V65=1,"Novato",V65=2,"Principiante avanzado",V65=3,"Competente",V65=4,"Proficiente",V65=5,"Master")</f>
        <v>Principiante avanzado</v>
      </c>
      <c r="X65" s="22">
        <v>2</v>
      </c>
      <c r="Y65" s="22" t="str" cm="1">
        <f t="array" ref="Y65">_xlfn.IFS(X65=0,"No evidenciado",X65=1,"Novato",X65=2,"Principiante avanzado",X65=3,"Competente",X65=4,"Proficiente",X65=5,"Master")</f>
        <v>Principiante avanzado</v>
      </c>
      <c r="Z65" s="22">
        <v>4</v>
      </c>
      <c r="AA65" s="22" t="str" cm="1">
        <f t="array" ref="AA65">_xlfn.IFS(Z65=0,"No evidenciado",Z65=1,"Novato",Z65=2,"Principiante avanzado",Z65=3,"Competente",Z65=4,"Proficiente",Z65=5,"Master")</f>
        <v>Proficiente</v>
      </c>
      <c r="AB65" s="22">
        <v>1</v>
      </c>
      <c r="AC65" s="22" t="str" cm="1">
        <f t="array" ref="AC65">_xlfn.IFS(AB65=0,"Prenovato",AB65=1,"Novato",AB65=2,"Principiante avanzado",AB65=3,"Competente",AB65=4,"Proficiente",AB65=5,"Master")</f>
        <v>Novato</v>
      </c>
      <c r="AD65" s="22" t="str">
        <f>IF(A65&lt;&gt;E65,"EVALUACIÓN","AUTOEVALUACIÓN")</f>
        <v>EVALUACIÓN</v>
      </c>
    </row>
    <row r="66" spans="1:30" x14ac:dyDescent="0.25">
      <c r="A66" t="s">
        <v>186</v>
      </c>
      <c r="B66" t="s">
        <v>189</v>
      </c>
      <c r="C66" t="s">
        <v>192</v>
      </c>
      <c r="D66" t="s">
        <v>194</v>
      </c>
      <c r="E66" t="s">
        <v>198</v>
      </c>
      <c r="F66" t="s">
        <v>213</v>
      </c>
      <c r="G66" t="s">
        <v>228</v>
      </c>
      <c r="H66" s="5">
        <v>44902</v>
      </c>
      <c r="I66" s="1">
        <f t="shared" ca="1" si="0"/>
        <v>5</v>
      </c>
      <c r="J66" s="1" t="str">
        <f t="shared" ca="1" si="1"/>
        <v>2. Entre 4 - 6 meses</v>
      </c>
      <c r="K66" t="str">
        <f>IF(COUNTIFS($E$2:$E$290,E66,$O$2:$O$290,"PRINCIPAL",$Q$2:$Q$290,0)&gt;0,"SI","NO")</f>
        <v>NO</v>
      </c>
      <c r="L66" t="s">
        <v>242</v>
      </c>
      <c r="M66" t="s">
        <v>246</v>
      </c>
      <c r="N66" t="s">
        <v>261</v>
      </c>
      <c r="O66" t="s">
        <v>260</v>
      </c>
      <c r="P66" t="str">
        <f>F66&amp;M66</f>
        <v>PAULA CESPEDES LOAYZAArquitectura de datos BCP</v>
      </c>
      <c r="Q66">
        <v>3</v>
      </c>
      <c r="R66" t="s">
        <v>5</v>
      </c>
      <c r="S66" t="s">
        <v>21</v>
      </c>
      <c r="T66" s="22">
        <v>1</v>
      </c>
      <c r="U66" s="22" t="str" cm="1">
        <f t="array" ref="U66">_xlfn.IFS(T66=0,"Prenovato",T66=1,"Novato",T66=2,"Principiante avanzado",T66=3,"Competente",T66=4,"Proficiente",T66=5,"Master")</f>
        <v>Novato</v>
      </c>
      <c r="V66" s="22">
        <v>2</v>
      </c>
      <c r="W66" s="22" t="str" cm="1">
        <f t="array" ref="W66">_xlfn.IFS(V66=0,"No evidenciado",V66=1,"Novato",V66=2,"Principiante avanzado",V66=3,"Competente",V66=4,"Proficiente",V66=5,"Master")</f>
        <v>Principiante avanzado</v>
      </c>
      <c r="X66" s="22">
        <v>2</v>
      </c>
      <c r="Y66" s="22" t="str" cm="1">
        <f t="array" ref="Y66">_xlfn.IFS(X66=0,"No evidenciado",X66=1,"Novato",X66=2,"Principiante avanzado",X66=3,"Competente",X66=4,"Proficiente",X66=5,"Master")</f>
        <v>Principiante avanzado</v>
      </c>
      <c r="Z66" s="22">
        <v>4</v>
      </c>
      <c r="AA66" s="22" t="str" cm="1">
        <f t="array" ref="AA66">_xlfn.IFS(Z66=0,"No evidenciado",Z66=1,"Novato",Z66=2,"Principiante avanzado",Z66=3,"Competente",Z66=4,"Proficiente",Z66=5,"Master")</f>
        <v>Proficiente</v>
      </c>
      <c r="AB66" s="22">
        <v>1</v>
      </c>
      <c r="AC66" s="22" t="str" cm="1">
        <f t="array" ref="AC66">_xlfn.IFS(AB66=0,"Prenovato",AB66=1,"Novato",AB66=2,"Principiante avanzado",AB66=3,"Competente",AB66=4,"Proficiente",AB66=5,"Master")</f>
        <v>Novato</v>
      </c>
      <c r="AD66" s="22" t="str">
        <f>IF(A66&lt;&gt;E66,"EVALUACIÓN","AUTOEVALUACIÓN")</f>
        <v>EVALUACIÓN</v>
      </c>
    </row>
    <row r="67" spans="1:30" x14ac:dyDescent="0.25">
      <c r="A67" t="s">
        <v>186</v>
      </c>
      <c r="B67" t="s">
        <v>189</v>
      </c>
      <c r="C67" t="s">
        <v>192</v>
      </c>
      <c r="D67" t="s">
        <v>194</v>
      </c>
      <c r="E67" t="s">
        <v>198</v>
      </c>
      <c r="F67" t="s">
        <v>213</v>
      </c>
      <c r="G67" t="s">
        <v>228</v>
      </c>
      <c r="H67" s="5">
        <v>44902</v>
      </c>
      <c r="I67" s="1">
        <f t="shared" ref="I67:I130" ca="1" si="2">DATEDIF(H67,TODAY(),"m")</f>
        <v>5</v>
      </c>
      <c r="J67" s="1" t="str">
        <f t="shared" ref="J67:J130" ca="1" si="3">IF(I67&lt;=3,"1. Menor o igual a 3 meses",IF(I67&lt;=6,"2. Entre 4 - 6 meses","3. Mayor a 6 meses"))</f>
        <v>2. Entre 4 - 6 meses</v>
      </c>
      <c r="K67" t="str">
        <f>IF(COUNTIFS($E$2:$E$290,E67,$O$2:$O$290,"PRINCIPAL",$Q$2:$Q$290,0)&gt;0,"SI","NO")</f>
        <v>NO</v>
      </c>
      <c r="L67" t="s">
        <v>242</v>
      </c>
      <c r="M67" t="s">
        <v>243</v>
      </c>
      <c r="N67" t="s">
        <v>260</v>
      </c>
      <c r="O67" t="s">
        <v>260</v>
      </c>
      <c r="P67" t="str">
        <f>F67&amp;M67</f>
        <v>PAULA CESPEDES LOAYZACloud</v>
      </c>
      <c r="Q67">
        <v>3</v>
      </c>
      <c r="R67" t="s">
        <v>5</v>
      </c>
      <c r="S67" t="s">
        <v>21</v>
      </c>
      <c r="T67" s="22">
        <v>1</v>
      </c>
      <c r="U67" s="22" t="str" cm="1">
        <f t="array" ref="U67">_xlfn.IFS(T67=0,"Prenovato",T67=1,"Novato",T67=2,"Principiante avanzado",T67=3,"Competente",T67=4,"Proficiente",T67=5,"Master")</f>
        <v>Novato</v>
      </c>
      <c r="V67" s="22">
        <v>2</v>
      </c>
      <c r="W67" s="22" t="str" cm="1">
        <f t="array" ref="W67">_xlfn.IFS(V67=0,"No evidenciado",V67=1,"Novato",V67=2,"Principiante avanzado",V67=3,"Competente",V67=4,"Proficiente",V67=5,"Master")</f>
        <v>Principiante avanzado</v>
      </c>
      <c r="X67" s="22">
        <v>2</v>
      </c>
      <c r="Y67" s="22" t="str" cm="1">
        <f t="array" ref="Y67">_xlfn.IFS(X67=0,"No evidenciado",X67=1,"Novato",X67=2,"Principiante avanzado",X67=3,"Competente",X67=4,"Proficiente",X67=5,"Master")</f>
        <v>Principiante avanzado</v>
      </c>
      <c r="Z67" s="22">
        <v>4</v>
      </c>
      <c r="AA67" s="22" t="str" cm="1">
        <f t="array" ref="AA67">_xlfn.IFS(Z67=0,"No evidenciado",Z67=1,"Novato",Z67=2,"Principiante avanzado",Z67=3,"Competente",Z67=4,"Proficiente",Z67=5,"Master")</f>
        <v>Proficiente</v>
      </c>
      <c r="AB67" s="22">
        <v>1</v>
      </c>
      <c r="AC67" s="22" t="str" cm="1">
        <f t="array" ref="AC67">_xlfn.IFS(AB67=0,"Prenovato",AB67=1,"Novato",AB67=2,"Principiante avanzado",AB67=3,"Competente",AB67=4,"Proficiente",AB67=5,"Master")</f>
        <v>Novato</v>
      </c>
      <c r="AD67" s="22" t="str">
        <f>IF(A67&lt;&gt;E67,"EVALUACIÓN","AUTOEVALUACIÓN")</f>
        <v>EVALUACIÓN</v>
      </c>
    </row>
    <row r="68" spans="1:30" x14ac:dyDescent="0.25">
      <c r="A68" t="s">
        <v>186</v>
      </c>
      <c r="B68" t="s">
        <v>189</v>
      </c>
      <c r="C68" t="s">
        <v>192</v>
      </c>
      <c r="D68" t="s">
        <v>194</v>
      </c>
      <c r="E68" t="s">
        <v>198</v>
      </c>
      <c r="F68" t="s">
        <v>213</v>
      </c>
      <c r="G68" t="s">
        <v>228</v>
      </c>
      <c r="H68" s="5">
        <v>44902</v>
      </c>
      <c r="I68" s="1">
        <f t="shared" ca="1" si="2"/>
        <v>5</v>
      </c>
      <c r="J68" s="1" t="str">
        <f t="shared" ca="1" si="3"/>
        <v>2. Entre 4 - 6 meses</v>
      </c>
      <c r="K68" t="str">
        <f>IF(COUNTIFS($E$2:$E$290,E68,$O$2:$O$290,"PRINCIPAL",$Q$2:$Q$290,0)&gt;0,"SI","NO")</f>
        <v>NO</v>
      </c>
      <c r="L68" t="s">
        <v>242</v>
      </c>
      <c r="M68" t="s">
        <v>245</v>
      </c>
      <c r="N68" t="s">
        <v>260</v>
      </c>
      <c r="O68" t="s">
        <v>260</v>
      </c>
      <c r="P68" t="str">
        <f>F68&amp;M68</f>
        <v>PAULA CESPEDES LOAYZAPatrones de arquitectura tecnológica</v>
      </c>
      <c r="Q68">
        <v>3</v>
      </c>
      <c r="R68" t="s">
        <v>5</v>
      </c>
      <c r="S68" t="s">
        <v>21</v>
      </c>
      <c r="T68" s="22">
        <v>1</v>
      </c>
      <c r="U68" s="22" t="str" cm="1">
        <f t="array" ref="U68">_xlfn.IFS(T68=0,"Prenovato",T68=1,"Novato",T68=2,"Principiante avanzado",T68=3,"Competente",T68=4,"Proficiente",T68=5,"Master")</f>
        <v>Novato</v>
      </c>
      <c r="V68" s="22">
        <v>2</v>
      </c>
      <c r="W68" s="22" t="str" cm="1">
        <f t="array" ref="W68">_xlfn.IFS(V68=0,"No evidenciado",V68=1,"Novato",V68=2,"Principiante avanzado",V68=3,"Competente",V68=4,"Proficiente",V68=5,"Master")</f>
        <v>Principiante avanzado</v>
      </c>
      <c r="X68" s="22">
        <v>2</v>
      </c>
      <c r="Y68" s="22" t="str" cm="1">
        <f t="array" ref="Y68">_xlfn.IFS(X68=0,"No evidenciado",X68=1,"Novato",X68=2,"Principiante avanzado",X68=3,"Competente",X68=4,"Proficiente",X68=5,"Master")</f>
        <v>Principiante avanzado</v>
      </c>
      <c r="Z68" s="22">
        <v>4</v>
      </c>
      <c r="AA68" s="22" t="str" cm="1">
        <f t="array" ref="AA68">_xlfn.IFS(Z68=0,"No evidenciado",Z68=1,"Novato",Z68=2,"Principiante avanzado",Z68=3,"Competente",Z68=4,"Proficiente",Z68=5,"Master")</f>
        <v>Proficiente</v>
      </c>
      <c r="AB68" s="22">
        <v>1</v>
      </c>
      <c r="AC68" s="22" t="str" cm="1">
        <f t="array" ref="AC68">_xlfn.IFS(AB68=0,"Prenovato",AB68=1,"Novato",AB68=2,"Principiante avanzado",AB68=3,"Competente",AB68=4,"Proficiente",AB68=5,"Master")</f>
        <v>Novato</v>
      </c>
      <c r="AD68" s="22" t="str">
        <f>IF(A68&lt;&gt;E68,"EVALUACIÓN","AUTOEVALUACIÓN")</f>
        <v>EVALUACIÓN</v>
      </c>
    </row>
    <row r="69" spans="1:30" x14ac:dyDescent="0.25">
      <c r="A69" t="s">
        <v>186</v>
      </c>
      <c r="B69" t="s">
        <v>189</v>
      </c>
      <c r="C69" t="s">
        <v>192</v>
      </c>
      <c r="D69" t="s">
        <v>194</v>
      </c>
      <c r="E69" t="s">
        <v>198</v>
      </c>
      <c r="F69" t="s">
        <v>213</v>
      </c>
      <c r="G69" t="s">
        <v>228</v>
      </c>
      <c r="H69" s="5">
        <v>44902</v>
      </c>
      <c r="I69" s="1">
        <f t="shared" ca="1" si="2"/>
        <v>5</v>
      </c>
      <c r="J69" s="1" t="str">
        <f t="shared" ca="1" si="3"/>
        <v>2. Entre 4 - 6 meses</v>
      </c>
      <c r="K69" t="str">
        <f>IF(COUNTIFS($E$2:$E$290,E69,$O$2:$O$290,"PRINCIPAL",$Q$2:$Q$290,0)&gt;0,"SI","NO")</f>
        <v>NO</v>
      </c>
      <c r="L69" t="s">
        <v>242</v>
      </c>
      <c r="M69" t="s">
        <v>244</v>
      </c>
      <c r="N69" t="s">
        <v>261</v>
      </c>
      <c r="O69" t="s">
        <v>260</v>
      </c>
      <c r="P69" t="str">
        <f>F69&amp;M69</f>
        <v>PAULA CESPEDES LOAYZASoluciones de industria</v>
      </c>
      <c r="Q69">
        <v>3</v>
      </c>
      <c r="R69" t="s">
        <v>5</v>
      </c>
      <c r="S69" t="s">
        <v>21</v>
      </c>
      <c r="T69" s="22">
        <v>1</v>
      </c>
      <c r="U69" s="22" t="str" cm="1">
        <f t="array" ref="U69">_xlfn.IFS(T69=0,"Prenovato",T69=1,"Novato",T69=2,"Principiante avanzado",T69=3,"Competente",T69=4,"Proficiente",T69=5,"Master")</f>
        <v>Novato</v>
      </c>
      <c r="V69" s="22">
        <v>2</v>
      </c>
      <c r="W69" s="22" t="str" cm="1">
        <f t="array" ref="W69">_xlfn.IFS(V69=0,"No evidenciado",V69=1,"Novato",V69=2,"Principiante avanzado",V69=3,"Competente",V69=4,"Proficiente",V69=5,"Master")</f>
        <v>Principiante avanzado</v>
      </c>
      <c r="X69" s="22">
        <v>2</v>
      </c>
      <c r="Y69" s="22" t="str" cm="1">
        <f t="array" ref="Y69">_xlfn.IFS(X69=0,"No evidenciado",X69=1,"Novato",X69=2,"Principiante avanzado",X69=3,"Competente",X69=4,"Proficiente",X69=5,"Master")</f>
        <v>Principiante avanzado</v>
      </c>
      <c r="Z69" s="22">
        <v>4</v>
      </c>
      <c r="AA69" s="22" t="str" cm="1">
        <f t="array" ref="AA69">_xlfn.IFS(Z69=0,"No evidenciado",Z69=1,"Novato",Z69=2,"Principiante avanzado",Z69=3,"Competente",Z69=4,"Proficiente",Z69=5,"Master")</f>
        <v>Proficiente</v>
      </c>
      <c r="AB69" s="22">
        <v>1</v>
      </c>
      <c r="AC69" s="22" t="str" cm="1">
        <f t="array" ref="AC69">_xlfn.IFS(AB69=0,"Prenovato",AB69=1,"Novato",AB69=2,"Principiante avanzado",AB69=3,"Competente",AB69=4,"Proficiente",AB69=5,"Master")</f>
        <v>Novato</v>
      </c>
      <c r="AD69" s="22" t="str">
        <f>IF(A69&lt;&gt;E69,"EVALUACIÓN","AUTOEVALUACIÓN")</f>
        <v>EVALUACIÓN</v>
      </c>
    </row>
    <row r="70" spans="1:30" x14ac:dyDescent="0.25">
      <c r="A70" t="s">
        <v>186</v>
      </c>
      <c r="B70" t="s">
        <v>189</v>
      </c>
      <c r="C70" t="s">
        <v>192</v>
      </c>
      <c r="D70" t="s">
        <v>194</v>
      </c>
      <c r="E70" t="s">
        <v>199</v>
      </c>
      <c r="F70" t="s">
        <v>214</v>
      </c>
      <c r="G70" t="s">
        <v>229</v>
      </c>
      <c r="H70" s="5">
        <v>44562</v>
      </c>
      <c r="I70" s="1">
        <f t="shared" ca="1" si="2"/>
        <v>17</v>
      </c>
      <c r="J70" s="1" t="str">
        <f t="shared" ca="1" si="3"/>
        <v>3. Mayor a 6 meses</v>
      </c>
      <c r="K70" t="str">
        <f>IF(COUNTIFS($E$2:$E$290,E70,$O$2:$O$290,"PRINCIPAL",$Q$2:$Q$290,0)&gt;0,"SI","NO")</f>
        <v>NO</v>
      </c>
      <c r="L70" t="s">
        <v>242</v>
      </c>
      <c r="M70" t="s">
        <v>243</v>
      </c>
      <c r="N70" t="s">
        <v>260</v>
      </c>
      <c r="O70" t="s">
        <v>260</v>
      </c>
      <c r="P70" t="str">
        <f>F70&amp;M70</f>
        <v>MEYLIN KATHERINE ENDO LINOCloud</v>
      </c>
      <c r="Q70">
        <v>1</v>
      </c>
      <c r="R70" t="s">
        <v>6</v>
      </c>
      <c r="S70" t="s">
        <v>21</v>
      </c>
      <c r="T70" s="22">
        <v>1</v>
      </c>
      <c r="U70" s="22" t="str" cm="1">
        <f t="array" ref="U70">_xlfn.IFS(T70=0,"Prenovato",T70=1,"Novato",T70=2,"Principiante avanzado",T70=3,"Competente",T70=4,"Proficiente",T70=5,"Master")</f>
        <v>Novato</v>
      </c>
      <c r="V70" s="22">
        <v>2</v>
      </c>
      <c r="W70" s="22" t="str" cm="1">
        <f t="array" ref="W70">_xlfn.IFS(V70=0,"No evidenciado",V70=1,"Novato",V70=2,"Principiante avanzado",V70=3,"Competente",V70=4,"Proficiente",V70=5,"Master")</f>
        <v>Principiante avanzado</v>
      </c>
      <c r="X70" s="22">
        <v>2</v>
      </c>
      <c r="Y70" s="22" t="str" cm="1">
        <f t="array" ref="Y70">_xlfn.IFS(X70=0,"No evidenciado",X70=1,"Novato",X70=2,"Principiante avanzado",X70=3,"Competente",X70=4,"Proficiente",X70=5,"Master")</f>
        <v>Principiante avanzado</v>
      </c>
      <c r="Z70" s="22">
        <v>3</v>
      </c>
      <c r="AA70" s="22" t="str" cm="1">
        <f t="array" ref="AA70">_xlfn.IFS(Z70=0,"No evidenciado",Z70=1,"Novato",Z70=2,"Principiante avanzado",Z70=3,"Competente",Z70=4,"Proficiente",Z70=5,"Master")</f>
        <v>Competente</v>
      </c>
      <c r="AB70" s="22">
        <v>1</v>
      </c>
      <c r="AC70" s="22" t="str" cm="1">
        <f t="array" ref="AC70">_xlfn.IFS(AB70=0,"Prenovato",AB70=1,"Novato",AB70=2,"Principiante avanzado",AB70=3,"Competente",AB70=4,"Proficiente",AB70=5,"Master")</f>
        <v>Novato</v>
      </c>
      <c r="AD70" s="22" t="str">
        <f>IF(A70&lt;&gt;E70,"EVALUACIÓN","AUTOEVALUACIÓN")</f>
        <v>EVALUACIÓN</v>
      </c>
    </row>
    <row r="71" spans="1:30" x14ac:dyDescent="0.25">
      <c r="A71" t="s">
        <v>186</v>
      </c>
      <c r="B71" t="s">
        <v>189</v>
      </c>
      <c r="C71" t="s">
        <v>192</v>
      </c>
      <c r="D71" t="s">
        <v>194</v>
      </c>
      <c r="E71" t="s">
        <v>199</v>
      </c>
      <c r="F71" t="s">
        <v>214</v>
      </c>
      <c r="G71" t="s">
        <v>229</v>
      </c>
      <c r="H71" s="5">
        <v>44562</v>
      </c>
      <c r="I71" s="1">
        <f t="shared" ca="1" si="2"/>
        <v>17</v>
      </c>
      <c r="J71" s="1" t="str">
        <f t="shared" ca="1" si="3"/>
        <v>3. Mayor a 6 meses</v>
      </c>
      <c r="K71" t="str">
        <f>IF(COUNTIFS($E$2:$E$290,E71,$O$2:$O$290,"PRINCIPAL",$Q$2:$Q$290,0)&gt;0,"SI","NO")</f>
        <v>NO</v>
      </c>
      <c r="L71" t="s">
        <v>242</v>
      </c>
      <c r="M71" t="s">
        <v>245</v>
      </c>
      <c r="N71" t="s">
        <v>260</v>
      </c>
      <c r="O71" t="s">
        <v>260</v>
      </c>
      <c r="P71" t="str">
        <f>F71&amp;M71</f>
        <v>MEYLIN KATHERINE ENDO LINOPatrones de arquitectura tecnológica</v>
      </c>
      <c r="Q71">
        <v>2</v>
      </c>
      <c r="R71" t="s">
        <v>4</v>
      </c>
      <c r="S71" t="s">
        <v>21</v>
      </c>
      <c r="T71" s="22">
        <v>1</v>
      </c>
      <c r="U71" s="22" t="str" cm="1">
        <f t="array" ref="U71">_xlfn.IFS(T71=0,"Prenovato",T71=1,"Novato",T71=2,"Principiante avanzado",T71=3,"Competente",T71=4,"Proficiente",T71=5,"Master")</f>
        <v>Novato</v>
      </c>
      <c r="V71" s="22">
        <v>2</v>
      </c>
      <c r="W71" s="22" t="str" cm="1">
        <f t="array" ref="W71">_xlfn.IFS(V71=0,"No evidenciado",V71=1,"Novato",V71=2,"Principiante avanzado",V71=3,"Competente",V71=4,"Proficiente",V71=5,"Master")</f>
        <v>Principiante avanzado</v>
      </c>
      <c r="X71" s="22">
        <v>2</v>
      </c>
      <c r="Y71" s="22" t="str" cm="1">
        <f t="array" ref="Y71">_xlfn.IFS(X71=0,"No evidenciado",X71=1,"Novato",X71=2,"Principiante avanzado",X71=3,"Competente",X71=4,"Proficiente",X71=5,"Master")</f>
        <v>Principiante avanzado</v>
      </c>
      <c r="Z71" s="22">
        <v>3</v>
      </c>
      <c r="AA71" s="22" t="str" cm="1">
        <f t="array" ref="AA71">_xlfn.IFS(Z71=0,"No evidenciado",Z71=1,"Novato",Z71=2,"Principiante avanzado",Z71=3,"Competente",Z71=4,"Proficiente",Z71=5,"Master")</f>
        <v>Competente</v>
      </c>
      <c r="AB71" s="22">
        <v>1</v>
      </c>
      <c r="AC71" s="22" t="str" cm="1">
        <f t="array" ref="AC71">_xlfn.IFS(AB71=0,"Prenovato",AB71=1,"Novato",AB71=2,"Principiante avanzado",AB71=3,"Competente",AB71=4,"Proficiente",AB71=5,"Master")</f>
        <v>Novato</v>
      </c>
      <c r="AD71" s="22" t="str">
        <f>IF(A71&lt;&gt;E71,"EVALUACIÓN","AUTOEVALUACIÓN")</f>
        <v>EVALUACIÓN</v>
      </c>
    </row>
    <row r="72" spans="1:30" x14ac:dyDescent="0.25">
      <c r="A72" t="s">
        <v>186</v>
      </c>
      <c r="B72" t="s">
        <v>189</v>
      </c>
      <c r="C72" t="s">
        <v>192</v>
      </c>
      <c r="D72" t="s">
        <v>194</v>
      </c>
      <c r="E72" t="s">
        <v>199</v>
      </c>
      <c r="F72" t="s">
        <v>214</v>
      </c>
      <c r="G72" t="s">
        <v>229</v>
      </c>
      <c r="H72" s="5">
        <v>44562</v>
      </c>
      <c r="I72" s="1">
        <f t="shared" ca="1" si="2"/>
        <v>17</v>
      </c>
      <c r="J72" s="1" t="str">
        <f t="shared" ca="1" si="3"/>
        <v>3. Mayor a 6 meses</v>
      </c>
      <c r="K72" t="str">
        <f>IF(COUNTIFS($E$2:$E$290,E72,$O$2:$O$290,"PRINCIPAL",$Q$2:$Q$290,0)&gt;0,"SI","NO")</f>
        <v>NO</v>
      </c>
      <c r="L72" t="s">
        <v>242</v>
      </c>
      <c r="M72" t="s">
        <v>256</v>
      </c>
      <c r="N72" t="s">
        <v>261</v>
      </c>
      <c r="O72" t="s">
        <v>260</v>
      </c>
      <c r="P72" t="str">
        <f>F72&amp;M72</f>
        <v>MEYLIN KATHERINE ENDO LINOPlataforma de soluciones BCP</v>
      </c>
      <c r="Q72">
        <v>2</v>
      </c>
      <c r="R72" t="s">
        <v>4</v>
      </c>
      <c r="S72" t="s">
        <v>21</v>
      </c>
      <c r="T72" s="22">
        <v>1</v>
      </c>
      <c r="U72" s="22" t="str" cm="1">
        <f t="array" ref="U72">_xlfn.IFS(T72=0,"Prenovato",T72=1,"Novato",T72=2,"Principiante avanzado",T72=3,"Competente",T72=4,"Proficiente",T72=5,"Master")</f>
        <v>Novato</v>
      </c>
      <c r="V72" s="22">
        <v>2</v>
      </c>
      <c r="W72" s="22" t="str" cm="1">
        <f t="array" ref="W72">_xlfn.IFS(V72=0,"No evidenciado",V72=1,"Novato",V72=2,"Principiante avanzado",V72=3,"Competente",V72=4,"Proficiente",V72=5,"Master")</f>
        <v>Principiante avanzado</v>
      </c>
      <c r="X72" s="22">
        <v>2</v>
      </c>
      <c r="Y72" s="22" t="str" cm="1">
        <f t="array" ref="Y72">_xlfn.IFS(X72=0,"No evidenciado",X72=1,"Novato",X72=2,"Principiante avanzado",X72=3,"Competente",X72=4,"Proficiente",X72=5,"Master")</f>
        <v>Principiante avanzado</v>
      </c>
      <c r="Z72" s="22">
        <v>3</v>
      </c>
      <c r="AA72" s="22" t="str" cm="1">
        <f t="array" ref="AA72">_xlfn.IFS(Z72=0,"No evidenciado",Z72=1,"Novato",Z72=2,"Principiante avanzado",Z72=3,"Competente",Z72=4,"Proficiente",Z72=5,"Master")</f>
        <v>Competente</v>
      </c>
      <c r="AB72" s="22">
        <v>1</v>
      </c>
      <c r="AC72" s="22" t="str" cm="1">
        <f t="array" ref="AC72">_xlfn.IFS(AB72=0,"Prenovato",AB72=1,"Novato",AB72=2,"Principiante avanzado",AB72=3,"Competente",AB72=4,"Proficiente",AB72=5,"Master")</f>
        <v>Novato</v>
      </c>
      <c r="AD72" s="22" t="str">
        <f>IF(A72&lt;&gt;E72,"EVALUACIÓN","AUTOEVALUACIÓN")</f>
        <v>EVALUACIÓN</v>
      </c>
    </row>
    <row r="73" spans="1:30" x14ac:dyDescent="0.25">
      <c r="A73" t="s">
        <v>186</v>
      </c>
      <c r="B73" t="s">
        <v>189</v>
      </c>
      <c r="C73" t="s">
        <v>192</v>
      </c>
      <c r="D73" t="s">
        <v>194</v>
      </c>
      <c r="E73" t="s">
        <v>199</v>
      </c>
      <c r="F73" t="s">
        <v>214</v>
      </c>
      <c r="G73" t="s">
        <v>229</v>
      </c>
      <c r="H73" s="5">
        <v>44562</v>
      </c>
      <c r="I73" s="1">
        <f t="shared" ca="1" si="2"/>
        <v>17</v>
      </c>
      <c r="J73" s="1" t="str">
        <f t="shared" ca="1" si="3"/>
        <v>3. Mayor a 6 meses</v>
      </c>
      <c r="K73" t="str">
        <f>IF(COUNTIFS($E$2:$E$290,E73,$O$2:$O$290,"PRINCIPAL",$Q$2:$Q$290,0)&gt;0,"SI","NO")</f>
        <v>NO</v>
      </c>
      <c r="L73" t="s">
        <v>242</v>
      </c>
      <c r="M73" t="s">
        <v>246</v>
      </c>
      <c r="N73" t="s">
        <v>261</v>
      </c>
      <c r="O73" t="s">
        <v>260</v>
      </c>
      <c r="P73" t="str">
        <f>F73&amp;M73</f>
        <v>MEYLIN KATHERINE ENDO LINOArquitectura de datos BCP</v>
      </c>
      <c r="Q73">
        <v>2</v>
      </c>
      <c r="R73" t="s">
        <v>4</v>
      </c>
      <c r="S73" t="s">
        <v>21</v>
      </c>
      <c r="T73" s="22">
        <v>1</v>
      </c>
      <c r="U73" s="22" t="str" cm="1">
        <f t="array" ref="U73">_xlfn.IFS(T73=0,"Prenovato",T73=1,"Novato",T73=2,"Principiante avanzado",T73=3,"Competente",T73=4,"Proficiente",T73=5,"Master")</f>
        <v>Novato</v>
      </c>
      <c r="V73" s="22">
        <v>2</v>
      </c>
      <c r="W73" s="22" t="str" cm="1">
        <f t="array" ref="W73">_xlfn.IFS(V73=0,"No evidenciado",V73=1,"Novato",V73=2,"Principiante avanzado",V73=3,"Competente",V73=4,"Proficiente",V73=5,"Master")</f>
        <v>Principiante avanzado</v>
      </c>
      <c r="X73" s="22">
        <v>2</v>
      </c>
      <c r="Y73" s="22" t="str" cm="1">
        <f t="array" ref="Y73">_xlfn.IFS(X73=0,"No evidenciado",X73=1,"Novato",X73=2,"Principiante avanzado",X73=3,"Competente",X73=4,"Proficiente",X73=5,"Master")</f>
        <v>Principiante avanzado</v>
      </c>
      <c r="Z73" s="22">
        <v>3</v>
      </c>
      <c r="AA73" s="22" t="str" cm="1">
        <f t="array" ref="AA73">_xlfn.IFS(Z73=0,"No evidenciado",Z73=1,"Novato",Z73=2,"Principiante avanzado",Z73=3,"Competente",Z73=4,"Proficiente",Z73=5,"Master")</f>
        <v>Competente</v>
      </c>
      <c r="AB73" s="22">
        <v>1</v>
      </c>
      <c r="AC73" s="22" t="str" cm="1">
        <f t="array" ref="AC73">_xlfn.IFS(AB73=0,"Prenovato",AB73=1,"Novato",AB73=2,"Principiante avanzado",AB73=3,"Competente",AB73=4,"Proficiente",AB73=5,"Master")</f>
        <v>Novato</v>
      </c>
      <c r="AD73" s="22" t="str">
        <f>IF(A73&lt;&gt;E73,"EVALUACIÓN","AUTOEVALUACIÓN")</f>
        <v>EVALUACIÓN</v>
      </c>
    </row>
    <row r="74" spans="1:30" x14ac:dyDescent="0.25">
      <c r="A74" t="s">
        <v>186</v>
      </c>
      <c r="B74" t="s">
        <v>189</v>
      </c>
      <c r="C74" t="s">
        <v>192</v>
      </c>
      <c r="D74" t="s">
        <v>194</v>
      </c>
      <c r="E74" t="s">
        <v>199</v>
      </c>
      <c r="F74" t="s">
        <v>214</v>
      </c>
      <c r="G74" t="s">
        <v>229</v>
      </c>
      <c r="H74" s="5">
        <v>44562</v>
      </c>
      <c r="I74" s="1">
        <f t="shared" ca="1" si="2"/>
        <v>17</v>
      </c>
      <c r="J74" s="1" t="str">
        <f t="shared" ca="1" si="3"/>
        <v>3. Mayor a 6 meses</v>
      </c>
      <c r="K74" t="str">
        <f>IF(COUNTIFS($E$2:$E$290,E74,$O$2:$O$290,"PRINCIPAL",$Q$2:$Q$290,0)&gt;0,"SI","NO")</f>
        <v>NO</v>
      </c>
      <c r="L74" t="s">
        <v>242</v>
      </c>
      <c r="M74" t="s">
        <v>244</v>
      </c>
      <c r="N74" t="s">
        <v>261</v>
      </c>
      <c r="O74" t="s">
        <v>260</v>
      </c>
      <c r="P74" t="str">
        <f>F74&amp;M74</f>
        <v>MEYLIN KATHERINE ENDO LINOSoluciones de industria</v>
      </c>
      <c r="Q74">
        <v>2</v>
      </c>
      <c r="R74" t="s">
        <v>4</v>
      </c>
      <c r="S74" t="s">
        <v>21</v>
      </c>
      <c r="T74" s="22">
        <v>1</v>
      </c>
      <c r="U74" s="22" t="str" cm="1">
        <f t="array" ref="U74">_xlfn.IFS(T74=0,"Prenovato",T74=1,"Novato",T74=2,"Principiante avanzado",T74=3,"Competente",T74=4,"Proficiente",T74=5,"Master")</f>
        <v>Novato</v>
      </c>
      <c r="V74" s="22">
        <v>2</v>
      </c>
      <c r="W74" s="22" t="str" cm="1">
        <f t="array" ref="W74">_xlfn.IFS(V74=0,"No evidenciado",V74=1,"Novato",V74=2,"Principiante avanzado",V74=3,"Competente",V74=4,"Proficiente",V74=5,"Master")</f>
        <v>Principiante avanzado</v>
      </c>
      <c r="X74" s="22">
        <v>2</v>
      </c>
      <c r="Y74" s="22" t="str" cm="1">
        <f t="array" ref="Y74">_xlfn.IFS(X74=0,"No evidenciado",X74=1,"Novato",X74=2,"Principiante avanzado",X74=3,"Competente",X74=4,"Proficiente",X74=5,"Master")</f>
        <v>Principiante avanzado</v>
      </c>
      <c r="Z74" s="22">
        <v>3</v>
      </c>
      <c r="AA74" s="22" t="str" cm="1">
        <f t="array" ref="AA74">_xlfn.IFS(Z74=0,"No evidenciado",Z74=1,"Novato",Z74=2,"Principiante avanzado",Z74=3,"Competente",Z74=4,"Proficiente",Z74=5,"Master")</f>
        <v>Competente</v>
      </c>
      <c r="AB74" s="22">
        <v>1</v>
      </c>
      <c r="AC74" s="22" t="str" cm="1">
        <f t="array" ref="AC74">_xlfn.IFS(AB74=0,"Prenovato",AB74=1,"Novato",AB74=2,"Principiante avanzado",AB74=3,"Competente",AB74=4,"Proficiente",AB74=5,"Master")</f>
        <v>Novato</v>
      </c>
      <c r="AD74" s="22" t="str">
        <f>IF(A74&lt;&gt;E74,"EVALUACIÓN","AUTOEVALUACIÓN")</f>
        <v>EVALUACIÓN</v>
      </c>
    </row>
    <row r="75" spans="1:30" x14ac:dyDescent="0.25">
      <c r="A75" t="s">
        <v>186</v>
      </c>
      <c r="B75" t="s">
        <v>189</v>
      </c>
      <c r="C75" t="s">
        <v>192</v>
      </c>
      <c r="D75" t="s">
        <v>194</v>
      </c>
      <c r="E75" t="s">
        <v>199</v>
      </c>
      <c r="F75" t="s">
        <v>214</v>
      </c>
      <c r="G75" t="s">
        <v>229</v>
      </c>
      <c r="H75" s="5">
        <v>44562</v>
      </c>
      <c r="I75" s="1">
        <f t="shared" ca="1" si="2"/>
        <v>17</v>
      </c>
      <c r="J75" s="1" t="str">
        <f t="shared" ca="1" si="3"/>
        <v>3. Mayor a 6 meses</v>
      </c>
      <c r="K75" t="str">
        <f>IF(COUNTIFS($E$2:$E$290,E75,$O$2:$O$290,"PRINCIPAL",$Q$2:$Q$290,0)&gt;0,"SI","NO")</f>
        <v>NO</v>
      </c>
      <c r="L75" t="s">
        <v>242</v>
      </c>
      <c r="M75" t="s">
        <v>249</v>
      </c>
      <c r="N75" t="s">
        <v>261</v>
      </c>
      <c r="O75" t="s">
        <v>260</v>
      </c>
      <c r="P75" t="str">
        <f>F75&amp;M75</f>
        <v>MEYLIN KATHERINE ENDO LINOStory Telling</v>
      </c>
      <c r="Q75">
        <v>2</v>
      </c>
      <c r="R75" t="s">
        <v>4</v>
      </c>
      <c r="S75" t="s">
        <v>21</v>
      </c>
      <c r="T75" s="22">
        <v>1</v>
      </c>
      <c r="U75" s="22" t="str" cm="1">
        <f t="array" ref="U75">_xlfn.IFS(T75=0,"Prenovato",T75=1,"Novato",T75=2,"Principiante avanzado",T75=3,"Competente",T75=4,"Proficiente",T75=5,"Master")</f>
        <v>Novato</v>
      </c>
      <c r="V75" s="22">
        <v>2</v>
      </c>
      <c r="W75" s="22" t="str" cm="1">
        <f t="array" ref="W75">_xlfn.IFS(V75=0,"No evidenciado",V75=1,"Novato",V75=2,"Principiante avanzado",V75=3,"Competente",V75=4,"Proficiente",V75=5,"Master")</f>
        <v>Principiante avanzado</v>
      </c>
      <c r="X75" s="22">
        <v>2</v>
      </c>
      <c r="Y75" s="22" t="str" cm="1">
        <f t="array" ref="Y75">_xlfn.IFS(X75=0,"No evidenciado",X75=1,"Novato",X75=2,"Principiante avanzado",X75=3,"Competente",X75=4,"Proficiente",X75=5,"Master")</f>
        <v>Principiante avanzado</v>
      </c>
      <c r="Z75" s="22">
        <v>3</v>
      </c>
      <c r="AA75" s="22" t="str" cm="1">
        <f t="array" ref="AA75">_xlfn.IFS(Z75=0,"No evidenciado",Z75=1,"Novato",Z75=2,"Principiante avanzado",Z75=3,"Competente",Z75=4,"Proficiente",Z75=5,"Master")</f>
        <v>Competente</v>
      </c>
      <c r="AB75" s="22">
        <v>1</v>
      </c>
      <c r="AC75" s="22" t="str" cm="1">
        <f t="array" ref="AC75">_xlfn.IFS(AB75=0,"Prenovato",AB75=1,"Novato",AB75=2,"Principiante avanzado",AB75=3,"Competente",AB75=4,"Proficiente",AB75=5,"Master")</f>
        <v>Novato</v>
      </c>
      <c r="AD75" s="22" t="str">
        <f>IF(A75&lt;&gt;E75,"EVALUACIÓN","AUTOEVALUACIÓN")</f>
        <v>EVALUACIÓN</v>
      </c>
    </row>
    <row r="76" spans="1:30" x14ac:dyDescent="0.25">
      <c r="A76" t="s">
        <v>186</v>
      </c>
      <c r="B76" t="s">
        <v>189</v>
      </c>
      <c r="C76" t="s">
        <v>192</v>
      </c>
      <c r="D76" t="s">
        <v>194</v>
      </c>
      <c r="E76" t="s">
        <v>199</v>
      </c>
      <c r="F76" t="s">
        <v>214</v>
      </c>
      <c r="G76" t="s">
        <v>229</v>
      </c>
      <c r="H76" s="5">
        <v>44562</v>
      </c>
      <c r="I76" s="1">
        <f t="shared" ca="1" si="2"/>
        <v>17</v>
      </c>
      <c r="J76" s="1" t="str">
        <f t="shared" ca="1" si="3"/>
        <v>3. Mayor a 6 meses</v>
      </c>
      <c r="K76" t="str">
        <f>IF(COUNTIFS($E$2:$E$290,E76,$O$2:$O$290,"PRINCIPAL",$Q$2:$Q$290,0)&gt;0,"SI","NO")</f>
        <v>NO</v>
      </c>
      <c r="L76" t="s">
        <v>242</v>
      </c>
      <c r="M76" t="s">
        <v>248</v>
      </c>
      <c r="N76" t="s">
        <v>261</v>
      </c>
      <c r="O76" t="s">
        <v>260</v>
      </c>
      <c r="P76" t="str">
        <f>F76&amp;M76</f>
        <v>MEYLIN KATHERINE ENDO LINOCaptura de valor</v>
      </c>
      <c r="Q76">
        <v>1</v>
      </c>
      <c r="R76" t="s">
        <v>6</v>
      </c>
      <c r="S76" t="s">
        <v>21</v>
      </c>
      <c r="T76" s="22">
        <v>1</v>
      </c>
      <c r="U76" s="22" t="str" cm="1">
        <f t="array" ref="U76">_xlfn.IFS(T76=0,"Prenovato",T76=1,"Novato",T76=2,"Principiante avanzado",T76=3,"Competente",T76=4,"Proficiente",T76=5,"Master")</f>
        <v>Novato</v>
      </c>
      <c r="V76" s="22">
        <v>2</v>
      </c>
      <c r="W76" s="22" t="str" cm="1">
        <f t="array" ref="W76">_xlfn.IFS(V76=0,"No evidenciado",V76=1,"Novato",V76=2,"Principiante avanzado",V76=3,"Competente",V76=4,"Proficiente",V76=5,"Master")</f>
        <v>Principiante avanzado</v>
      </c>
      <c r="X76" s="22">
        <v>2</v>
      </c>
      <c r="Y76" s="22" t="str" cm="1">
        <f t="array" ref="Y76">_xlfn.IFS(X76=0,"No evidenciado",X76=1,"Novato",X76=2,"Principiante avanzado",X76=3,"Competente",X76=4,"Proficiente",X76=5,"Master")</f>
        <v>Principiante avanzado</v>
      </c>
      <c r="Z76" s="22">
        <v>3</v>
      </c>
      <c r="AA76" s="22" t="str" cm="1">
        <f t="array" ref="AA76">_xlfn.IFS(Z76=0,"No evidenciado",Z76=1,"Novato",Z76=2,"Principiante avanzado",Z76=3,"Competente",Z76=4,"Proficiente",Z76=5,"Master")</f>
        <v>Competente</v>
      </c>
      <c r="AB76" s="22">
        <v>1</v>
      </c>
      <c r="AC76" s="22" t="str" cm="1">
        <f t="array" ref="AC76">_xlfn.IFS(AB76=0,"Prenovato",AB76=1,"Novato",AB76=2,"Principiante avanzado",AB76=3,"Competente",AB76=4,"Proficiente",AB76=5,"Master")</f>
        <v>Novato</v>
      </c>
      <c r="AD76" s="22" t="str">
        <f>IF(A76&lt;&gt;E76,"EVALUACIÓN","AUTOEVALUACIÓN")</f>
        <v>EVALUACIÓN</v>
      </c>
    </row>
    <row r="77" spans="1:30" x14ac:dyDescent="0.25">
      <c r="A77" t="s">
        <v>186</v>
      </c>
      <c r="B77" t="s">
        <v>189</v>
      </c>
      <c r="C77" t="s">
        <v>192</v>
      </c>
      <c r="D77" t="s">
        <v>194</v>
      </c>
      <c r="E77" t="s">
        <v>199</v>
      </c>
      <c r="F77" t="s">
        <v>214</v>
      </c>
      <c r="G77" t="s">
        <v>229</v>
      </c>
      <c r="H77" s="5">
        <v>44562</v>
      </c>
      <c r="I77" s="1">
        <f t="shared" ca="1" si="2"/>
        <v>17</v>
      </c>
      <c r="J77" s="1" t="str">
        <f t="shared" ca="1" si="3"/>
        <v>3. Mayor a 6 meses</v>
      </c>
      <c r="K77" t="str">
        <f>IF(COUNTIFS($E$2:$E$290,E77,$O$2:$O$290,"PRINCIPAL",$Q$2:$Q$290,0)&gt;0,"SI","NO")</f>
        <v>NO</v>
      </c>
      <c r="L77" t="s">
        <v>242</v>
      </c>
      <c r="M77" t="s">
        <v>251</v>
      </c>
      <c r="N77" t="s">
        <v>261</v>
      </c>
      <c r="O77" t="s">
        <v>260</v>
      </c>
      <c r="P77" t="str">
        <f>F77&amp;M77</f>
        <v>MEYLIN KATHERINE ENDO LINOCustomer Experience</v>
      </c>
      <c r="Q77">
        <v>2</v>
      </c>
      <c r="R77" t="s">
        <v>4</v>
      </c>
      <c r="S77" t="s">
        <v>21</v>
      </c>
      <c r="T77" s="22">
        <v>1</v>
      </c>
      <c r="U77" s="22" t="str" cm="1">
        <f t="array" ref="U77">_xlfn.IFS(T77=0,"Prenovato",T77=1,"Novato",T77=2,"Principiante avanzado",T77=3,"Competente",T77=4,"Proficiente",T77=5,"Master")</f>
        <v>Novato</v>
      </c>
      <c r="V77" s="22">
        <v>2</v>
      </c>
      <c r="W77" s="22" t="str" cm="1">
        <f t="array" ref="W77">_xlfn.IFS(V77=0,"No evidenciado",V77=1,"Novato",V77=2,"Principiante avanzado",V77=3,"Competente",V77=4,"Proficiente",V77=5,"Master")</f>
        <v>Principiante avanzado</v>
      </c>
      <c r="X77" s="22">
        <v>2</v>
      </c>
      <c r="Y77" s="22" t="str" cm="1">
        <f t="array" ref="Y77">_xlfn.IFS(X77=0,"No evidenciado",X77=1,"Novato",X77=2,"Principiante avanzado",X77=3,"Competente",X77=4,"Proficiente",X77=5,"Master")</f>
        <v>Principiante avanzado</v>
      </c>
      <c r="Z77" s="22">
        <v>3</v>
      </c>
      <c r="AA77" s="22" t="str" cm="1">
        <f t="array" ref="AA77">_xlfn.IFS(Z77=0,"No evidenciado",Z77=1,"Novato",Z77=2,"Principiante avanzado",Z77=3,"Competente",Z77=4,"Proficiente",Z77=5,"Master")</f>
        <v>Competente</v>
      </c>
      <c r="AB77" s="22">
        <v>1</v>
      </c>
      <c r="AC77" s="22" t="str" cm="1">
        <f t="array" ref="AC77">_xlfn.IFS(AB77=0,"Prenovato",AB77=1,"Novato",AB77=2,"Principiante avanzado",AB77=3,"Competente",AB77=4,"Proficiente",AB77=5,"Master")</f>
        <v>Novato</v>
      </c>
      <c r="AD77" s="22" t="str">
        <f>IF(A77&lt;&gt;E77,"EVALUACIÓN","AUTOEVALUACIÓN")</f>
        <v>EVALUACIÓN</v>
      </c>
    </row>
    <row r="78" spans="1:30" x14ac:dyDescent="0.25">
      <c r="A78" t="s">
        <v>186</v>
      </c>
      <c r="B78" t="s">
        <v>189</v>
      </c>
      <c r="C78" t="s">
        <v>192</v>
      </c>
      <c r="D78" t="s">
        <v>194</v>
      </c>
      <c r="E78" t="s">
        <v>199</v>
      </c>
      <c r="F78" t="s">
        <v>214</v>
      </c>
      <c r="G78" t="s">
        <v>229</v>
      </c>
      <c r="H78" s="5">
        <v>44562</v>
      </c>
      <c r="I78" s="1">
        <f t="shared" ca="1" si="2"/>
        <v>17</v>
      </c>
      <c r="J78" s="1" t="str">
        <f t="shared" ca="1" si="3"/>
        <v>3. Mayor a 6 meses</v>
      </c>
      <c r="K78" t="str">
        <f>IF(COUNTIFS($E$2:$E$290,E78,$O$2:$O$290,"PRINCIPAL",$Q$2:$Q$290,0)&gt;0,"SI","NO")</f>
        <v>NO</v>
      </c>
      <c r="L78" t="s">
        <v>242</v>
      </c>
      <c r="M78" t="s">
        <v>250</v>
      </c>
      <c r="N78" t="s">
        <v>260</v>
      </c>
      <c r="O78" t="s">
        <v>260</v>
      </c>
      <c r="P78" t="str">
        <f>F78&amp;M78</f>
        <v>MEYLIN KATHERINE ENDO LINOGestión de cambios</v>
      </c>
      <c r="Q78">
        <v>1</v>
      </c>
      <c r="R78" t="s">
        <v>6</v>
      </c>
      <c r="S78" t="s">
        <v>21</v>
      </c>
      <c r="T78" s="22">
        <v>1</v>
      </c>
      <c r="U78" s="22" t="str" cm="1">
        <f t="array" ref="U78">_xlfn.IFS(T78=0,"Prenovato",T78=1,"Novato",T78=2,"Principiante avanzado",T78=3,"Competente",T78=4,"Proficiente",T78=5,"Master")</f>
        <v>Novato</v>
      </c>
      <c r="V78" s="22">
        <v>2</v>
      </c>
      <c r="W78" s="22" t="str" cm="1">
        <f t="array" ref="W78">_xlfn.IFS(V78=0,"No evidenciado",V78=1,"Novato",V78=2,"Principiante avanzado",V78=3,"Competente",V78=4,"Proficiente",V78=5,"Master")</f>
        <v>Principiante avanzado</v>
      </c>
      <c r="X78" s="22">
        <v>2</v>
      </c>
      <c r="Y78" s="22" t="str" cm="1">
        <f t="array" ref="Y78">_xlfn.IFS(X78=0,"No evidenciado",X78=1,"Novato",X78=2,"Principiante avanzado",X78=3,"Competente",X78=4,"Proficiente",X78=5,"Master")</f>
        <v>Principiante avanzado</v>
      </c>
      <c r="Z78" s="22">
        <v>3</v>
      </c>
      <c r="AA78" s="22" t="str" cm="1">
        <f t="array" ref="AA78">_xlfn.IFS(Z78=0,"No evidenciado",Z78=1,"Novato",Z78=2,"Principiante avanzado",Z78=3,"Competente",Z78=4,"Proficiente",Z78=5,"Master")</f>
        <v>Competente</v>
      </c>
      <c r="AB78" s="22">
        <v>1</v>
      </c>
      <c r="AC78" s="22" t="str" cm="1">
        <f t="array" ref="AC78">_xlfn.IFS(AB78=0,"Prenovato",AB78=1,"Novato",AB78=2,"Principiante avanzado",AB78=3,"Competente",AB78=4,"Proficiente",AB78=5,"Master")</f>
        <v>Novato</v>
      </c>
      <c r="AD78" s="22" t="str">
        <f>IF(A78&lt;&gt;E78,"EVALUACIÓN","AUTOEVALUACIÓN")</f>
        <v>EVALUACIÓN</v>
      </c>
    </row>
    <row r="79" spans="1:30" x14ac:dyDescent="0.25">
      <c r="A79" t="s">
        <v>186</v>
      </c>
      <c r="B79" t="s">
        <v>189</v>
      </c>
      <c r="C79" t="s">
        <v>192</v>
      </c>
      <c r="D79" t="s">
        <v>194</v>
      </c>
      <c r="E79" t="s">
        <v>199</v>
      </c>
      <c r="F79" t="s">
        <v>214</v>
      </c>
      <c r="G79" t="s">
        <v>229</v>
      </c>
      <c r="H79" s="5">
        <v>44562</v>
      </c>
      <c r="I79" s="1">
        <f t="shared" ca="1" si="2"/>
        <v>17</v>
      </c>
      <c r="J79" s="1" t="str">
        <f t="shared" ca="1" si="3"/>
        <v>3. Mayor a 6 meses</v>
      </c>
      <c r="K79" t="str">
        <f>IF(COUNTIFS($E$2:$E$290,E79,$O$2:$O$290,"PRINCIPAL",$Q$2:$Q$290,0)&gt;0,"SI","NO")</f>
        <v>NO</v>
      </c>
      <c r="L79" t="s">
        <v>242</v>
      </c>
      <c r="M79" t="s">
        <v>253</v>
      </c>
      <c r="N79" t="s">
        <v>31</v>
      </c>
      <c r="O79" t="s">
        <v>31</v>
      </c>
      <c r="P79" t="str">
        <f>F79&amp;M79</f>
        <v>MEYLIN KATHERINE ENDO LINONegocio bancario</v>
      </c>
      <c r="Q79">
        <v>2</v>
      </c>
      <c r="R79" t="s">
        <v>4</v>
      </c>
      <c r="S79" t="s">
        <v>21</v>
      </c>
      <c r="T79" s="22">
        <v>1</v>
      </c>
      <c r="U79" s="22" t="str" cm="1">
        <f t="array" ref="U79">_xlfn.IFS(T79=0,"Prenovato",T79=1,"Novato",T79=2,"Principiante avanzado",T79=3,"Competente",T79=4,"Proficiente",T79=5,"Master")</f>
        <v>Novato</v>
      </c>
      <c r="V79" s="22">
        <v>2</v>
      </c>
      <c r="W79" s="22" t="str" cm="1">
        <f t="array" ref="W79">_xlfn.IFS(V79=0,"No evidenciado",V79=1,"Novato",V79=2,"Principiante avanzado",V79=3,"Competente",V79=4,"Proficiente",V79=5,"Master")</f>
        <v>Principiante avanzado</v>
      </c>
      <c r="X79" s="22">
        <v>2</v>
      </c>
      <c r="Y79" s="22" t="str" cm="1">
        <f t="array" ref="Y79">_xlfn.IFS(X79=0,"No evidenciado",X79=1,"Novato",X79=2,"Principiante avanzado",X79=3,"Competente",X79=4,"Proficiente",X79=5,"Master")</f>
        <v>Principiante avanzado</v>
      </c>
      <c r="Z79" s="22">
        <v>3</v>
      </c>
      <c r="AA79" s="22" t="str" cm="1">
        <f t="array" ref="AA79">_xlfn.IFS(Z79=0,"No evidenciado",Z79=1,"Novato",Z79=2,"Principiante avanzado",Z79=3,"Competente",Z79=4,"Proficiente",Z79=5,"Master")</f>
        <v>Competente</v>
      </c>
      <c r="AB79" s="22">
        <v>1</v>
      </c>
      <c r="AC79" s="22" t="str" cm="1">
        <f t="array" ref="AC79">_xlfn.IFS(AB79=0,"Prenovato",AB79=1,"Novato",AB79=2,"Principiante avanzado",AB79=3,"Competente",AB79=4,"Proficiente",AB79=5,"Master")</f>
        <v>Novato</v>
      </c>
      <c r="AD79" s="22" t="str">
        <f>IF(A79&lt;&gt;E79,"EVALUACIÓN","AUTOEVALUACIÓN")</f>
        <v>EVALUACIÓN</v>
      </c>
    </row>
    <row r="80" spans="1:30" x14ac:dyDescent="0.25">
      <c r="A80" t="s">
        <v>186</v>
      </c>
      <c r="B80" t="s">
        <v>189</v>
      </c>
      <c r="C80" t="s">
        <v>192</v>
      </c>
      <c r="D80" t="s">
        <v>194</v>
      </c>
      <c r="E80" t="s">
        <v>199</v>
      </c>
      <c r="F80" t="s">
        <v>214</v>
      </c>
      <c r="G80" t="s">
        <v>229</v>
      </c>
      <c r="H80" s="5">
        <v>44562</v>
      </c>
      <c r="I80" s="1">
        <f t="shared" ca="1" si="2"/>
        <v>17</v>
      </c>
      <c r="J80" s="1" t="str">
        <f t="shared" ca="1" si="3"/>
        <v>3. Mayor a 6 meses</v>
      </c>
      <c r="K80" t="str">
        <f>IF(COUNTIFS($E$2:$E$290,E80,$O$2:$O$290,"PRINCIPAL",$Q$2:$Q$290,0)&gt;0,"SI","NO")</f>
        <v>NO</v>
      </c>
      <c r="L80" t="s">
        <v>242</v>
      </c>
      <c r="M80" t="s">
        <v>252</v>
      </c>
      <c r="N80" t="s">
        <v>260</v>
      </c>
      <c r="O80" t="s">
        <v>260</v>
      </c>
      <c r="P80" t="str">
        <f>F80&amp;M80</f>
        <v>MEYLIN KATHERINE ENDO LINOEvolución ágil de productos digitales</v>
      </c>
      <c r="Q80">
        <v>2</v>
      </c>
      <c r="R80" t="s">
        <v>4</v>
      </c>
      <c r="S80" t="s">
        <v>21</v>
      </c>
      <c r="T80" s="22">
        <v>1</v>
      </c>
      <c r="U80" s="22" t="str" cm="1">
        <f t="array" ref="U80">_xlfn.IFS(T80=0,"Prenovato",T80=1,"Novato",T80=2,"Principiante avanzado",T80=3,"Competente",T80=4,"Proficiente",T80=5,"Master")</f>
        <v>Novato</v>
      </c>
      <c r="V80" s="22">
        <v>2</v>
      </c>
      <c r="W80" s="22" t="str" cm="1">
        <f t="array" ref="W80">_xlfn.IFS(V80=0,"No evidenciado",V80=1,"Novato",V80=2,"Principiante avanzado",V80=3,"Competente",V80=4,"Proficiente",V80=5,"Master")</f>
        <v>Principiante avanzado</v>
      </c>
      <c r="X80" s="22">
        <v>2</v>
      </c>
      <c r="Y80" s="22" t="str" cm="1">
        <f t="array" ref="Y80">_xlfn.IFS(X80=0,"No evidenciado",X80=1,"Novato",X80=2,"Principiante avanzado",X80=3,"Competente",X80=4,"Proficiente",X80=5,"Master")</f>
        <v>Principiante avanzado</v>
      </c>
      <c r="Z80" s="22">
        <v>3</v>
      </c>
      <c r="AA80" s="22" t="str" cm="1">
        <f t="array" ref="AA80">_xlfn.IFS(Z80=0,"No evidenciado",Z80=1,"Novato",Z80=2,"Principiante avanzado",Z80=3,"Competente",Z80=4,"Proficiente",Z80=5,"Master")</f>
        <v>Competente</v>
      </c>
      <c r="AB80" s="22">
        <v>1</v>
      </c>
      <c r="AC80" s="22" t="str" cm="1">
        <f t="array" ref="AC80">_xlfn.IFS(AB80=0,"Prenovato",AB80=1,"Novato",AB80=2,"Principiante avanzado",AB80=3,"Competente",AB80=4,"Proficiente",AB80=5,"Master")</f>
        <v>Novato</v>
      </c>
      <c r="AD80" s="22" t="str">
        <f>IF(A80&lt;&gt;E80,"EVALUACIÓN","AUTOEVALUACIÓN")</f>
        <v>EVALUACIÓN</v>
      </c>
    </row>
    <row r="81" spans="1:30" x14ac:dyDescent="0.25">
      <c r="A81" t="s">
        <v>186</v>
      </c>
      <c r="B81" t="s">
        <v>189</v>
      </c>
      <c r="C81" t="s">
        <v>192</v>
      </c>
      <c r="D81" t="s">
        <v>194</v>
      </c>
      <c r="E81" t="s">
        <v>199</v>
      </c>
      <c r="F81" t="s">
        <v>214</v>
      </c>
      <c r="G81" t="s">
        <v>229</v>
      </c>
      <c r="H81" s="5">
        <v>44562</v>
      </c>
      <c r="I81" s="1">
        <f t="shared" ca="1" si="2"/>
        <v>17</v>
      </c>
      <c r="J81" s="1" t="str">
        <f t="shared" ca="1" si="3"/>
        <v>3. Mayor a 6 meses</v>
      </c>
      <c r="K81" t="str">
        <f>IF(COUNTIFS($E$2:$E$290,E81,$O$2:$O$290,"PRINCIPAL",$Q$2:$Q$290,0)&gt;0,"SI","NO")</f>
        <v>NO</v>
      </c>
      <c r="L81" t="s">
        <v>242</v>
      </c>
      <c r="M81" t="s">
        <v>255</v>
      </c>
      <c r="N81" t="s">
        <v>260</v>
      </c>
      <c r="O81" t="s">
        <v>260</v>
      </c>
      <c r="P81" t="str">
        <f>F81&amp;M81</f>
        <v>MEYLIN KATHERINE ENDO LINOCompliance</v>
      </c>
      <c r="Q81">
        <v>2</v>
      </c>
      <c r="R81" t="s">
        <v>4</v>
      </c>
      <c r="S81" t="s">
        <v>21</v>
      </c>
      <c r="T81" s="22">
        <v>1</v>
      </c>
      <c r="U81" s="22" t="str" cm="1">
        <f t="array" ref="U81">_xlfn.IFS(T81=0,"Prenovato",T81=1,"Novato",T81=2,"Principiante avanzado",T81=3,"Competente",T81=4,"Proficiente",T81=5,"Master")</f>
        <v>Novato</v>
      </c>
      <c r="V81" s="22">
        <v>2</v>
      </c>
      <c r="W81" s="22" t="str" cm="1">
        <f t="array" ref="W81">_xlfn.IFS(V81=0,"No evidenciado",V81=1,"Novato",V81=2,"Principiante avanzado",V81=3,"Competente",V81=4,"Proficiente",V81=5,"Master")</f>
        <v>Principiante avanzado</v>
      </c>
      <c r="X81" s="22">
        <v>2</v>
      </c>
      <c r="Y81" s="22" t="str" cm="1">
        <f t="array" ref="Y81">_xlfn.IFS(X81=0,"No evidenciado",X81=1,"Novato",X81=2,"Principiante avanzado",X81=3,"Competente",X81=4,"Proficiente",X81=5,"Master")</f>
        <v>Principiante avanzado</v>
      </c>
      <c r="Z81" s="22">
        <v>3</v>
      </c>
      <c r="AA81" s="22" t="str" cm="1">
        <f t="array" ref="AA81">_xlfn.IFS(Z81=0,"No evidenciado",Z81=1,"Novato",Z81=2,"Principiante avanzado",Z81=3,"Competente",Z81=4,"Proficiente",Z81=5,"Master")</f>
        <v>Competente</v>
      </c>
      <c r="AB81" s="22">
        <v>1</v>
      </c>
      <c r="AC81" s="22" t="str" cm="1">
        <f t="array" ref="AC81">_xlfn.IFS(AB81=0,"Prenovato",AB81=1,"Novato",AB81=2,"Principiante avanzado",AB81=3,"Competente",AB81=4,"Proficiente",AB81=5,"Master")</f>
        <v>Novato</v>
      </c>
      <c r="AD81" s="22" t="str">
        <f>IF(A81&lt;&gt;E81,"EVALUACIÓN","AUTOEVALUACIÓN")</f>
        <v>EVALUACIÓN</v>
      </c>
    </row>
    <row r="82" spans="1:30" x14ac:dyDescent="0.25">
      <c r="A82" t="s">
        <v>186</v>
      </c>
      <c r="B82" t="s">
        <v>189</v>
      </c>
      <c r="C82" t="s">
        <v>192</v>
      </c>
      <c r="D82" t="s">
        <v>194</v>
      </c>
      <c r="E82" t="s">
        <v>199</v>
      </c>
      <c r="F82" t="s">
        <v>214</v>
      </c>
      <c r="G82" t="s">
        <v>229</v>
      </c>
      <c r="H82" s="5">
        <v>44562</v>
      </c>
      <c r="I82" s="1">
        <f t="shared" ca="1" si="2"/>
        <v>17</v>
      </c>
      <c r="J82" s="1" t="str">
        <f t="shared" ca="1" si="3"/>
        <v>3. Mayor a 6 meses</v>
      </c>
      <c r="K82" t="str">
        <f>IF(COUNTIFS($E$2:$E$290,E82,$O$2:$O$290,"PRINCIPAL",$Q$2:$Q$290,0)&gt;0,"SI","NO")</f>
        <v>NO</v>
      </c>
      <c r="L82" t="s">
        <v>242</v>
      </c>
      <c r="M82" t="s">
        <v>254</v>
      </c>
      <c r="N82" t="s">
        <v>31</v>
      </c>
      <c r="O82" t="s">
        <v>31</v>
      </c>
      <c r="P82" t="str">
        <f>F82&amp;M82</f>
        <v>MEYLIN KATHERINE ENDO LINOModelado</v>
      </c>
      <c r="Q82">
        <v>2</v>
      </c>
      <c r="R82" t="s">
        <v>4</v>
      </c>
      <c r="S82" t="s">
        <v>21</v>
      </c>
      <c r="T82" s="22">
        <v>1</v>
      </c>
      <c r="U82" s="22" t="str" cm="1">
        <f t="array" ref="U82">_xlfn.IFS(T82=0,"Prenovato",T82=1,"Novato",T82=2,"Principiante avanzado",T82=3,"Competente",T82=4,"Proficiente",T82=5,"Master")</f>
        <v>Novato</v>
      </c>
      <c r="V82" s="22">
        <v>2</v>
      </c>
      <c r="W82" s="22" t="str" cm="1">
        <f t="array" ref="W82">_xlfn.IFS(V82=0,"No evidenciado",V82=1,"Novato",V82=2,"Principiante avanzado",V82=3,"Competente",V82=4,"Proficiente",V82=5,"Master")</f>
        <v>Principiante avanzado</v>
      </c>
      <c r="X82" s="22">
        <v>2</v>
      </c>
      <c r="Y82" s="22" t="str" cm="1">
        <f t="array" ref="Y82">_xlfn.IFS(X82=0,"No evidenciado",X82=1,"Novato",X82=2,"Principiante avanzado",X82=3,"Competente",X82=4,"Proficiente",X82=5,"Master")</f>
        <v>Principiante avanzado</v>
      </c>
      <c r="Z82" s="22">
        <v>3</v>
      </c>
      <c r="AA82" s="22" t="str" cm="1">
        <f t="array" ref="AA82">_xlfn.IFS(Z82=0,"No evidenciado",Z82=1,"Novato",Z82=2,"Principiante avanzado",Z82=3,"Competente",Z82=4,"Proficiente",Z82=5,"Master")</f>
        <v>Competente</v>
      </c>
      <c r="AB82" s="22">
        <v>1</v>
      </c>
      <c r="AC82" s="22" t="str" cm="1">
        <f t="array" ref="AC82">_xlfn.IFS(AB82=0,"Prenovato",AB82=1,"Novato",AB82=2,"Principiante avanzado",AB82=3,"Competente",AB82=4,"Proficiente",AB82=5,"Master")</f>
        <v>Novato</v>
      </c>
      <c r="AD82" s="22" t="str">
        <f>IF(A82&lt;&gt;E82,"EVALUACIÓN","AUTOEVALUACIÓN")</f>
        <v>EVALUACIÓN</v>
      </c>
    </row>
    <row r="83" spans="1:30" x14ac:dyDescent="0.25">
      <c r="A83" t="s">
        <v>186</v>
      </c>
      <c r="B83" t="s">
        <v>189</v>
      </c>
      <c r="C83" t="s">
        <v>192</v>
      </c>
      <c r="D83" t="s">
        <v>194</v>
      </c>
      <c r="E83" t="s">
        <v>199</v>
      </c>
      <c r="F83" t="s">
        <v>214</v>
      </c>
      <c r="G83" t="s">
        <v>229</v>
      </c>
      <c r="H83" s="5">
        <v>44562</v>
      </c>
      <c r="I83" s="1">
        <f t="shared" ca="1" si="2"/>
        <v>17</v>
      </c>
      <c r="J83" s="1" t="str">
        <f t="shared" ca="1" si="3"/>
        <v>3. Mayor a 6 meses</v>
      </c>
      <c r="K83" t="str">
        <f>IF(COUNTIFS($E$2:$E$290,E83,$O$2:$O$290,"PRINCIPAL",$Q$2:$Q$290,0)&gt;0,"SI","NO")</f>
        <v>NO</v>
      </c>
      <c r="L83" t="s">
        <v>242</v>
      </c>
      <c r="M83" t="s">
        <v>259</v>
      </c>
      <c r="N83" t="s">
        <v>260</v>
      </c>
      <c r="O83" t="s">
        <v>260</v>
      </c>
      <c r="P83" t="str">
        <f>F83&amp;M83</f>
        <v>MEYLIN KATHERINE ENDO LINOPrincipios de seguridad</v>
      </c>
      <c r="Q83">
        <v>1</v>
      </c>
      <c r="R83" t="s">
        <v>6</v>
      </c>
      <c r="S83" t="s">
        <v>21</v>
      </c>
      <c r="T83" s="22">
        <v>1</v>
      </c>
      <c r="U83" s="22" t="str" cm="1">
        <f t="array" ref="U83">_xlfn.IFS(T83=0,"Prenovato",T83=1,"Novato",T83=2,"Principiante avanzado",T83=3,"Competente",T83=4,"Proficiente",T83=5,"Master")</f>
        <v>Novato</v>
      </c>
      <c r="V83" s="22">
        <v>2</v>
      </c>
      <c r="W83" s="22" t="str" cm="1">
        <f t="array" ref="W83">_xlfn.IFS(V83=0,"No evidenciado",V83=1,"Novato",V83=2,"Principiante avanzado",V83=3,"Competente",V83=4,"Proficiente",V83=5,"Master")</f>
        <v>Principiante avanzado</v>
      </c>
      <c r="X83" s="22">
        <v>2</v>
      </c>
      <c r="Y83" s="22" t="str" cm="1">
        <f t="array" ref="Y83">_xlfn.IFS(X83=0,"No evidenciado",X83=1,"Novato",X83=2,"Principiante avanzado",X83=3,"Competente",X83=4,"Proficiente",X83=5,"Master")</f>
        <v>Principiante avanzado</v>
      </c>
      <c r="Z83" s="22">
        <v>3</v>
      </c>
      <c r="AA83" s="22" t="str" cm="1">
        <f t="array" ref="AA83">_xlfn.IFS(Z83=0,"No evidenciado",Z83=1,"Novato",Z83=2,"Principiante avanzado",Z83=3,"Competente",Z83=4,"Proficiente",Z83=5,"Master")</f>
        <v>Competente</v>
      </c>
      <c r="AB83" s="22">
        <v>1</v>
      </c>
      <c r="AC83" s="22" t="str" cm="1">
        <f t="array" ref="AC83">_xlfn.IFS(AB83=0,"Prenovato",AB83=1,"Novato",AB83=2,"Principiante avanzado",AB83=3,"Competente",AB83=4,"Proficiente",AB83=5,"Master")</f>
        <v>Novato</v>
      </c>
      <c r="AD83" s="22" t="str">
        <f>IF(A83&lt;&gt;E83,"EVALUACIÓN","AUTOEVALUACIÓN")</f>
        <v>EVALUACIÓN</v>
      </c>
    </row>
    <row r="84" spans="1:30" x14ac:dyDescent="0.25">
      <c r="A84" t="s">
        <v>186</v>
      </c>
      <c r="B84" t="s">
        <v>189</v>
      </c>
      <c r="C84" t="s">
        <v>192</v>
      </c>
      <c r="D84" t="s">
        <v>194</v>
      </c>
      <c r="E84" t="s">
        <v>199</v>
      </c>
      <c r="F84" t="s">
        <v>214</v>
      </c>
      <c r="G84" t="s">
        <v>229</v>
      </c>
      <c r="H84" s="5">
        <v>44562</v>
      </c>
      <c r="I84" s="1">
        <f t="shared" ca="1" si="2"/>
        <v>17</v>
      </c>
      <c r="J84" s="1" t="str">
        <f t="shared" ca="1" si="3"/>
        <v>3. Mayor a 6 meses</v>
      </c>
      <c r="K84" t="str">
        <f>IF(COUNTIFS($E$2:$E$290,E84,$O$2:$O$290,"PRINCIPAL",$Q$2:$Q$290,0)&gt;0,"SI","NO")</f>
        <v>NO</v>
      </c>
      <c r="L84" t="s">
        <v>242</v>
      </c>
      <c r="M84" t="s">
        <v>247</v>
      </c>
      <c r="N84" t="s">
        <v>31</v>
      </c>
      <c r="O84" t="s">
        <v>31</v>
      </c>
      <c r="P84" t="str">
        <f>F84&amp;M84</f>
        <v>MEYLIN KATHERINE ENDO LINOInnovación</v>
      </c>
      <c r="Q84">
        <v>1</v>
      </c>
      <c r="R84" t="s">
        <v>6</v>
      </c>
      <c r="S84" t="s">
        <v>21</v>
      </c>
      <c r="T84" s="22">
        <v>1</v>
      </c>
      <c r="U84" s="22" t="str" cm="1">
        <f t="array" ref="U84">_xlfn.IFS(T84=0,"Prenovato",T84=1,"Novato",T84=2,"Principiante avanzado",T84=3,"Competente",T84=4,"Proficiente",T84=5,"Master")</f>
        <v>Novato</v>
      </c>
      <c r="V84" s="22">
        <v>2</v>
      </c>
      <c r="W84" s="22" t="str" cm="1">
        <f t="array" ref="W84">_xlfn.IFS(V84=0,"No evidenciado",V84=1,"Novato",V84=2,"Principiante avanzado",V84=3,"Competente",V84=4,"Proficiente",V84=5,"Master")</f>
        <v>Principiante avanzado</v>
      </c>
      <c r="X84" s="22">
        <v>2</v>
      </c>
      <c r="Y84" s="22" t="str" cm="1">
        <f t="array" ref="Y84">_xlfn.IFS(X84=0,"No evidenciado",X84=1,"Novato",X84=2,"Principiante avanzado",X84=3,"Competente",X84=4,"Proficiente",X84=5,"Master")</f>
        <v>Principiante avanzado</v>
      </c>
      <c r="Z84" s="22">
        <v>3</v>
      </c>
      <c r="AA84" s="22" t="str" cm="1">
        <f t="array" ref="AA84">_xlfn.IFS(Z84=0,"No evidenciado",Z84=1,"Novato",Z84=2,"Principiante avanzado",Z84=3,"Competente",Z84=4,"Proficiente",Z84=5,"Master")</f>
        <v>Competente</v>
      </c>
      <c r="AB84" s="22">
        <v>1</v>
      </c>
      <c r="AC84" s="22" t="str" cm="1">
        <f t="array" ref="AC84">_xlfn.IFS(AB84=0,"Prenovato",AB84=1,"Novato",AB84=2,"Principiante avanzado",AB84=3,"Competente",AB84=4,"Proficiente",AB84=5,"Master")</f>
        <v>Novato</v>
      </c>
      <c r="AD84" s="22" t="str">
        <f>IF(A84&lt;&gt;E84,"EVALUACIÓN","AUTOEVALUACIÓN")</f>
        <v>EVALUACIÓN</v>
      </c>
    </row>
    <row r="85" spans="1:30" x14ac:dyDescent="0.25">
      <c r="A85" t="s">
        <v>186</v>
      </c>
      <c r="B85" t="s">
        <v>189</v>
      </c>
      <c r="C85" t="s">
        <v>192</v>
      </c>
      <c r="D85" t="s">
        <v>194</v>
      </c>
      <c r="E85" t="s">
        <v>199</v>
      </c>
      <c r="F85" t="s">
        <v>214</v>
      </c>
      <c r="G85" t="s">
        <v>229</v>
      </c>
      <c r="H85" s="5">
        <v>44562</v>
      </c>
      <c r="I85" s="1">
        <f t="shared" ca="1" si="2"/>
        <v>17</v>
      </c>
      <c r="J85" s="1" t="str">
        <f t="shared" ca="1" si="3"/>
        <v>3. Mayor a 6 meses</v>
      </c>
      <c r="K85" t="str">
        <f>IF(COUNTIFS($E$2:$E$290,E85,$O$2:$O$290,"PRINCIPAL",$Q$2:$Q$290,0)&gt;0,"SI","NO")</f>
        <v>NO</v>
      </c>
      <c r="L85" t="s">
        <v>242</v>
      </c>
      <c r="M85" t="s">
        <v>258</v>
      </c>
      <c r="N85" t="s">
        <v>31</v>
      </c>
      <c r="O85" t="s">
        <v>31</v>
      </c>
      <c r="P85" t="str">
        <f>F85&amp;M85</f>
        <v>MEYLIN KATHERINE ENDO LINOModelos Bancarios</v>
      </c>
      <c r="Q85">
        <v>2</v>
      </c>
      <c r="R85" t="s">
        <v>4</v>
      </c>
      <c r="S85" t="s">
        <v>21</v>
      </c>
      <c r="T85" s="22">
        <v>1</v>
      </c>
      <c r="U85" s="22" t="str" cm="1">
        <f t="array" ref="U85">_xlfn.IFS(T85=0,"Prenovato",T85=1,"Novato",T85=2,"Principiante avanzado",T85=3,"Competente",T85=4,"Proficiente",T85=5,"Master")</f>
        <v>Novato</v>
      </c>
      <c r="V85" s="22">
        <v>2</v>
      </c>
      <c r="W85" s="22" t="str" cm="1">
        <f t="array" ref="W85">_xlfn.IFS(V85=0,"No evidenciado",V85=1,"Novato",V85=2,"Principiante avanzado",V85=3,"Competente",V85=4,"Proficiente",V85=5,"Master")</f>
        <v>Principiante avanzado</v>
      </c>
      <c r="X85" s="22">
        <v>2</v>
      </c>
      <c r="Y85" s="22" t="str" cm="1">
        <f t="array" ref="Y85">_xlfn.IFS(X85=0,"No evidenciado",X85=1,"Novato",X85=2,"Principiante avanzado",X85=3,"Competente",X85=4,"Proficiente",X85=5,"Master")</f>
        <v>Principiante avanzado</v>
      </c>
      <c r="Z85" s="22">
        <v>3</v>
      </c>
      <c r="AA85" s="22" t="str" cm="1">
        <f t="array" ref="AA85">_xlfn.IFS(Z85=0,"No evidenciado",Z85=1,"Novato",Z85=2,"Principiante avanzado",Z85=3,"Competente",Z85=4,"Proficiente",Z85=5,"Master")</f>
        <v>Competente</v>
      </c>
      <c r="AB85" s="22">
        <v>1</v>
      </c>
      <c r="AC85" s="22" t="str" cm="1">
        <f t="array" ref="AC85">_xlfn.IFS(AB85=0,"Prenovato",AB85=1,"Novato",AB85=2,"Principiante avanzado",AB85=3,"Competente",AB85=4,"Proficiente",AB85=5,"Master")</f>
        <v>Novato</v>
      </c>
      <c r="AD85" s="22" t="str">
        <f>IF(A85&lt;&gt;E85,"EVALUACIÓN","AUTOEVALUACIÓN")</f>
        <v>EVALUACIÓN</v>
      </c>
    </row>
    <row r="86" spans="1:30" x14ac:dyDescent="0.25">
      <c r="A86" t="s">
        <v>186</v>
      </c>
      <c r="B86" t="s">
        <v>189</v>
      </c>
      <c r="C86" t="s">
        <v>192</v>
      </c>
      <c r="D86" t="s">
        <v>194</v>
      </c>
      <c r="E86" t="s">
        <v>199</v>
      </c>
      <c r="F86" t="s">
        <v>214</v>
      </c>
      <c r="G86" t="s">
        <v>229</v>
      </c>
      <c r="H86" s="5">
        <v>44562</v>
      </c>
      <c r="I86" s="1">
        <f t="shared" ca="1" si="2"/>
        <v>17</v>
      </c>
      <c r="J86" s="1" t="str">
        <f t="shared" ca="1" si="3"/>
        <v>3. Mayor a 6 meses</v>
      </c>
      <c r="K86" t="str">
        <f>IF(COUNTIFS($E$2:$E$290,E86,$O$2:$O$290,"PRINCIPAL",$Q$2:$Q$290,0)&gt;0,"SI","NO")</f>
        <v>NO</v>
      </c>
      <c r="L86" t="s">
        <v>242</v>
      </c>
      <c r="M86" t="s">
        <v>257</v>
      </c>
      <c r="N86" t="s">
        <v>31</v>
      </c>
      <c r="O86" t="s">
        <v>31</v>
      </c>
      <c r="P86" t="str">
        <f>F86&amp;M86</f>
        <v>MEYLIN KATHERINE ENDO LINOFrameworks de arquitectura empresarial</v>
      </c>
      <c r="Q86">
        <v>2</v>
      </c>
      <c r="R86" t="s">
        <v>4</v>
      </c>
      <c r="S86" t="s">
        <v>21</v>
      </c>
      <c r="T86" s="22">
        <v>1</v>
      </c>
      <c r="U86" s="22" t="str" cm="1">
        <f t="array" ref="U86">_xlfn.IFS(T86=0,"Prenovato",T86=1,"Novato",T86=2,"Principiante avanzado",T86=3,"Competente",T86=4,"Proficiente",T86=5,"Master")</f>
        <v>Novato</v>
      </c>
      <c r="V86" s="22">
        <v>2</v>
      </c>
      <c r="W86" s="22" t="str" cm="1">
        <f t="array" ref="W86">_xlfn.IFS(V86=0,"No evidenciado",V86=1,"Novato",V86=2,"Principiante avanzado",V86=3,"Competente",V86=4,"Proficiente",V86=5,"Master")</f>
        <v>Principiante avanzado</v>
      </c>
      <c r="X86" s="22">
        <v>2</v>
      </c>
      <c r="Y86" s="22" t="str" cm="1">
        <f t="array" ref="Y86">_xlfn.IFS(X86=0,"No evidenciado",X86=1,"Novato",X86=2,"Principiante avanzado",X86=3,"Competente",X86=4,"Proficiente",X86=5,"Master")</f>
        <v>Principiante avanzado</v>
      </c>
      <c r="Z86" s="22">
        <v>3</v>
      </c>
      <c r="AA86" s="22" t="str" cm="1">
        <f t="array" ref="AA86">_xlfn.IFS(Z86=0,"No evidenciado",Z86=1,"Novato",Z86=2,"Principiante avanzado",Z86=3,"Competente",Z86=4,"Proficiente",Z86=5,"Master")</f>
        <v>Competente</v>
      </c>
      <c r="AB86" s="22">
        <v>1</v>
      </c>
      <c r="AC86" s="22" t="str" cm="1">
        <f t="array" ref="AC86">_xlfn.IFS(AB86=0,"Prenovato",AB86=1,"Novato",AB86=2,"Principiante avanzado",AB86=3,"Competente",AB86=4,"Proficiente",AB86=5,"Master")</f>
        <v>Novato</v>
      </c>
      <c r="AD86" s="22" t="str">
        <f>IF(A86&lt;&gt;E86,"EVALUACIÓN","AUTOEVALUACIÓN")</f>
        <v>EVALUACIÓN</v>
      </c>
    </row>
    <row r="87" spans="1:30" x14ac:dyDescent="0.25">
      <c r="A87" t="s">
        <v>186</v>
      </c>
      <c r="B87" t="s">
        <v>189</v>
      </c>
      <c r="C87" t="s">
        <v>192</v>
      </c>
      <c r="D87" t="s">
        <v>194</v>
      </c>
      <c r="E87" t="s">
        <v>200</v>
      </c>
      <c r="F87" t="s">
        <v>215</v>
      </c>
      <c r="G87" t="s">
        <v>230</v>
      </c>
      <c r="H87" s="5">
        <v>44409</v>
      </c>
      <c r="I87" s="1">
        <f t="shared" ca="1" si="2"/>
        <v>22</v>
      </c>
      <c r="J87" s="1" t="str">
        <f t="shared" ca="1" si="3"/>
        <v>3. Mayor a 6 meses</v>
      </c>
      <c r="K87" t="str">
        <f>IF(COUNTIFS($E$2:$E$290,E87,$O$2:$O$290,"PRINCIPAL",$Q$2:$Q$290,0)&gt;0,"SI","NO")</f>
        <v>NO</v>
      </c>
      <c r="L87" t="s">
        <v>242</v>
      </c>
      <c r="M87" t="s">
        <v>258</v>
      </c>
      <c r="N87" t="s">
        <v>31</v>
      </c>
      <c r="O87" t="s">
        <v>31</v>
      </c>
      <c r="P87" t="str">
        <f>F87&amp;M87</f>
        <v>RICHARD MIGUEL APAZA AGUEROModelos Bancarios</v>
      </c>
      <c r="Q87">
        <v>3</v>
      </c>
      <c r="R87" t="s">
        <v>5</v>
      </c>
      <c r="S87" t="s">
        <v>21</v>
      </c>
      <c r="T87" s="22">
        <v>2</v>
      </c>
      <c r="U87" s="22" t="str" cm="1">
        <f t="array" ref="U87">_xlfn.IFS(T87=0,"Prenovato",T87=1,"Novato",T87=2,"Principiante avanzado",T87=3,"Competente",T87=4,"Proficiente",T87=5,"Master")</f>
        <v>Principiante avanzado</v>
      </c>
      <c r="V87" s="22">
        <v>3</v>
      </c>
      <c r="W87" s="22" t="str" cm="1">
        <f t="array" ref="W87">_xlfn.IFS(V87=0,"No evidenciado",V87=1,"Novato",V87=2,"Principiante avanzado",V87=3,"Competente",V87=4,"Proficiente",V87=5,"Master")</f>
        <v>Competente</v>
      </c>
      <c r="X87" s="22">
        <v>3</v>
      </c>
      <c r="Y87" s="22" t="str" cm="1">
        <f t="array" ref="Y87">_xlfn.IFS(X87=0,"No evidenciado",X87=1,"Novato",X87=2,"Principiante avanzado",X87=3,"Competente",X87=4,"Proficiente",X87=5,"Master")</f>
        <v>Competente</v>
      </c>
      <c r="Z87" s="22">
        <v>3</v>
      </c>
      <c r="AA87" s="22" t="str" cm="1">
        <f t="array" ref="AA87">_xlfn.IFS(Z87=0,"No evidenciado",Z87=1,"Novato",Z87=2,"Principiante avanzado",Z87=3,"Competente",Z87=4,"Proficiente",Z87=5,"Master")</f>
        <v>Competente</v>
      </c>
      <c r="AB87" s="22">
        <v>2</v>
      </c>
      <c r="AC87" s="22" t="str" cm="1">
        <f t="array" ref="AC87">_xlfn.IFS(AB87=0,"Prenovato",AB87=1,"Novato",AB87=2,"Principiante avanzado",AB87=3,"Competente",AB87=4,"Proficiente",AB87=5,"Master")</f>
        <v>Principiante avanzado</v>
      </c>
      <c r="AD87" s="22" t="str">
        <f>IF(A87&lt;&gt;E87,"EVALUACIÓN","AUTOEVALUACIÓN")</f>
        <v>EVALUACIÓN</v>
      </c>
    </row>
    <row r="88" spans="1:30" x14ac:dyDescent="0.25">
      <c r="A88" t="s">
        <v>186</v>
      </c>
      <c r="B88" t="s">
        <v>189</v>
      </c>
      <c r="C88" t="s">
        <v>192</v>
      </c>
      <c r="D88" t="s">
        <v>194</v>
      </c>
      <c r="E88" t="s">
        <v>200</v>
      </c>
      <c r="F88" t="s">
        <v>215</v>
      </c>
      <c r="G88" t="s">
        <v>230</v>
      </c>
      <c r="H88" s="5">
        <v>44409</v>
      </c>
      <c r="I88" s="1">
        <f t="shared" ca="1" si="2"/>
        <v>22</v>
      </c>
      <c r="J88" s="1" t="str">
        <f t="shared" ca="1" si="3"/>
        <v>3. Mayor a 6 meses</v>
      </c>
      <c r="K88" t="str">
        <f>IF(COUNTIFS($E$2:$E$290,E88,$O$2:$O$290,"PRINCIPAL",$Q$2:$Q$290,0)&gt;0,"SI","NO")</f>
        <v>NO</v>
      </c>
      <c r="L88" t="s">
        <v>242</v>
      </c>
      <c r="M88" t="s">
        <v>259</v>
      </c>
      <c r="N88" t="s">
        <v>260</v>
      </c>
      <c r="O88" t="s">
        <v>260</v>
      </c>
      <c r="P88" t="str">
        <f>F88&amp;M88</f>
        <v>RICHARD MIGUEL APAZA AGUEROPrincipios de seguridad</v>
      </c>
      <c r="Q88">
        <v>3</v>
      </c>
      <c r="R88" t="s">
        <v>5</v>
      </c>
      <c r="S88" t="s">
        <v>21</v>
      </c>
      <c r="T88" s="22">
        <v>2</v>
      </c>
      <c r="U88" s="22" t="str" cm="1">
        <f t="array" ref="U88">_xlfn.IFS(T88=0,"Prenovato",T88=1,"Novato",T88=2,"Principiante avanzado",T88=3,"Competente",T88=4,"Proficiente",T88=5,"Master")</f>
        <v>Principiante avanzado</v>
      </c>
      <c r="V88" s="22">
        <v>3</v>
      </c>
      <c r="W88" s="22" t="str" cm="1">
        <f t="array" ref="W88">_xlfn.IFS(V88=0,"No evidenciado",V88=1,"Novato",V88=2,"Principiante avanzado",V88=3,"Competente",V88=4,"Proficiente",V88=5,"Master")</f>
        <v>Competente</v>
      </c>
      <c r="X88" s="22">
        <v>3</v>
      </c>
      <c r="Y88" s="22" t="str" cm="1">
        <f t="array" ref="Y88">_xlfn.IFS(X88=0,"No evidenciado",X88=1,"Novato",X88=2,"Principiante avanzado",X88=3,"Competente",X88=4,"Proficiente",X88=5,"Master")</f>
        <v>Competente</v>
      </c>
      <c r="Z88" s="22">
        <v>3</v>
      </c>
      <c r="AA88" s="22" t="str" cm="1">
        <f t="array" ref="AA88">_xlfn.IFS(Z88=0,"No evidenciado",Z88=1,"Novato",Z88=2,"Principiante avanzado",Z88=3,"Competente",Z88=4,"Proficiente",Z88=5,"Master")</f>
        <v>Competente</v>
      </c>
      <c r="AB88" s="22">
        <v>2</v>
      </c>
      <c r="AC88" s="22" t="str" cm="1">
        <f t="array" ref="AC88">_xlfn.IFS(AB88=0,"Prenovato",AB88=1,"Novato",AB88=2,"Principiante avanzado",AB88=3,"Competente",AB88=4,"Proficiente",AB88=5,"Master")</f>
        <v>Principiante avanzado</v>
      </c>
      <c r="AD88" s="22" t="str">
        <f>IF(A88&lt;&gt;E88,"EVALUACIÓN","AUTOEVALUACIÓN")</f>
        <v>EVALUACIÓN</v>
      </c>
    </row>
    <row r="89" spans="1:30" x14ac:dyDescent="0.25">
      <c r="A89" t="s">
        <v>186</v>
      </c>
      <c r="B89" t="s">
        <v>189</v>
      </c>
      <c r="C89" t="s">
        <v>192</v>
      </c>
      <c r="D89" t="s">
        <v>194</v>
      </c>
      <c r="E89" t="s">
        <v>200</v>
      </c>
      <c r="F89" t="s">
        <v>215</v>
      </c>
      <c r="G89" t="s">
        <v>230</v>
      </c>
      <c r="H89" s="5">
        <v>44409</v>
      </c>
      <c r="I89" s="1">
        <f t="shared" ca="1" si="2"/>
        <v>22</v>
      </c>
      <c r="J89" s="1" t="str">
        <f t="shared" ca="1" si="3"/>
        <v>3. Mayor a 6 meses</v>
      </c>
      <c r="K89" t="str">
        <f>IF(COUNTIFS($E$2:$E$290,E89,$O$2:$O$290,"PRINCIPAL",$Q$2:$Q$290,0)&gt;0,"SI","NO")</f>
        <v>NO</v>
      </c>
      <c r="L89" t="s">
        <v>242</v>
      </c>
      <c r="M89" t="s">
        <v>243</v>
      </c>
      <c r="N89" t="s">
        <v>260</v>
      </c>
      <c r="O89" t="s">
        <v>260</v>
      </c>
      <c r="P89" t="str">
        <f>F89&amp;M89</f>
        <v>RICHARD MIGUEL APAZA AGUEROCloud</v>
      </c>
      <c r="Q89">
        <v>3</v>
      </c>
      <c r="R89" t="s">
        <v>5</v>
      </c>
      <c r="S89" t="s">
        <v>21</v>
      </c>
      <c r="T89" s="22">
        <v>2</v>
      </c>
      <c r="U89" s="22" t="str" cm="1">
        <f t="array" ref="U89">_xlfn.IFS(T89=0,"Prenovato",T89=1,"Novato",T89=2,"Principiante avanzado",T89=3,"Competente",T89=4,"Proficiente",T89=5,"Master")</f>
        <v>Principiante avanzado</v>
      </c>
      <c r="V89" s="22">
        <v>3</v>
      </c>
      <c r="W89" s="22" t="str" cm="1">
        <f t="array" ref="W89">_xlfn.IFS(V89=0,"No evidenciado",V89=1,"Novato",V89=2,"Principiante avanzado",V89=3,"Competente",V89=4,"Proficiente",V89=5,"Master")</f>
        <v>Competente</v>
      </c>
      <c r="X89" s="22">
        <v>3</v>
      </c>
      <c r="Y89" s="22" t="str" cm="1">
        <f t="array" ref="Y89">_xlfn.IFS(X89=0,"No evidenciado",X89=1,"Novato",X89=2,"Principiante avanzado",X89=3,"Competente",X89=4,"Proficiente",X89=5,"Master")</f>
        <v>Competente</v>
      </c>
      <c r="Z89" s="22">
        <v>3</v>
      </c>
      <c r="AA89" s="22" t="str" cm="1">
        <f t="array" ref="AA89">_xlfn.IFS(Z89=0,"No evidenciado",Z89=1,"Novato",Z89=2,"Principiante avanzado",Z89=3,"Competente",Z89=4,"Proficiente",Z89=5,"Master")</f>
        <v>Competente</v>
      </c>
      <c r="AB89" s="22">
        <v>2</v>
      </c>
      <c r="AC89" s="22" t="str" cm="1">
        <f t="array" ref="AC89">_xlfn.IFS(AB89=0,"Prenovato",AB89=1,"Novato",AB89=2,"Principiante avanzado",AB89=3,"Competente",AB89=4,"Proficiente",AB89=5,"Master")</f>
        <v>Principiante avanzado</v>
      </c>
      <c r="AD89" s="22" t="str">
        <f>IF(A89&lt;&gt;E89,"EVALUACIÓN","AUTOEVALUACIÓN")</f>
        <v>EVALUACIÓN</v>
      </c>
    </row>
    <row r="90" spans="1:30" x14ac:dyDescent="0.25">
      <c r="A90" t="s">
        <v>186</v>
      </c>
      <c r="B90" t="s">
        <v>189</v>
      </c>
      <c r="C90" t="s">
        <v>192</v>
      </c>
      <c r="D90" t="s">
        <v>194</v>
      </c>
      <c r="E90" t="s">
        <v>200</v>
      </c>
      <c r="F90" t="s">
        <v>215</v>
      </c>
      <c r="G90" t="s">
        <v>230</v>
      </c>
      <c r="H90" s="5">
        <v>44409</v>
      </c>
      <c r="I90" s="1">
        <f t="shared" ca="1" si="2"/>
        <v>22</v>
      </c>
      <c r="J90" s="1" t="str">
        <f t="shared" ca="1" si="3"/>
        <v>3. Mayor a 6 meses</v>
      </c>
      <c r="K90" t="str">
        <f>IF(COUNTIFS($E$2:$E$290,E90,$O$2:$O$290,"PRINCIPAL",$Q$2:$Q$290,0)&gt;0,"SI","NO")</f>
        <v>NO</v>
      </c>
      <c r="L90" t="s">
        <v>242</v>
      </c>
      <c r="M90" t="s">
        <v>257</v>
      </c>
      <c r="N90" t="s">
        <v>31</v>
      </c>
      <c r="O90" t="s">
        <v>31</v>
      </c>
      <c r="P90" t="str">
        <f>F90&amp;M90</f>
        <v>RICHARD MIGUEL APAZA AGUEROFrameworks de arquitectura empresarial</v>
      </c>
      <c r="Q90">
        <v>3</v>
      </c>
      <c r="R90" t="s">
        <v>5</v>
      </c>
      <c r="S90" t="s">
        <v>21</v>
      </c>
      <c r="T90" s="22">
        <v>2</v>
      </c>
      <c r="U90" s="22" t="str" cm="1">
        <f t="array" ref="U90">_xlfn.IFS(T90=0,"Prenovato",T90=1,"Novato",T90=2,"Principiante avanzado",T90=3,"Competente",T90=4,"Proficiente",T90=5,"Master")</f>
        <v>Principiante avanzado</v>
      </c>
      <c r="V90" s="22">
        <v>3</v>
      </c>
      <c r="W90" s="22" t="str" cm="1">
        <f t="array" ref="W90">_xlfn.IFS(V90=0,"No evidenciado",V90=1,"Novato",V90=2,"Principiante avanzado",V90=3,"Competente",V90=4,"Proficiente",V90=5,"Master")</f>
        <v>Competente</v>
      </c>
      <c r="X90" s="22">
        <v>3</v>
      </c>
      <c r="Y90" s="22" t="str" cm="1">
        <f t="array" ref="Y90">_xlfn.IFS(X90=0,"No evidenciado",X90=1,"Novato",X90=2,"Principiante avanzado",X90=3,"Competente",X90=4,"Proficiente",X90=5,"Master")</f>
        <v>Competente</v>
      </c>
      <c r="Z90" s="22">
        <v>3</v>
      </c>
      <c r="AA90" s="22" t="str" cm="1">
        <f t="array" ref="AA90">_xlfn.IFS(Z90=0,"No evidenciado",Z90=1,"Novato",Z90=2,"Principiante avanzado",Z90=3,"Competente",Z90=4,"Proficiente",Z90=5,"Master")</f>
        <v>Competente</v>
      </c>
      <c r="AB90" s="22">
        <v>2</v>
      </c>
      <c r="AC90" s="22" t="str" cm="1">
        <f t="array" ref="AC90">_xlfn.IFS(AB90=0,"Prenovato",AB90=1,"Novato",AB90=2,"Principiante avanzado",AB90=3,"Competente",AB90=4,"Proficiente",AB90=5,"Master")</f>
        <v>Principiante avanzado</v>
      </c>
      <c r="AD90" s="22" t="str">
        <f>IF(A90&lt;&gt;E90,"EVALUACIÓN","AUTOEVALUACIÓN")</f>
        <v>EVALUACIÓN</v>
      </c>
    </row>
    <row r="91" spans="1:30" x14ac:dyDescent="0.25">
      <c r="A91" t="s">
        <v>186</v>
      </c>
      <c r="B91" t="s">
        <v>189</v>
      </c>
      <c r="C91" t="s">
        <v>192</v>
      </c>
      <c r="D91" t="s">
        <v>194</v>
      </c>
      <c r="E91" t="s">
        <v>200</v>
      </c>
      <c r="F91" t="s">
        <v>215</v>
      </c>
      <c r="G91" t="s">
        <v>230</v>
      </c>
      <c r="H91" s="5">
        <v>44409</v>
      </c>
      <c r="I91" s="1">
        <f t="shared" ca="1" si="2"/>
        <v>22</v>
      </c>
      <c r="J91" s="1" t="str">
        <f t="shared" ca="1" si="3"/>
        <v>3. Mayor a 6 meses</v>
      </c>
      <c r="K91" t="str">
        <f>IF(COUNTIFS($E$2:$E$290,E91,$O$2:$O$290,"PRINCIPAL",$Q$2:$Q$290,0)&gt;0,"SI","NO")</f>
        <v>NO</v>
      </c>
      <c r="L91" t="s">
        <v>242</v>
      </c>
      <c r="M91" t="s">
        <v>256</v>
      </c>
      <c r="N91" t="s">
        <v>261</v>
      </c>
      <c r="O91" t="s">
        <v>260</v>
      </c>
      <c r="P91" t="str">
        <f>F91&amp;M91</f>
        <v>RICHARD MIGUEL APAZA AGUEROPlataforma de soluciones BCP</v>
      </c>
      <c r="Q91">
        <v>3</v>
      </c>
      <c r="R91" t="s">
        <v>5</v>
      </c>
      <c r="S91" t="s">
        <v>21</v>
      </c>
      <c r="T91" s="22">
        <v>2</v>
      </c>
      <c r="U91" s="22" t="str" cm="1">
        <f t="array" ref="U91">_xlfn.IFS(T91=0,"Prenovato",T91=1,"Novato",T91=2,"Principiante avanzado",T91=3,"Competente",T91=4,"Proficiente",T91=5,"Master")</f>
        <v>Principiante avanzado</v>
      </c>
      <c r="V91" s="22">
        <v>3</v>
      </c>
      <c r="W91" s="22" t="str" cm="1">
        <f t="array" ref="W91">_xlfn.IFS(V91=0,"No evidenciado",V91=1,"Novato",V91=2,"Principiante avanzado",V91=3,"Competente",V91=4,"Proficiente",V91=5,"Master")</f>
        <v>Competente</v>
      </c>
      <c r="X91" s="22">
        <v>3</v>
      </c>
      <c r="Y91" s="22" t="str" cm="1">
        <f t="array" ref="Y91">_xlfn.IFS(X91=0,"No evidenciado",X91=1,"Novato",X91=2,"Principiante avanzado",X91=3,"Competente",X91=4,"Proficiente",X91=5,"Master")</f>
        <v>Competente</v>
      </c>
      <c r="Z91" s="22">
        <v>3</v>
      </c>
      <c r="AA91" s="22" t="str" cm="1">
        <f t="array" ref="AA91">_xlfn.IFS(Z91=0,"No evidenciado",Z91=1,"Novato",Z91=2,"Principiante avanzado",Z91=3,"Competente",Z91=4,"Proficiente",Z91=5,"Master")</f>
        <v>Competente</v>
      </c>
      <c r="AB91" s="22">
        <v>2</v>
      </c>
      <c r="AC91" s="22" t="str" cm="1">
        <f t="array" ref="AC91">_xlfn.IFS(AB91=0,"Prenovato",AB91=1,"Novato",AB91=2,"Principiante avanzado",AB91=3,"Competente",AB91=4,"Proficiente",AB91=5,"Master")</f>
        <v>Principiante avanzado</v>
      </c>
      <c r="AD91" s="22" t="str">
        <f>IF(A91&lt;&gt;E91,"EVALUACIÓN","AUTOEVALUACIÓN")</f>
        <v>EVALUACIÓN</v>
      </c>
    </row>
    <row r="92" spans="1:30" x14ac:dyDescent="0.25">
      <c r="A92" t="s">
        <v>186</v>
      </c>
      <c r="B92" t="s">
        <v>189</v>
      </c>
      <c r="C92" t="s">
        <v>192</v>
      </c>
      <c r="D92" t="s">
        <v>194</v>
      </c>
      <c r="E92" t="s">
        <v>200</v>
      </c>
      <c r="F92" t="s">
        <v>215</v>
      </c>
      <c r="G92" t="s">
        <v>230</v>
      </c>
      <c r="H92" s="5">
        <v>44409</v>
      </c>
      <c r="I92" s="1">
        <f t="shared" ca="1" si="2"/>
        <v>22</v>
      </c>
      <c r="J92" s="1" t="str">
        <f t="shared" ca="1" si="3"/>
        <v>3. Mayor a 6 meses</v>
      </c>
      <c r="K92" t="str">
        <f>IF(COUNTIFS($E$2:$E$290,E92,$O$2:$O$290,"PRINCIPAL",$Q$2:$Q$290,0)&gt;0,"SI","NO")</f>
        <v>NO</v>
      </c>
      <c r="L92" t="s">
        <v>242</v>
      </c>
      <c r="M92" t="s">
        <v>254</v>
      </c>
      <c r="N92" t="s">
        <v>31</v>
      </c>
      <c r="O92" t="s">
        <v>31</v>
      </c>
      <c r="P92" t="str">
        <f>F92&amp;M92</f>
        <v>RICHARD MIGUEL APAZA AGUEROModelado</v>
      </c>
      <c r="Q92">
        <v>3</v>
      </c>
      <c r="R92" t="s">
        <v>5</v>
      </c>
      <c r="S92" t="s">
        <v>21</v>
      </c>
      <c r="T92" s="22">
        <v>2</v>
      </c>
      <c r="U92" s="22" t="str" cm="1">
        <f t="array" ref="U92">_xlfn.IFS(T92=0,"Prenovato",T92=1,"Novato",T92=2,"Principiante avanzado",T92=3,"Competente",T92=4,"Proficiente",T92=5,"Master")</f>
        <v>Principiante avanzado</v>
      </c>
      <c r="V92" s="22">
        <v>3</v>
      </c>
      <c r="W92" s="22" t="str" cm="1">
        <f t="array" ref="W92">_xlfn.IFS(V92=0,"No evidenciado",V92=1,"Novato",V92=2,"Principiante avanzado",V92=3,"Competente",V92=4,"Proficiente",V92=5,"Master")</f>
        <v>Competente</v>
      </c>
      <c r="X92" s="22">
        <v>3</v>
      </c>
      <c r="Y92" s="22" t="str" cm="1">
        <f t="array" ref="Y92">_xlfn.IFS(X92=0,"No evidenciado",X92=1,"Novato",X92=2,"Principiante avanzado",X92=3,"Competente",X92=4,"Proficiente",X92=5,"Master")</f>
        <v>Competente</v>
      </c>
      <c r="Z92" s="22">
        <v>3</v>
      </c>
      <c r="AA92" s="22" t="str" cm="1">
        <f t="array" ref="AA92">_xlfn.IFS(Z92=0,"No evidenciado",Z92=1,"Novato",Z92=2,"Principiante avanzado",Z92=3,"Competente",Z92=4,"Proficiente",Z92=5,"Master")</f>
        <v>Competente</v>
      </c>
      <c r="AB92" s="22">
        <v>2</v>
      </c>
      <c r="AC92" s="22" t="str" cm="1">
        <f t="array" ref="AC92">_xlfn.IFS(AB92=0,"Prenovato",AB92=1,"Novato",AB92=2,"Principiante avanzado",AB92=3,"Competente",AB92=4,"Proficiente",AB92=5,"Master")</f>
        <v>Principiante avanzado</v>
      </c>
      <c r="AD92" s="22" t="str">
        <f>IF(A92&lt;&gt;E92,"EVALUACIÓN","AUTOEVALUACIÓN")</f>
        <v>EVALUACIÓN</v>
      </c>
    </row>
    <row r="93" spans="1:30" x14ac:dyDescent="0.25">
      <c r="A93" t="s">
        <v>186</v>
      </c>
      <c r="B93" t="s">
        <v>189</v>
      </c>
      <c r="C93" t="s">
        <v>192</v>
      </c>
      <c r="D93" t="s">
        <v>194</v>
      </c>
      <c r="E93" t="s">
        <v>200</v>
      </c>
      <c r="F93" t="s">
        <v>215</v>
      </c>
      <c r="G93" t="s">
        <v>230</v>
      </c>
      <c r="H93" s="5">
        <v>44409</v>
      </c>
      <c r="I93" s="1">
        <f t="shared" ca="1" si="2"/>
        <v>22</v>
      </c>
      <c r="J93" s="1" t="str">
        <f t="shared" ca="1" si="3"/>
        <v>3. Mayor a 6 meses</v>
      </c>
      <c r="K93" t="str">
        <f>IF(COUNTIFS($E$2:$E$290,E93,$O$2:$O$290,"PRINCIPAL",$Q$2:$Q$290,0)&gt;0,"SI","NO")</f>
        <v>NO</v>
      </c>
      <c r="L93" t="s">
        <v>242</v>
      </c>
      <c r="M93" t="s">
        <v>252</v>
      </c>
      <c r="N93" t="s">
        <v>260</v>
      </c>
      <c r="O93" t="s">
        <v>260</v>
      </c>
      <c r="P93" t="str">
        <f>F93&amp;M93</f>
        <v>RICHARD MIGUEL APAZA AGUEROEvolución ágil de productos digitales</v>
      </c>
      <c r="Q93">
        <v>3</v>
      </c>
      <c r="R93" t="s">
        <v>5</v>
      </c>
      <c r="S93" t="s">
        <v>21</v>
      </c>
      <c r="T93" s="22">
        <v>2</v>
      </c>
      <c r="U93" s="22" t="str" cm="1">
        <f t="array" ref="U93">_xlfn.IFS(T93=0,"Prenovato",T93=1,"Novato",T93=2,"Principiante avanzado",T93=3,"Competente",T93=4,"Proficiente",T93=5,"Master")</f>
        <v>Principiante avanzado</v>
      </c>
      <c r="V93" s="22">
        <v>3</v>
      </c>
      <c r="W93" s="22" t="str" cm="1">
        <f t="array" ref="W93">_xlfn.IFS(V93=0,"No evidenciado",V93=1,"Novato",V93=2,"Principiante avanzado",V93=3,"Competente",V93=4,"Proficiente",V93=5,"Master")</f>
        <v>Competente</v>
      </c>
      <c r="X93" s="22">
        <v>3</v>
      </c>
      <c r="Y93" s="22" t="str" cm="1">
        <f t="array" ref="Y93">_xlfn.IFS(X93=0,"No evidenciado",X93=1,"Novato",X93=2,"Principiante avanzado",X93=3,"Competente",X93=4,"Proficiente",X93=5,"Master")</f>
        <v>Competente</v>
      </c>
      <c r="Z93" s="22">
        <v>3</v>
      </c>
      <c r="AA93" s="22" t="str" cm="1">
        <f t="array" ref="AA93">_xlfn.IFS(Z93=0,"No evidenciado",Z93=1,"Novato",Z93=2,"Principiante avanzado",Z93=3,"Competente",Z93=4,"Proficiente",Z93=5,"Master")</f>
        <v>Competente</v>
      </c>
      <c r="AB93" s="22">
        <v>2</v>
      </c>
      <c r="AC93" s="22" t="str" cm="1">
        <f t="array" ref="AC93">_xlfn.IFS(AB93=0,"Prenovato",AB93=1,"Novato",AB93=2,"Principiante avanzado",AB93=3,"Competente",AB93=4,"Proficiente",AB93=5,"Master")</f>
        <v>Principiante avanzado</v>
      </c>
      <c r="AD93" s="22" t="str">
        <f>IF(A93&lt;&gt;E93,"EVALUACIÓN","AUTOEVALUACIÓN")</f>
        <v>EVALUACIÓN</v>
      </c>
    </row>
    <row r="94" spans="1:30" x14ac:dyDescent="0.25">
      <c r="A94" t="s">
        <v>186</v>
      </c>
      <c r="B94" t="s">
        <v>189</v>
      </c>
      <c r="C94" t="s">
        <v>192</v>
      </c>
      <c r="D94" t="s">
        <v>194</v>
      </c>
      <c r="E94" t="s">
        <v>200</v>
      </c>
      <c r="F94" t="s">
        <v>215</v>
      </c>
      <c r="G94" t="s">
        <v>230</v>
      </c>
      <c r="H94" s="5">
        <v>44409</v>
      </c>
      <c r="I94" s="1">
        <f t="shared" ca="1" si="2"/>
        <v>22</v>
      </c>
      <c r="J94" s="1" t="str">
        <f t="shared" ca="1" si="3"/>
        <v>3. Mayor a 6 meses</v>
      </c>
      <c r="K94" t="str">
        <f>IF(COUNTIFS($E$2:$E$290,E94,$O$2:$O$290,"PRINCIPAL",$Q$2:$Q$290,0)&gt;0,"SI","NO")</f>
        <v>NO</v>
      </c>
      <c r="L94" t="s">
        <v>242</v>
      </c>
      <c r="M94" t="s">
        <v>255</v>
      </c>
      <c r="N94" t="s">
        <v>260</v>
      </c>
      <c r="O94" t="s">
        <v>260</v>
      </c>
      <c r="P94" t="str">
        <f>F94&amp;M94</f>
        <v>RICHARD MIGUEL APAZA AGUEROCompliance</v>
      </c>
      <c r="Q94">
        <v>2</v>
      </c>
      <c r="R94" t="s">
        <v>4</v>
      </c>
      <c r="S94" t="s">
        <v>21</v>
      </c>
      <c r="T94" s="22">
        <v>2</v>
      </c>
      <c r="U94" s="22" t="str" cm="1">
        <f t="array" ref="U94">_xlfn.IFS(T94=0,"Prenovato",T94=1,"Novato",T94=2,"Principiante avanzado",T94=3,"Competente",T94=4,"Proficiente",T94=5,"Master")</f>
        <v>Principiante avanzado</v>
      </c>
      <c r="V94" s="22">
        <v>3</v>
      </c>
      <c r="W94" s="22" t="str" cm="1">
        <f t="array" ref="W94">_xlfn.IFS(V94=0,"No evidenciado",V94=1,"Novato",V94=2,"Principiante avanzado",V94=3,"Competente",V94=4,"Proficiente",V94=5,"Master")</f>
        <v>Competente</v>
      </c>
      <c r="X94" s="22">
        <v>3</v>
      </c>
      <c r="Y94" s="22" t="str" cm="1">
        <f t="array" ref="Y94">_xlfn.IFS(X94=0,"No evidenciado",X94=1,"Novato",X94=2,"Principiante avanzado",X94=3,"Competente",X94=4,"Proficiente",X94=5,"Master")</f>
        <v>Competente</v>
      </c>
      <c r="Z94" s="22">
        <v>3</v>
      </c>
      <c r="AA94" s="22" t="str" cm="1">
        <f t="array" ref="AA94">_xlfn.IFS(Z94=0,"No evidenciado",Z94=1,"Novato",Z94=2,"Principiante avanzado",Z94=3,"Competente",Z94=4,"Proficiente",Z94=5,"Master")</f>
        <v>Competente</v>
      </c>
      <c r="AB94" s="22">
        <v>2</v>
      </c>
      <c r="AC94" s="22" t="str" cm="1">
        <f t="array" ref="AC94">_xlfn.IFS(AB94=0,"Prenovato",AB94=1,"Novato",AB94=2,"Principiante avanzado",AB94=3,"Competente",AB94=4,"Proficiente",AB94=5,"Master")</f>
        <v>Principiante avanzado</v>
      </c>
      <c r="AD94" s="22" t="str">
        <f>IF(A94&lt;&gt;E94,"EVALUACIÓN","AUTOEVALUACIÓN")</f>
        <v>EVALUACIÓN</v>
      </c>
    </row>
    <row r="95" spans="1:30" x14ac:dyDescent="0.25">
      <c r="A95" t="s">
        <v>186</v>
      </c>
      <c r="B95" t="s">
        <v>189</v>
      </c>
      <c r="C95" t="s">
        <v>192</v>
      </c>
      <c r="D95" t="s">
        <v>194</v>
      </c>
      <c r="E95" t="s">
        <v>200</v>
      </c>
      <c r="F95" t="s">
        <v>215</v>
      </c>
      <c r="G95" t="s">
        <v>230</v>
      </c>
      <c r="H95" s="5">
        <v>44409</v>
      </c>
      <c r="I95" s="1">
        <f t="shared" ca="1" si="2"/>
        <v>22</v>
      </c>
      <c r="J95" s="1" t="str">
        <f t="shared" ca="1" si="3"/>
        <v>3. Mayor a 6 meses</v>
      </c>
      <c r="K95" t="str">
        <f>IF(COUNTIFS($E$2:$E$290,E95,$O$2:$O$290,"PRINCIPAL",$Q$2:$Q$290,0)&gt;0,"SI","NO")</f>
        <v>NO</v>
      </c>
      <c r="L95" t="s">
        <v>242</v>
      </c>
      <c r="M95" t="s">
        <v>253</v>
      </c>
      <c r="N95" t="s">
        <v>31</v>
      </c>
      <c r="O95" t="s">
        <v>31</v>
      </c>
      <c r="P95" t="str">
        <f>F95&amp;M95</f>
        <v>RICHARD MIGUEL APAZA AGUERONegocio bancario</v>
      </c>
      <c r="Q95">
        <v>3</v>
      </c>
      <c r="R95" t="s">
        <v>5</v>
      </c>
      <c r="S95" t="s">
        <v>21</v>
      </c>
      <c r="T95" s="22">
        <v>2</v>
      </c>
      <c r="U95" s="22" t="str" cm="1">
        <f t="array" ref="U95">_xlfn.IFS(T95=0,"Prenovato",T95=1,"Novato",T95=2,"Principiante avanzado",T95=3,"Competente",T95=4,"Proficiente",T95=5,"Master")</f>
        <v>Principiante avanzado</v>
      </c>
      <c r="V95" s="22">
        <v>3</v>
      </c>
      <c r="W95" s="22" t="str" cm="1">
        <f t="array" ref="W95">_xlfn.IFS(V95=0,"No evidenciado",V95=1,"Novato",V95=2,"Principiante avanzado",V95=3,"Competente",V95=4,"Proficiente",V95=5,"Master")</f>
        <v>Competente</v>
      </c>
      <c r="X95" s="22">
        <v>3</v>
      </c>
      <c r="Y95" s="22" t="str" cm="1">
        <f t="array" ref="Y95">_xlfn.IFS(X95=0,"No evidenciado",X95=1,"Novato",X95=2,"Principiante avanzado",X95=3,"Competente",X95=4,"Proficiente",X95=5,"Master")</f>
        <v>Competente</v>
      </c>
      <c r="Z95" s="22">
        <v>3</v>
      </c>
      <c r="AA95" s="22" t="str" cm="1">
        <f t="array" ref="AA95">_xlfn.IFS(Z95=0,"No evidenciado",Z95=1,"Novato",Z95=2,"Principiante avanzado",Z95=3,"Competente",Z95=4,"Proficiente",Z95=5,"Master")</f>
        <v>Competente</v>
      </c>
      <c r="AB95" s="22">
        <v>2</v>
      </c>
      <c r="AC95" s="22" t="str" cm="1">
        <f t="array" ref="AC95">_xlfn.IFS(AB95=0,"Prenovato",AB95=1,"Novato",AB95=2,"Principiante avanzado",AB95=3,"Competente",AB95=4,"Proficiente",AB95=5,"Master")</f>
        <v>Principiante avanzado</v>
      </c>
      <c r="AD95" s="22" t="str">
        <f>IF(A95&lt;&gt;E95,"EVALUACIÓN","AUTOEVALUACIÓN")</f>
        <v>EVALUACIÓN</v>
      </c>
    </row>
    <row r="96" spans="1:30" x14ac:dyDescent="0.25">
      <c r="A96" t="s">
        <v>186</v>
      </c>
      <c r="B96" t="s">
        <v>189</v>
      </c>
      <c r="C96" t="s">
        <v>192</v>
      </c>
      <c r="D96" t="s">
        <v>194</v>
      </c>
      <c r="E96" t="s">
        <v>200</v>
      </c>
      <c r="F96" t="s">
        <v>215</v>
      </c>
      <c r="G96" t="s">
        <v>230</v>
      </c>
      <c r="H96" s="5">
        <v>44409</v>
      </c>
      <c r="I96" s="1">
        <f t="shared" ca="1" si="2"/>
        <v>22</v>
      </c>
      <c r="J96" s="1" t="str">
        <f t="shared" ca="1" si="3"/>
        <v>3. Mayor a 6 meses</v>
      </c>
      <c r="K96" t="str">
        <f>IF(COUNTIFS($E$2:$E$290,E96,$O$2:$O$290,"PRINCIPAL",$Q$2:$Q$290,0)&gt;0,"SI","NO")</f>
        <v>NO</v>
      </c>
      <c r="L96" t="s">
        <v>242</v>
      </c>
      <c r="M96" t="s">
        <v>251</v>
      </c>
      <c r="N96" t="s">
        <v>261</v>
      </c>
      <c r="O96" t="s">
        <v>260</v>
      </c>
      <c r="P96" t="str">
        <f>F96&amp;M96</f>
        <v>RICHARD MIGUEL APAZA AGUEROCustomer Experience</v>
      </c>
      <c r="Q96">
        <v>2</v>
      </c>
      <c r="R96" t="s">
        <v>4</v>
      </c>
      <c r="S96" t="s">
        <v>21</v>
      </c>
      <c r="T96" s="22">
        <v>2</v>
      </c>
      <c r="U96" s="22" t="str" cm="1">
        <f t="array" ref="U96">_xlfn.IFS(T96=0,"Prenovato",T96=1,"Novato",T96=2,"Principiante avanzado",T96=3,"Competente",T96=4,"Proficiente",T96=5,"Master")</f>
        <v>Principiante avanzado</v>
      </c>
      <c r="V96" s="22">
        <v>3</v>
      </c>
      <c r="W96" s="22" t="str" cm="1">
        <f t="array" ref="W96">_xlfn.IFS(V96=0,"No evidenciado",V96=1,"Novato",V96=2,"Principiante avanzado",V96=3,"Competente",V96=4,"Proficiente",V96=5,"Master")</f>
        <v>Competente</v>
      </c>
      <c r="X96" s="22">
        <v>3</v>
      </c>
      <c r="Y96" s="22" t="str" cm="1">
        <f t="array" ref="Y96">_xlfn.IFS(X96=0,"No evidenciado",X96=1,"Novato",X96=2,"Principiante avanzado",X96=3,"Competente",X96=4,"Proficiente",X96=5,"Master")</f>
        <v>Competente</v>
      </c>
      <c r="Z96" s="22">
        <v>3</v>
      </c>
      <c r="AA96" s="22" t="str" cm="1">
        <f t="array" ref="AA96">_xlfn.IFS(Z96=0,"No evidenciado",Z96=1,"Novato",Z96=2,"Principiante avanzado",Z96=3,"Competente",Z96=4,"Proficiente",Z96=5,"Master")</f>
        <v>Competente</v>
      </c>
      <c r="AB96" s="22">
        <v>2</v>
      </c>
      <c r="AC96" s="22" t="str" cm="1">
        <f t="array" ref="AC96">_xlfn.IFS(AB96=0,"Prenovato",AB96=1,"Novato",AB96=2,"Principiante avanzado",AB96=3,"Competente",AB96=4,"Proficiente",AB96=5,"Master")</f>
        <v>Principiante avanzado</v>
      </c>
      <c r="AD96" s="22" t="str">
        <f>IF(A96&lt;&gt;E96,"EVALUACIÓN","AUTOEVALUACIÓN")</f>
        <v>EVALUACIÓN</v>
      </c>
    </row>
    <row r="97" spans="1:30" x14ac:dyDescent="0.25">
      <c r="A97" t="s">
        <v>186</v>
      </c>
      <c r="B97" t="s">
        <v>189</v>
      </c>
      <c r="C97" t="s">
        <v>192</v>
      </c>
      <c r="D97" t="s">
        <v>194</v>
      </c>
      <c r="E97" t="s">
        <v>200</v>
      </c>
      <c r="F97" t="s">
        <v>215</v>
      </c>
      <c r="G97" t="s">
        <v>230</v>
      </c>
      <c r="H97" s="5">
        <v>44409</v>
      </c>
      <c r="I97" s="1">
        <f t="shared" ca="1" si="2"/>
        <v>22</v>
      </c>
      <c r="J97" s="1" t="str">
        <f t="shared" ca="1" si="3"/>
        <v>3. Mayor a 6 meses</v>
      </c>
      <c r="K97" t="str">
        <f>IF(COUNTIFS($E$2:$E$290,E97,$O$2:$O$290,"PRINCIPAL",$Q$2:$Q$290,0)&gt;0,"SI","NO")</f>
        <v>NO</v>
      </c>
      <c r="L97" t="s">
        <v>242</v>
      </c>
      <c r="M97" t="s">
        <v>250</v>
      </c>
      <c r="N97" t="s">
        <v>260</v>
      </c>
      <c r="O97" t="s">
        <v>260</v>
      </c>
      <c r="P97" t="str">
        <f>F97&amp;M97</f>
        <v>RICHARD MIGUEL APAZA AGUEROGestión de cambios</v>
      </c>
      <c r="Q97">
        <v>1</v>
      </c>
      <c r="R97" t="s">
        <v>6</v>
      </c>
      <c r="S97" t="s">
        <v>21</v>
      </c>
      <c r="T97" s="22">
        <v>2</v>
      </c>
      <c r="U97" s="22" t="str" cm="1">
        <f t="array" ref="U97">_xlfn.IFS(T97=0,"Prenovato",T97=1,"Novato",T97=2,"Principiante avanzado",T97=3,"Competente",T97=4,"Proficiente",T97=5,"Master")</f>
        <v>Principiante avanzado</v>
      </c>
      <c r="V97" s="22">
        <v>3</v>
      </c>
      <c r="W97" s="22" t="str" cm="1">
        <f t="array" ref="W97">_xlfn.IFS(V97=0,"No evidenciado",V97=1,"Novato",V97=2,"Principiante avanzado",V97=3,"Competente",V97=4,"Proficiente",V97=5,"Master")</f>
        <v>Competente</v>
      </c>
      <c r="X97" s="22">
        <v>3</v>
      </c>
      <c r="Y97" s="22" t="str" cm="1">
        <f t="array" ref="Y97">_xlfn.IFS(X97=0,"No evidenciado",X97=1,"Novato",X97=2,"Principiante avanzado",X97=3,"Competente",X97=4,"Proficiente",X97=5,"Master")</f>
        <v>Competente</v>
      </c>
      <c r="Z97" s="22">
        <v>3</v>
      </c>
      <c r="AA97" s="22" t="str" cm="1">
        <f t="array" ref="AA97">_xlfn.IFS(Z97=0,"No evidenciado",Z97=1,"Novato",Z97=2,"Principiante avanzado",Z97=3,"Competente",Z97=4,"Proficiente",Z97=5,"Master")</f>
        <v>Competente</v>
      </c>
      <c r="AB97" s="22">
        <v>2</v>
      </c>
      <c r="AC97" s="22" t="str" cm="1">
        <f t="array" ref="AC97">_xlfn.IFS(AB97=0,"Prenovato",AB97=1,"Novato",AB97=2,"Principiante avanzado",AB97=3,"Competente",AB97=4,"Proficiente",AB97=5,"Master")</f>
        <v>Principiante avanzado</v>
      </c>
      <c r="AD97" s="22" t="str">
        <f>IF(A97&lt;&gt;E97,"EVALUACIÓN","AUTOEVALUACIÓN")</f>
        <v>EVALUACIÓN</v>
      </c>
    </row>
    <row r="98" spans="1:30" x14ac:dyDescent="0.25">
      <c r="A98" t="s">
        <v>186</v>
      </c>
      <c r="B98" t="s">
        <v>189</v>
      </c>
      <c r="C98" t="s">
        <v>192</v>
      </c>
      <c r="D98" t="s">
        <v>194</v>
      </c>
      <c r="E98" t="s">
        <v>200</v>
      </c>
      <c r="F98" t="s">
        <v>215</v>
      </c>
      <c r="G98" t="s">
        <v>230</v>
      </c>
      <c r="H98" s="5">
        <v>44409</v>
      </c>
      <c r="I98" s="1">
        <f t="shared" ca="1" si="2"/>
        <v>22</v>
      </c>
      <c r="J98" s="1" t="str">
        <f t="shared" ca="1" si="3"/>
        <v>3. Mayor a 6 meses</v>
      </c>
      <c r="K98" t="str">
        <f>IF(COUNTIFS($E$2:$E$290,E98,$O$2:$O$290,"PRINCIPAL",$Q$2:$Q$290,0)&gt;0,"SI","NO")</f>
        <v>NO</v>
      </c>
      <c r="L98" t="s">
        <v>242</v>
      </c>
      <c r="M98" t="s">
        <v>249</v>
      </c>
      <c r="N98" t="s">
        <v>261</v>
      </c>
      <c r="O98" t="s">
        <v>260</v>
      </c>
      <c r="P98" t="str">
        <f>F98&amp;M98</f>
        <v>RICHARD MIGUEL APAZA AGUEROStory Telling</v>
      </c>
      <c r="Q98">
        <v>2</v>
      </c>
      <c r="R98" t="s">
        <v>4</v>
      </c>
      <c r="S98" t="s">
        <v>21</v>
      </c>
      <c r="T98" s="22">
        <v>2</v>
      </c>
      <c r="U98" s="22" t="str" cm="1">
        <f t="array" ref="U98">_xlfn.IFS(T98=0,"Prenovato",T98=1,"Novato",T98=2,"Principiante avanzado",T98=3,"Competente",T98=4,"Proficiente",T98=5,"Master")</f>
        <v>Principiante avanzado</v>
      </c>
      <c r="V98" s="22">
        <v>3</v>
      </c>
      <c r="W98" s="22" t="str" cm="1">
        <f t="array" ref="W98">_xlfn.IFS(V98=0,"No evidenciado",V98=1,"Novato",V98=2,"Principiante avanzado",V98=3,"Competente",V98=4,"Proficiente",V98=5,"Master")</f>
        <v>Competente</v>
      </c>
      <c r="X98" s="22">
        <v>3</v>
      </c>
      <c r="Y98" s="22" t="str" cm="1">
        <f t="array" ref="Y98">_xlfn.IFS(X98=0,"No evidenciado",X98=1,"Novato",X98=2,"Principiante avanzado",X98=3,"Competente",X98=4,"Proficiente",X98=5,"Master")</f>
        <v>Competente</v>
      </c>
      <c r="Z98" s="22">
        <v>3</v>
      </c>
      <c r="AA98" s="22" t="str" cm="1">
        <f t="array" ref="AA98">_xlfn.IFS(Z98=0,"No evidenciado",Z98=1,"Novato",Z98=2,"Principiante avanzado",Z98=3,"Competente",Z98=4,"Proficiente",Z98=5,"Master")</f>
        <v>Competente</v>
      </c>
      <c r="AB98" s="22">
        <v>2</v>
      </c>
      <c r="AC98" s="22" t="str" cm="1">
        <f t="array" ref="AC98">_xlfn.IFS(AB98=0,"Prenovato",AB98=1,"Novato",AB98=2,"Principiante avanzado",AB98=3,"Competente",AB98=4,"Proficiente",AB98=5,"Master")</f>
        <v>Principiante avanzado</v>
      </c>
      <c r="AD98" s="22" t="str">
        <f>IF(A98&lt;&gt;E98,"EVALUACIÓN","AUTOEVALUACIÓN")</f>
        <v>EVALUACIÓN</v>
      </c>
    </row>
    <row r="99" spans="1:30" x14ac:dyDescent="0.25">
      <c r="A99" t="s">
        <v>186</v>
      </c>
      <c r="B99" t="s">
        <v>189</v>
      </c>
      <c r="C99" t="s">
        <v>192</v>
      </c>
      <c r="D99" t="s">
        <v>194</v>
      </c>
      <c r="E99" t="s">
        <v>200</v>
      </c>
      <c r="F99" t="s">
        <v>215</v>
      </c>
      <c r="G99" t="s">
        <v>230</v>
      </c>
      <c r="H99" s="5">
        <v>44409</v>
      </c>
      <c r="I99" s="1">
        <f t="shared" ca="1" si="2"/>
        <v>22</v>
      </c>
      <c r="J99" s="1" t="str">
        <f t="shared" ca="1" si="3"/>
        <v>3. Mayor a 6 meses</v>
      </c>
      <c r="K99" t="str">
        <f>IF(COUNTIFS($E$2:$E$290,E99,$O$2:$O$290,"PRINCIPAL",$Q$2:$Q$290,0)&gt;0,"SI","NO")</f>
        <v>NO</v>
      </c>
      <c r="L99" t="s">
        <v>242</v>
      </c>
      <c r="M99" t="s">
        <v>247</v>
      </c>
      <c r="N99" t="s">
        <v>31</v>
      </c>
      <c r="O99" t="s">
        <v>31</v>
      </c>
      <c r="P99" t="str">
        <f>F99&amp;M99</f>
        <v>RICHARD MIGUEL APAZA AGUEROInnovación</v>
      </c>
      <c r="Q99">
        <v>2</v>
      </c>
      <c r="R99" t="s">
        <v>4</v>
      </c>
      <c r="S99" t="s">
        <v>21</v>
      </c>
      <c r="T99" s="22">
        <v>2</v>
      </c>
      <c r="U99" s="22" t="str" cm="1">
        <f t="array" ref="U99">_xlfn.IFS(T99=0,"Prenovato",T99=1,"Novato",T99=2,"Principiante avanzado",T99=3,"Competente",T99=4,"Proficiente",T99=5,"Master")</f>
        <v>Principiante avanzado</v>
      </c>
      <c r="V99" s="22">
        <v>3</v>
      </c>
      <c r="W99" s="22" t="str" cm="1">
        <f t="array" ref="W99">_xlfn.IFS(V99=0,"No evidenciado",V99=1,"Novato",V99=2,"Principiante avanzado",V99=3,"Competente",V99=4,"Proficiente",V99=5,"Master")</f>
        <v>Competente</v>
      </c>
      <c r="X99" s="22">
        <v>3</v>
      </c>
      <c r="Y99" s="22" t="str" cm="1">
        <f t="array" ref="Y99">_xlfn.IFS(X99=0,"No evidenciado",X99=1,"Novato",X99=2,"Principiante avanzado",X99=3,"Competente",X99=4,"Proficiente",X99=5,"Master")</f>
        <v>Competente</v>
      </c>
      <c r="Z99" s="22">
        <v>3</v>
      </c>
      <c r="AA99" s="22" t="str" cm="1">
        <f t="array" ref="AA99">_xlfn.IFS(Z99=0,"No evidenciado",Z99=1,"Novato",Z99=2,"Principiante avanzado",Z99=3,"Competente",Z99=4,"Proficiente",Z99=5,"Master")</f>
        <v>Competente</v>
      </c>
      <c r="AB99" s="22">
        <v>2</v>
      </c>
      <c r="AC99" s="22" t="str" cm="1">
        <f t="array" ref="AC99">_xlfn.IFS(AB99=0,"Prenovato",AB99=1,"Novato",AB99=2,"Principiante avanzado",AB99=3,"Competente",AB99=4,"Proficiente",AB99=5,"Master")</f>
        <v>Principiante avanzado</v>
      </c>
      <c r="AD99" s="22" t="str">
        <f>IF(A99&lt;&gt;E99,"EVALUACIÓN","AUTOEVALUACIÓN")</f>
        <v>EVALUACIÓN</v>
      </c>
    </row>
    <row r="100" spans="1:30" x14ac:dyDescent="0.25">
      <c r="A100" t="s">
        <v>186</v>
      </c>
      <c r="B100" t="s">
        <v>189</v>
      </c>
      <c r="C100" t="s">
        <v>192</v>
      </c>
      <c r="D100" t="s">
        <v>194</v>
      </c>
      <c r="E100" t="s">
        <v>200</v>
      </c>
      <c r="F100" t="s">
        <v>215</v>
      </c>
      <c r="G100" t="s">
        <v>230</v>
      </c>
      <c r="H100" s="5">
        <v>44409</v>
      </c>
      <c r="I100" s="1">
        <f t="shared" ca="1" si="2"/>
        <v>22</v>
      </c>
      <c r="J100" s="1" t="str">
        <f t="shared" ca="1" si="3"/>
        <v>3. Mayor a 6 meses</v>
      </c>
      <c r="K100" t="str">
        <f>IF(COUNTIFS($E$2:$E$290,E100,$O$2:$O$290,"PRINCIPAL",$Q$2:$Q$290,0)&gt;0,"SI","NO")</f>
        <v>NO</v>
      </c>
      <c r="L100" t="s">
        <v>242</v>
      </c>
      <c r="M100" t="s">
        <v>248</v>
      </c>
      <c r="N100" t="s">
        <v>261</v>
      </c>
      <c r="O100" t="s">
        <v>260</v>
      </c>
      <c r="P100" t="str">
        <f>F100&amp;M100</f>
        <v>RICHARD MIGUEL APAZA AGUEROCaptura de valor</v>
      </c>
      <c r="Q100">
        <v>2</v>
      </c>
      <c r="R100" t="s">
        <v>4</v>
      </c>
      <c r="S100" t="s">
        <v>21</v>
      </c>
      <c r="T100" s="22">
        <v>2</v>
      </c>
      <c r="U100" s="22" t="str" cm="1">
        <f t="array" ref="U100">_xlfn.IFS(T100=0,"Prenovato",T100=1,"Novato",T100=2,"Principiante avanzado",T100=3,"Competente",T100=4,"Proficiente",T100=5,"Master")</f>
        <v>Principiante avanzado</v>
      </c>
      <c r="V100" s="22">
        <v>3</v>
      </c>
      <c r="W100" s="22" t="str" cm="1">
        <f t="array" ref="W100">_xlfn.IFS(V100=0,"No evidenciado",V100=1,"Novato",V100=2,"Principiante avanzado",V100=3,"Competente",V100=4,"Proficiente",V100=5,"Master")</f>
        <v>Competente</v>
      </c>
      <c r="X100" s="22">
        <v>3</v>
      </c>
      <c r="Y100" s="22" t="str" cm="1">
        <f t="array" ref="Y100">_xlfn.IFS(X100=0,"No evidenciado",X100=1,"Novato",X100=2,"Principiante avanzado",X100=3,"Competente",X100=4,"Proficiente",X100=5,"Master")</f>
        <v>Competente</v>
      </c>
      <c r="Z100" s="22">
        <v>3</v>
      </c>
      <c r="AA100" s="22" t="str" cm="1">
        <f t="array" ref="AA100">_xlfn.IFS(Z100=0,"No evidenciado",Z100=1,"Novato",Z100=2,"Principiante avanzado",Z100=3,"Competente",Z100=4,"Proficiente",Z100=5,"Master")</f>
        <v>Competente</v>
      </c>
      <c r="AB100" s="22">
        <v>2</v>
      </c>
      <c r="AC100" s="22" t="str" cm="1">
        <f t="array" ref="AC100">_xlfn.IFS(AB100=0,"Prenovato",AB100=1,"Novato",AB100=2,"Principiante avanzado",AB100=3,"Competente",AB100=4,"Proficiente",AB100=5,"Master")</f>
        <v>Principiante avanzado</v>
      </c>
      <c r="AD100" s="22" t="str">
        <f>IF(A100&lt;&gt;E100,"EVALUACIÓN","AUTOEVALUACIÓN")</f>
        <v>EVALUACIÓN</v>
      </c>
    </row>
    <row r="101" spans="1:30" x14ac:dyDescent="0.25">
      <c r="A101" t="s">
        <v>186</v>
      </c>
      <c r="B101" t="s">
        <v>189</v>
      </c>
      <c r="C101" t="s">
        <v>192</v>
      </c>
      <c r="D101" t="s">
        <v>194</v>
      </c>
      <c r="E101" t="s">
        <v>200</v>
      </c>
      <c r="F101" t="s">
        <v>215</v>
      </c>
      <c r="G101" t="s">
        <v>230</v>
      </c>
      <c r="H101" s="5">
        <v>44409</v>
      </c>
      <c r="I101" s="1">
        <f t="shared" ca="1" si="2"/>
        <v>22</v>
      </c>
      <c r="J101" s="1" t="str">
        <f t="shared" ca="1" si="3"/>
        <v>3. Mayor a 6 meses</v>
      </c>
      <c r="K101" t="str">
        <f>IF(COUNTIFS($E$2:$E$290,E101,$O$2:$O$290,"PRINCIPAL",$Q$2:$Q$290,0)&gt;0,"SI","NO")</f>
        <v>NO</v>
      </c>
      <c r="L101" t="s">
        <v>242</v>
      </c>
      <c r="M101" t="s">
        <v>244</v>
      </c>
      <c r="N101" t="s">
        <v>261</v>
      </c>
      <c r="O101" t="s">
        <v>260</v>
      </c>
      <c r="P101" t="str">
        <f>F101&amp;M101</f>
        <v>RICHARD MIGUEL APAZA AGUEROSoluciones de industria</v>
      </c>
      <c r="Q101">
        <v>2</v>
      </c>
      <c r="R101" t="s">
        <v>4</v>
      </c>
      <c r="S101" t="s">
        <v>21</v>
      </c>
      <c r="T101" s="22">
        <v>2</v>
      </c>
      <c r="U101" s="22" t="str" cm="1">
        <f t="array" ref="U101">_xlfn.IFS(T101=0,"Prenovato",T101=1,"Novato",T101=2,"Principiante avanzado",T101=3,"Competente",T101=4,"Proficiente",T101=5,"Master")</f>
        <v>Principiante avanzado</v>
      </c>
      <c r="V101" s="22">
        <v>3</v>
      </c>
      <c r="W101" s="22" t="str" cm="1">
        <f t="array" ref="W101">_xlfn.IFS(V101=0,"No evidenciado",V101=1,"Novato",V101=2,"Principiante avanzado",V101=3,"Competente",V101=4,"Proficiente",V101=5,"Master")</f>
        <v>Competente</v>
      </c>
      <c r="X101" s="22">
        <v>3</v>
      </c>
      <c r="Y101" s="22" t="str" cm="1">
        <f t="array" ref="Y101">_xlfn.IFS(X101=0,"No evidenciado",X101=1,"Novato",X101=2,"Principiante avanzado",X101=3,"Competente",X101=4,"Proficiente",X101=5,"Master")</f>
        <v>Competente</v>
      </c>
      <c r="Z101" s="22">
        <v>3</v>
      </c>
      <c r="AA101" s="22" t="str" cm="1">
        <f t="array" ref="AA101">_xlfn.IFS(Z101=0,"No evidenciado",Z101=1,"Novato",Z101=2,"Principiante avanzado",Z101=3,"Competente",Z101=4,"Proficiente",Z101=5,"Master")</f>
        <v>Competente</v>
      </c>
      <c r="AB101" s="22">
        <v>2</v>
      </c>
      <c r="AC101" s="22" t="str" cm="1">
        <f t="array" ref="AC101">_xlfn.IFS(AB101=0,"Prenovato",AB101=1,"Novato",AB101=2,"Principiante avanzado",AB101=3,"Competente",AB101=4,"Proficiente",AB101=5,"Master")</f>
        <v>Principiante avanzado</v>
      </c>
      <c r="AD101" s="22" t="str">
        <f>IF(A101&lt;&gt;E101,"EVALUACIÓN","AUTOEVALUACIÓN")</f>
        <v>EVALUACIÓN</v>
      </c>
    </row>
    <row r="102" spans="1:30" x14ac:dyDescent="0.25">
      <c r="A102" t="s">
        <v>186</v>
      </c>
      <c r="B102" t="s">
        <v>189</v>
      </c>
      <c r="C102" t="s">
        <v>192</v>
      </c>
      <c r="D102" t="s">
        <v>194</v>
      </c>
      <c r="E102" t="s">
        <v>200</v>
      </c>
      <c r="F102" t="s">
        <v>215</v>
      </c>
      <c r="G102" t="s">
        <v>230</v>
      </c>
      <c r="H102" s="5">
        <v>44409</v>
      </c>
      <c r="I102" s="1">
        <f t="shared" ca="1" si="2"/>
        <v>22</v>
      </c>
      <c r="J102" s="1" t="str">
        <f t="shared" ca="1" si="3"/>
        <v>3. Mayor a 6 meses</v>
      </c>
      <c r="K102" t="str">
        <f>IF(COUNTIFS($E$2:$E$290,E102,$O$2:$O$290,"PRINCIPAL",$Q$2:$Q$290,0)&gt;0,"SI","NO")</f>
        <v>NO</v>
      </c>
      <c r="L102" t="s">
        <v>242</v>
      </c>
      <c r="M102" t="s">
        <v>246</v>
      </c>
      <c r="N102" t="s">
        <v>261</v>
      </c>
      <c r="O102" t="s">
        <v>260</v>
      </c>
      <c r="P102" t="str">
        <f>F102&amp;M102</f>
        <v>RICHARD MIGUEL APAZA AGUEROArquitectura de datos BCP</v>
      </c>
      <c r="Q102">
        <v>3</v>
      </c>
      <c r="R102" t="s">
        <v>5</v>
      </c>
      <c r="S102" t="s">
        <v>21</v>
      </c>
      <c r="T102" s="22">
        <v>2</v>
      </c>
      <c r="U102" s="22" t="str" cm="1">
        <f t="array" ref="U102">_xlfn.IFS(T102=0,"Prenovato",T102=1,"Novato",T102=2,"Principiante avanzado",T102=3,"Competente",T102=4,"Proficiente",T102=5,"Master")</f>
        <v>Principiante avanzado</v>
      </c>
      <c r="V102" s="22">
        <v>3</v>
      </c>
      <c r="W102" s="22" t="str" cm="1">
        <f t="array" ref="W102">_xlfn.IFS(V102=0,"No evidenciado",V102=1,"Novato",V102=2,"Principiante avanzado",V102=3,"Competente",V102=4,"Proficiente",V102=5,"Master")</f>
        <v>Competente</v>
      </c>
      <c r="X102" s="22">
        <v>3</v>
      </c>
      <c r="Y102" s="22" t="str" cm="1">
        <f t="array" ref="Y102">_xlfn.IFS(X102=0,"No evidenciado",X102=1,"Novato",X102=2,"Principiante avanzado",X102=3,"Competente",X102=4,"Proficiente",X102=5,"Master")</f>
        <v>Competente</v>
      </c>
      <c r="Z102" s="22">
        <v>3</v>
      </c>
      <c r="AA102" s="22" t="str" cm="1">
        <f t="array" ref="AA102">_xlfn.IFS(Z102=0,"No evidenciado",Z102=1,"Novato",Z102=2,"Principiante avanzado",Z102=3,"Competente",Z102=4,"Proficiente",Z102=5,"Master")</f>
        <v>Competente</v>
      </c>
      <c r="AB102" s="22">
        <v>2</v>
      </c>
      <c r="AC102" s="22" t="str" cm="1">
        <f t="array" ref="AC102">_xlfn.IFS(AB102=0,"Prenovato",AB102=1,"Novato",AB102=2,"Principiante avanzado",AB102=3,"Competente",AB102=4,"Proficiente",AB102=5,"Master")</f>
        <v>Principiante avanzado</v>
      </c>
      <c r="AD102" s="22" t="str">
        <f>IF(A102&lt;&gt;E102,"EVALUACIÓN","AUTOEVALUACIÓN")</f>
        <v>EVALUACIÓN</v>
      </c>
    </row>
    <row r="103" spans="1:30" x14ac:dyDescent="0.25">
      <c r="A103" t="s">
        <v>186</v>
      </c>
      <c r="B103" t="s">
        <v>189</v>
      </c>
      <c r="C103" t="s">
        <v>192</v>
      </c>
      <c r="D103" t="s">
        <v>194</v>
      </c>
      <c r="E103" t="s">
        <v>200</v>
      </c>
      <c r="F103" t="s">
        <v>215</v>
      </c>
      <c r="G103" t="s">
        <v>230</v>
      </c>
      <c r="H103" s="5">
        <v>44409</v>
      </c>
      <c r="I103" s="1">
        <f t="shared" ca="1" si="2"/>
        <v>22</v>
      </c>
      <c r="J103" s="1" t="str">
        <f t="shared" ca="1" si="3"/>
        <v>3. Mayor a 6 meses</v>
      </c>
      <c r="K103" t="str">
        <f>IF(COUNTIFS($E$2:$E$290,E103,$O$2:$O$290,"PRINCIPAL",$Q$2:$Q$290,0)&gt;0,"SI","NO")</f>
        <v>NO</v>
      </c>
      <c r="L103" t="s">
        <v>242</v>
      </c>
      <c r="M103" t="s">
        <v>245</v>
      </c>
      <c r="N103" t="s">
        <v>260</v>
      </c>
      <c r="O103" t="s">
        <v>260</v>
      </c>
      <c r="P103" t="str">
        <f>F103&amp;M103</f>
        <v>RICHARD MIGUEL APAZA AGUEROPatrones de arquitectura tecnológica</v>
      </c>
      <c r="Q103">
        <v>3</v>
      </c>
      <c r="R103" t="s">
        <v>5</v>
      </c>
      <c r="S103" t="s">
        <v>21</v>
      </c>
      <c r="T103" s="22">
        <v>2</v>
      </c>
      <c r="U103" s="22" t="str" cm="1">
        <f t="array" ref="U103">_xlfn.IFS(T103=0,"Prenovato",T103=1,"Novato",T103=2,"Principiante avanzado",T103=3,"Competente",T103=4,"Proficiente",T103=5,"Master")</f>
        <v>Principiante avanzado</v>
      </c>
      <c r="V103" s="22">
        <v>3</v>
      </c>
      <c r="W103" s="22" t="str" cm="1">
        <f t="array" ref="W103">_xlfn.IFS(V103=0,"No evidenciado",V103=1,"Novato",V103=2,"Principiante avanzado",V103=3,"Competente",V103=4,"Proficiente",V103=5,"Master")</f>
        <v>Competente</v>
      </c>
      <c r="X103" s="22">
        <v>3</v>
      </c>
      <c r="Y103" s="22" t="str" cm="1">
        <f t="array" ref="Y103">_xlfn.IFS(X103=0,"No evidenciado",X103=1,"Novato",X103=2,"Principiante avanzado",X103=3,"Competente",X103=4,"Proficiente",X103=5,"Master")</f>
        <v>Competente</v>
      </c>
      <c r="Z103" s="22">
        <v>3</v>
      </c>
      <c r="AA103" s="22" t="str" cm="1">
        <f t="array" ref="AA103">_xlfn.IFS(Z103=0,"No evidenciado",Z103=1,"Novato",Z103=2,"Principiante avanzado",Z103=3,"Competente",Z103=4,"Proficiente",Z103=5,"Master")</f>
        <v>Competente</v>
      </c>
      <c r="AB103" s="22">
        <v>2</v>
      </c>
      <c r="AC103" s="22" t="str" cm="1">
        <f t="array" ref="AC103">_xlfn.IFS(AB103=0,"Prenovato",AB103=1,"Novato",AB103=2,"Principiante avanzado",AB103=3,"Competente",AB103=4,"Proficiente",AB103=5,"Master")</f>
        <v>Principiante avanzado</v>
      </c>
      <c r="AD103" s="22" t="str">
        <f>IF(A103&lt;&gt;E103,"EVALUACIÓN","AUTOEVALUACIÓN")</f>
        <v>EVALUACIÓN</v>
      </c>
    </row>
    <row r="104" spans="1:30" x14ac:dyDescent="0.25">
      <c r="A104" t="s">
        <v>187</v>
      </c>
      <c r="B104" t="s">
        <v>190</v>
      </c>
      <c r="C104" t="s">
        <v>192</v>
      </c>
      <c r="D104" t="s">
        <v>194</v>
      </c>
      <c r="E104" t="s">
        <v>201</v>
      </c>
      <c r="F104" t="s">
        <v>216</v>
      </c>
      <c r="G104" t="s">
        <v>231</v>
      </c>
      <c r="H104" s="5">
        <v>44593</v>
      </c>
      <c r="I104" s="1">
        <f t="shared" ca="1" si="2"/>
        <v>16</v>
      </c>
      <c r="J104" s="1" t="str">
        <f t="shared" ca="1" si="3"/>
        <v>3. Mayor a 6 meses</v>
      </c>
      <c r="K104" t="str">
        <f>IF(COUNTIFS($E$2:$E$290,E104,$O$2:$O$290,"PRINCIPAL",$Q$2:$Q$290,0)&gt;0,"SI","NO")</f>
        <v>NO</v>
      </c>
      <c r="L104" t="s">
        <v>242</v>
      </c>
      <c r="M104" t="s">
        <v>247</v>
      </c>
      <c r="N104" t="s">
        <v>31</v>
      </c>
      <c r="O104" t="s">
        <v>31</v>
      </c>
      <c r="P104" t="str">
        <f>F104&amp;M104</f>
        <v>XAVIER ALBERTO GUTIERREZ CORALInnovación</v>
      </c>
      <c r="Q104">
        <v>2</v>
      </c>
      <c r="R104" t="s">
        <v>4</v>
      </c>
      <c r="S104" t="s">
        <v>21</v>
      </c>
      <c r="T104" s="22">
        <v>2</v>
      </c>
      <c r="U104" s="22" t="str" cm="1">
        <f t="array" ref="U104">_xlfn.IFS(T104=0,"Prenovato",T104=1,"Novato",T104=2,"Principiante avanzado",T104=3,"Competente",T104=4,"Proficiente",T104=5,"Master")</f>
        <v>Principiante avanzado</v>
      </c>
      <c r="V104" s="22">
        <v>4</v>
      </c>
      <c r="W104" s="22" t="str" cm="1">
        <f t="array" ref="W104">_xlfn.IFS(V104=0,"No evidenciado",V104=1,"Novato",V104=2,"Principiante avanzado",V104=3,"Competente",V104=4,"Proficiente",V104=5,"Master")</f>
        <v>Proficiente</v>
      </c>
      <c r="X104" s="22">
        <v>3</v>
      </c>
      <c r="Y104" s="22" t="str" cm="1">
        <f t="array" ref="Y104">_xlfn.IFS(X104=0,"No evidenciado",X104=1,"Novato",X104=2,"Principiante avanzado",X104=3,"Competente",X104=4,"Proficiente",X104=5,"Master")</f>
        <v>Competente</v>
      </c>
      <c r="Z104" s="22">
        <v>4</v>
      </c>
      <c r="AA104" s="22" t="str" cm="1">
        <f t="array" ref="AA104">_xlfn.IFS(Z104=0,"No evidenciado",Z104=1,"Novato",Z104=2,"Principiante avanzado",Z104=3,"Competente",Z104=4,"Proficiente",Z104=5,"Master")</f>
        <v>Proficiente</v>
      </c>
      <c r="AB104" s="22">
        <v>2</v>
      </c>
      <c r="AC104" s="22" t="str" cm="1">
        <f t="array" ref="AC104">_xlfn.IFS(AB104=0,"Prenovato",AB104=1,"Novato",AB104=2,"Principiante avanzado",AB104=3,"Competente",AB104=4,"Proficiente",AB104=5,"Master")</f>
        <v>Principiante avanzado</v>
      </c>
      <c r="AD104" s="22" t="str">
        <f>IF(A104&lt;&gt;E104,"EVALUACIÓN","AUTOEVALUACIÓN")</f>
        <v>EVALUACIÓN</v>
      </c>
    </row>
    <row r="105" spans="1:30" x14ac:dyDescent="0.25">
      <c r="A105" t="s">
        <v>187</v>
      </c>
      <c r="B105" t="s">
        <v>190</v>
      </c>
      <c r="C105" t="s">
        <v>192</v>
      </c>
      <c r="D105" t="s">
        <v>194</v>
      </c>
      <c r="E105" t="s">
        <v>201</v>
      </c>
      <c r="F105" t="s">
        <v>216</v>
      </c>
      <c r="G105" t="s">
        <v>231</v>
      </c>
      <c r="H105" s="5">
        <v>44593</v>
      </c>
      <c r="I105" s="1">
        <f t="shared" ca="1" si="2"/>
        <v>16</v>
      </c>
      <c r="J105" s="1" t="str">
        <f t="shared" ca="1" si="3"/>
        <v>3. Mayor a 6 meses</v>
      </c>
      <c r="K105" t="str">
        <f>IF(COUNTIFS($E$2:$E$290,E105,$O$2:$O$290,"PRINCIPAL",$Q$2:$Q$290,0)&gt;0,"SI","NO")</f>
        <v>NO</v>
      </c>
      <c r="L105" t="s">
        <v>242</v>
      </c>
      <c r="M105" t="s">
        <v>248</v>
      </c>
      <c r="N105" t="s">
        <v>261</v>
      </c>
      <c r="O105" t="s">
        <v>260</v>
      </c>
      <c r="P105" t="str">
        <f>F105&amp;M105</f>
        <v>XAVIER ALBERTO GUTIERREZ CORALCaptura de valor</v>
      </c>
      <c r="Q105">
        <v>3</v>
      </c>
      <c r="R105" t="s">
        <v>5</v>
      </c>
      <c r="S105" t="s">
        <v>21</v>
      </c>
      <c r="T105" s="22">
        <v>2</v>
      </c>
      <c r="U105" s="22" t="str" cm="1">
        <f t="array" ref="U105">_xlfn.IFS(T105=0,"Prenovato",T105=1,"Novato",T105=2,"Principiante avanzado",T105=3,"Competente",T105=4,"Proficiente",T105=5,"Master")</f>
        <v>Principiante avanzado</v>
      </c>
      <c r="V105" s="22">
        <v>4</v>
      </c>
      <c r="W105" s="22" t="str" cm="1">
        <f t="array" ref="W105">_xlfn.IFS(V105=0,"No evidenciado",V105=1,"Novato",V105=2,"Principiante avanzado",V105=3,"Competente",V105=4,"Proficiente",V105=5,"Master")</f>
        <v>Proficiente</v>
      </c>
      <c r="X105" s="22">
        <v>3</v>
      </c>
      <c r="Y105" s="22" t="str" cm="1">
        <f t="array" ref="Y105">_xlfn.IFS(X105=0,"No evidenciado",X105=1,"Novato",X105=2,"Principiante avanzado",X105=3,"Competente",X105=4,"Proficiente",X105=5,"Master")</f>
        <v>Competente</v>
      </c>
      <c r="Z105" s="22">
        <v>4</v>
      </c>
      <c r="AA105" s="22" t="str" cm="1">
        <f t="array" ref="AA105">_xlfn.IFS(Z105=0,"No evidenciado",Z105=1,"Novato",Z105=2,"Principiante avanzado",Z105=3,"Competente",Z105=4,"Proficiente",Z105=5,"Master")</f>
        <v>Proficiente</v>
      </c>
      <c r="AB105" s="22">
        <v>2</v>
      </c>
      <c r="AC105" s="22" t="str" cm="1">
        <f t="array" ref="AC105">_xlfn.IFS(AB105=0,"Prenovato",AB105=1,"Novato",AB105=2,"Principiante avanzado",AB105=3,"Competente",AB105=4,"Proficiente",AB105=5,"Master")</f>
        <v>Principiante avanzado</v>
      </c>
      <c r="AD105" s="22" t="str">
        <f>IF(A105&lt;&gt;E105,"EVALUACIÓN","AUTOEVALUACIÓN")</f>
        <v>EVALUACIÓN</v>
      </c>
    </row>
    <row r="106" spans="1:30" x14ac:dyDescent="0.25">
      <c r="A106" t="s">
        <v>187</v>
      </c>
      <c r="B106" t="s">
        <v>190</v>
      </c>
      <c r="C106" t="s">
        <v>192</v>
      </c>
      <c r="D106" t="s">
        <v>194</v>
      </c>
      <c r="E106" t="s">
        <v>201</v>
      </c>
      <c r="F106" t="s">
        <v>216</v>
      </c>
      <c r="G106" t="s">
        <v>231</v>
      </c>
      <c r="H106" s="5">
        <v>44593</v>
      </c>
      <c r="I106" s="1">
        <f t="shared" ca="1" si="2"/>
        <v>16</v>
      </c>
      <c r="J106" s="1" t="str">
        <f t="shared" ca="1" si="3"/>
        <v>3. Mayor a 6 meses</v>
      </c>
      <c r="K106" t="str">
        <f>IF(COUNTIFS($E$2:$E$290,E106,$O$2:$O$290,"PRINCIPAL",$Q$2:$Q$290,0)&gt;0,"SI","NO")</f>
        <v>NO</v>
      </c>
      <c r="L106" t="s">
        <v>242</v>
      </c>
      <c r="M106" t="s">
        <v>258</v>
      </c>
      <c r="N106" t="s">
        <v>31</v>
      </c>
      <c r="O106" t="s">
        <v>31</v>
      </c>
      <c r="P106" t="str">
        <f>F106&amp;M106</f>
        <v>XAVIER ALBERTO GUTIERREZ CORALModelos Bancarios</v>
      </c>
      <c r="Q106">
        <v>4</v>
      </c>
      <c r="R106" t="s">
        <v>7</v>
      </c>
      <c r="S106" t="s">
        <v>21</v>
      </c>
      <c r="T106" s="22">
        <v>2</v>
      </c>
      <c r="U106" s="22" t="str" cm="1">
        <f t="array" ref="U106">_xlfn.IFS(T106=0,"Prenovato",T106=1,"Novato",T106=2,"Principiante avanzado",T106=3,"Competente",T106=4,"Proficiente",T106=5,"Master")</f>
        <v>Principiante avanzado</v>
      </c>
      <c r="V106" s="22">
        <v>4</v>
      </c>
      <c r="W106" s="22" t="str" cm="1">
        <f t="array" ref="W106">_xlfn.IFS(V106=0,"No evidenciado",V106=1,"Novato",V106=2,"Principiante avanzado",V106=3,"Competente",V106=4,"Proficiente",V106=5,"Master")</f>
        <v>Proficiente</v>
      </c>
      <c r="X106" s="22">
        <v>3</v>
      </c>
      <c r="Y106" s="22" t="str" cm="1">
        <f t="array" ref="Y106">_xlfn.IFS(X106=0,"No evidenciado",X106=1,"Novato",X106=2,"Principiante avanzado",X106=3,"Competente",X106=4,"Proficiente",X106=5,"Master")</f>
        <v>Competente</v>
      </c>
      <c r="Z106" s="22">
        <v>4</v>
      </c>
      <c r="AA106" s="22" t="str" cm="1">
        <f t="array" ref="AA106">_xlfn.IFS(Z106=0,"No evidenciado",Z106=1,"Novato",Z106=2,"Principiante avanzado",Z106=3,"Competente",Z106=4,"Proficiente",Z106=5,"Master")</f>
        <v>Proficiente</v>
      </c>
      <c r="AB106" s="22">
        <v>2</v>
      </c>
      <c r="AC106" s="22" t="str" cm="1">
        <f t="array" ref="AC106">_xlfn.IFS(AB106=0,"Prenovato",AB106=1,"Novato",AB106=2,"Principiante avanzado",AB106=3,"Competente",AB106=4,"Proficiente",AB106=5,"Master")</f>
        <v>Principiante avanzado</v>
      </c>
      <c r="AD106" s="22" t="str">
        <f>IF(A106&lt;&gt;E106,"EVALUACIÓN","AUTOEVALUACIÓN")</f>
        <v>EVALUACIÓN</v>
      </c>
    </row>
    <row r="107" spans="1:30" x14ac:dyDescent="0.25">
      <c r="A107" t="s">
        <v>187</v>
      </c>
      <c r="B107" t="s">
        <v>190</v>
      </c>
      <c r="C107" t="s">
        <v>192</v>
      </c>
      <c r="D107" t="s">
        <v>194</v>
      </c>
      <c r="E107" t="s">
        <v>201</v>
      </c>
      <c r="F107" t="s">
        <v>216</v>
      </c>
      <c r="G107" t="s">
        <v>231</v>
      </c>
      <c r="H107" s="5">
        <v>44593</v>
      </c>
      <c r="I107" s="1">
        <f t="shared" ca="1" si="2"/>
        <v>16</v>
      </c>
      <c r="J107" s="1" t="str">
        <f t="shared" ca="1" si="3"/>
        <v>3. Mayor a 6 meses</v>
      </c>
      <c r="K107" t="str">
        <f>IF(COUNTIFS($E$2:$E$290,E107,$O$2:$O$290,"PRINCIPAL",$Q$2:$Q$290,0)&gt;0,"SI","NO")</f>
        <v>NO</v>
      </c>
      <c r="L107" t="s">
        <v>242</v>
      </c>
      <c r="M107" t="s">
        <v>259</v>
      </c>
      <c r="N107" t="s">
        <v>260</v>
      </c>
      <c r="O107" t="s">
        <v>260</v>
      </c>
      <c r="P107" t="str">
        <f>F107&amp;M107</f>
        <v>XAVIER ALBERTO GUTIERREZ CORALPrincipios de seguridad</v>
      </c>
      <c r="Q107">
        <v>2</v>
      </c>
      <c r="R107" t="s">
        <v>4</v>
      </c>
      <c r="S107" t="s">
        <v>21</v>
      </c>
      <c r="T107" s="22">
        <v>2</v>
      </c>
      <c r="U107" s="22" t="str" cm="1">
        <f t="array" ref="U107">_xlfn.IFS(T107=0,"Prenovato",T107=1,"Novato",T107=2,"Principiante avanzado",T107=3,"Competente",T107=4,"Proficiente",T107=5,"Master")</f>
        <v>Principiante avanzado</v>
      </c>
      <c r="V107" s="22">
        <v>4</v>
      </c>
      <c r="W107" s="22" t="str" cm="1">
        <f t="array" ref="W107">_xlfn.IFS(V107=0,"No evidenciado",V107=1,"Novato",V107=2,"Principiante avanzado",V107=3,"Competente",V107=4,"Proficiente",V107=5,"Master")</f>
        <v>Proficiente</v>
      </c>
      <c r="X107" s="22">
        <v>3</v>
      </c>
      <c r="Y107" s="22" t="str" cm="1">
        <f t="array" ref="Y107">_xlfn.IFS(X107=0,"No evidenciado",X107=1,"Novato",X107=2,"Principiante avanzado",X107=3,"Competente",X107=4,"Proficiente",X107=5,"Master")</f>
        <v>Competente</v>
      </c>
      <c r="Z107" s="22">
        <v>4</v>
      </c>
      <c r="AA107" s="22" t="str" cm="1">
        <f t="array" ref="AA107">_xlfn.IFS(Z107=0,"No evidenciado",Z107=1,"Novato",Z107=2,"Principiante avanzado",Z107=3,"Competente",Z107=4,"Proficiente",Z107=5,"Master")</f>
        <v>Proficiente</v>
      </c>
      <c r="AB107" s="22">
        <v>2</v>
      </c>
      <c r="AC107" s="22" t="str" cm="1">
        <f t="array" ref="AC107">_xlfn.IFS(AB107=0,"Prenovato",AB107=1,"Novato",AB107=2,"Principiante avanzado",AB107=3,"Competente",AB107=4,"Proficiente",AB107=5,"Master")</f>
        <v>Principiante avanzado</v>
      </c>
      <c r="AD107" s="22" t="str">
        <f>IF(A107&lt;&gt;E107,"EVALUACIÓN","AUTOEVALUACIÓN")</f>
        <v>EVALUACIÓN</v>
      </c>
    </row>
    <row r="108" spans="1:30" x14ac:dyDescent="0.25">
      <c r="A108" t="s">
        <v>187</v>
      </c>
      <c r="B108" t="s">
        <v>190</v>
      </c>
      <c r="C108" t="s">
        <v>192</v>
      </c>
      <c r="D108" t="s">
        <v>194</v>
      </c>
      <c r="E108" t="s">
        <v>201</v>
      </c>
      <c r="F108" t="s">
        <v>216</v>
      </c>
      <c r="G108" t="s">
        <v>231</v>
      </c>
      <c r="H108" s="5">
        <v>44593</v>
      </c>
      <c r="I108" s="1">
        <f t="shared" ca="1" si="2"/>
        <v>16</v>
      </c>
      <c r="J108" s="1" t="str">
        <f t="shared" ca="1" si="3"/>
        <v>3. Mayor a 6 meses</v>
      </c>
      <c r="K108" t="str">
        <f>IF(COUNTIFS($E$2:$E$290,E108,$O$2:$O$290,"PRINCIPAL",$Q$2:$Q$290,0)&gt;0,"SI","NO")</f>
        <v>NO</v>
      </c>
      <c r="L108" t="s">
        <v>242</v>
      </c>
      <c r="M108" t="s">
        <v>257</v>
      </c>
      <c r="N108" t="s">
        <v>31</v>
      </c>
      <c r="O108" t="s">
        <v>31</v>
      </c>
      <c r="P108" t="str">
        <f>F108&amp;M108</f>
        <v>XAVIER ALBERTO GUTIERREZ CORALFrameworks de arquitectura empresarial</v>
      </c>
      <c r="Q108">
        <v>3</v>
      </c>
      <c r="R108" t="s">
        <v>5</v>
      </c>
      <c r="S108" t="s">
        <v>21</v>
      </c>
      <c r="T108" s="22">
        <v>2</v>
      </c>
      <c r="U108" s="22" t="str" cm="1">
        <f t="array" ref="U108">_xlfn.IFS(T108=0,"Prenovato",T108=1,"Novato",T108=2,"Principiante avanzado",T108=3,"Competente",T108=4,"Proficiente",T108=5,"Master")</f>
        <v>Principiante avanzado</v>
      </c>
      <c r="V108" s="22">
        <v>4</v>
      </c>
      <c r="W108" s="22" t="str" cm="1">
        <f t="array" ref="W108">_xlfn.IFS(V108=0,"No evidenciado",V108=1,"Novato",V108=2,"Principiante avanzado",V108=3,"Competente",V108=4,"Proficiente",V108=5,"Master")</f>
        <v>Proficiente</v>
      </c>
      <c r="X108" s="22">
        <v>3</v>
      </c>
      <c r="Y108" s="22" t="str" cm="1">
        <f t="array" ref="Y108">_xlfn.IFS(X108=0,"No evidenciado",X108=1,"Novato",X108=2,"Principiante avanzado",X108=3,"Competente",X108=4,"Proficiente",X108=5,"Master")</f>
        <v>Competente</v>
      </c>
      <c r="Z108" s="22">
        <v>4</v>
      </c>
      <c r="AA108" s="22" t="str" cm="1">
        <f t="array" ref="AA108">_xlfn.IFS(Z108=0,"No evidenciado",Z108=1,"Novato",Z108=2,"Principiante avanzado",Z108=3,"Competente",Z108=4,"Proficiente",Z108=5,"Master")</f>
        <v>Proficiente</v>
      </c>
      <c r="AB108" s="22">
        <v>2</v>
      </c>
      <c r="AC108" s="22" t="str" cm="1">
        <f t="array" ref="AC108">_xlfn.IFS(AB108=0,"Prenovato",AB108=1,"Novato",AB108=2,"Principiante avanzado",AB108=3,"Competente",AB108=4,"Proficiente",AB108=5,"Master")</f>
        <v>Principiante avanzado</v>
      </c>
      <c r="AD108" s="22" t="str">
        <f>IF(A108&lt;&gt;E108,"EVALUACIÓN","AUTOEVALUACIÓN")</f>
        <v>EVALUACIÓN</v>
      </c>
    </row>
    <row r="109" spans="1:30" x14ac:dyDescent="0.25">
      <c r="A109" t="s">
        <v>187</v>
      </c>
      <c r="B109" t="s">
        <v>190</v>
      </c>
      <c r="C109" t="s">
        <v>192</v>
      </c>
      <c r="D109" t="s">
        <v>194</v>
      </c>
      <c r="E109" t="s">
        <v>201</v>
      </c>
      <c r="F109" t="s">
        <v>216</v>
      </c>
      <c r="G109" t="s">
        <v>231</v>
      </c>
      <c r="H109" s="5">
        <v>44593</v>
      </c>
      <c r="I109" s="1">
        <f t="shared" ca="1" si="2"/>
        <v>16</v>
      </c>
      <c r="J109" s="1" t="str">
        <f t="shared" ca="1" si="3"/>
        <v>3. Mayor a 6 meses</v>
      </c>
      <c r="K109" t="str">
        <f>IF(COUNTIFS($E$2:$E$290,E109,$O$2:$O$290,"PRINCIPAL",$Q$2:$Q$290,0)&gt;0,"SI","NO")</f>
        <v>NO</v>
      </c>
      <c r="L109" t="s">
        <v>242</v>
      </c>
      <c r="M109" t="s">
        <v>243</v>
      </c>
      <c r="N109" t="s">
        <v>260</v>
      </c>
      <c r="O109" t="s">
        <v>260</v>
      </c>
      <c r="P109" t="str">
        <f>F109&amp;M109</f>
        <v>XAVIER ALBERTO GUTIERREZ CORALCloud</v>
      </c>
      <c r="Q109">
        <v>2</v>
      </c>
      <c r="R109" t="s">
        <v>4</v>
      </c>
      <c r="S109" t="s">
        <v>21</v>
      </c>
      <c r="T109" s="22">
        <v>2</v>
      </c>
      <c r="U109" s="22" t="str" cm="1">
        <f t="array" ref="U109">_xlfn.IFS(T109=0,"Prenovato",T109=1,"Novato",T109=2,"Principiante avanzado",T109=3,"Competente",T109=4,"Proficiente",T109=5,"Master")</f>
        <v>Principiante avanzado</v>
      </c>
      <c r="V109" s="22">
        <v>4</v>
      </c>
      <c r="W109" s="22" t="str" cm="1">
        <f t="array" ref="W109">_xlfn.IFS(V109=0,"No evidenciado",V109=1,"Novato",V109=2,"Principiante avanzado",V109=3,"Competente",V109=4,"Proficiente",V109=5,"Master")</f>
        <v>Proficiente</v>
      </c>
      <c r="X109" s="22">
        <v>3</v>
      </c>
      <c r="Y109" s="22" t="str" cm="1">
        <f t="array" ref="Y109">_xlfn.IFS(X109=0,"No evidenciado",X109=1,"Novato",X109=2,"Principiante avanzado",X109=3,"Competente",X109=4,"Proficiente",X109=5,"Master")</f>
        <v>Competente</v>
      </c>
      <c r="Z109" s="22">
        <v>4</v>
      </c>
      <c r="AA109" s="22" t="str" cm="1">
        <f t="array" ref="AA109">_xlfn.IFS(Z109=0,"No evidenciado",Z109=1,"Novato",Z109=2,"Principiante avanzado",Z109=3,"Competente",Z109=4,"Proficiente",Z109=5,"Master")</f>
        <v>Proficiente</v>
      </c>
      <c r="AB109" s="22">
        <v>2</v>
      </c>
      <c r="AC109" s="22" t="str" cm="1">
        <f t="array" ref="AC109">_xlfn.IFS(AB109=0,"Prenovato",AB109=1,"Novato",AB109=2,"Principiante avanzado",AB109=3,"Competente",AB109=4,"Proficiente",AB109=5,"Master")</f>
        <v>Principiante avanzado</v>
      </c>
      <c r="AD109" s="22" t="str">
        <f>IF(A109&lt;&gt;E109,"EVALUACIÓN","AUTOEVALUACIÓN")</f>
        <v>EVALUACIÓN</v>
      </c>
    </row>
    <row r="110" spans="1:30" x14ac:dyDescent="0.25">
      <c r="A110" t="s">
        <v>187</v>
      </c>
      <c r="B110" t="s">
        <v>190</v>
      </c>
      <c r="C110" t="s">
        <v>192</v>
      </c>
      <c r="D110" t="s">
        <v>194</v>
      </c>
      <c r="E110" t="s">
        <v>201</v>
      </c>
      <c r="F110" t="s">
        <v>216</v>
      </c>
      <c r="G110" t="s">
        <v>231</v>
      </c>
      <c r="H110" s="5">
        <v>44593</v>
      </c>
      <c r="I110" s="1">
        <f t="shared" ca="1" si="2"/>
        <v>16</v>
      </c>
      <c r="J110" s="1" t="str">
        <f t="shared" ca="1" si="3"/>
        <v>3. Mayor a 6 meses</v>
      </c>
      <c r="K110" t="str">
        <f>IF(COUNTIFS($E$2:$E$290,E110,$O$2:$O$290,"PRINCIPAL",$Q$2:$Q$290,0)&gt;0,"SI","NO")</f>
        <v>NO</v>
      </c>
      <c r="L110" t="s">
        <v>242</v>
      </c>
      <c r="M110" t="s">
        <v>245</v>
      </c>
      <c r="N110" t="s">
        <v>260</v>
      </c>
      <c r="O110" t="s">
        <v>260</v>
      </c>
      <c r="P110" t="str">
        <f>F110&amp;M110</f>
        <v>XAVIER ALBERTO GUTIERREZ CORALPatrones de arquitectura tecnológica</v>
      </c>
      <c r="Q110">
        <v>3</v>
      </c>
      <c r="R110" t="s">
        <v>5</v>
      </c>
      <c r="S110" t="s">
        <v>21</v>
      </c>
      <c r="T110" s="22">
        <v>2</v>
      </c>
      <c r="U110" s="22" t="str" cm="1">
        <f t="array" ref="U110">_xlfn.IFS(T110=0,"Prenovato",T110=1,"Novato",T110=2,"Principiante avanzado",T110=3,"Competente",T110=4,"Proficiente",T110=5,"Master")</f>
        <v>Principiante avanzado</v>
      </c>
      <c r="V110" s="22">
        <v>4</v>
      </c>
      <c r="W110" s="22" t="str" cm="1">
        <f t="array" ref="W110">_xlfn.IFS(V110=0,"No evidenciado",V110=1,"Novato",V110=2,"Principiante avanzado",V110=3,"Competente",V110=4,"Proficiente",V110=5,"Master")</f>
        <v>Proficiente</v>
      </c>
      <c r="X110" s="22">
        <v>3</v>
      </c>
      <c r="Y110" s="22" t="str" cm="1">
        <f t="array" ref="Y110">_xlfn.IFS(X110=0,"No evidenciado",X110=1,"Novato",X110=2,"Principiante avanzado",X110=3,"Competente",X110=4,"Proficiente",X110=5,"Master")</f>
        <v>Competente</v>
      </c>
      <c r="Z110" s="22">
        <v>4</v>
      </c>
      <c r="AA110" s="22" t="str" cm="1">
        <f t="array" ref="AA110">_xlfn.IFS(Z110=0,"No evidenciado",Z110=1,"Novato",Z110=2,"Principiante avanzado",Z110=3,"Competente",Z110=4,"Proficiente",Z110=5,"Master")</f>
        <v>Proficiente</v>
      </c>
      <c r="AB110" s="22">
        <v>2</v>
      </c>
      <c r="AC110" s="22" t="str" cm="1">
        <f t="array" ref="AC110">_xlfn.IFS(AB110=0,"Prenovato",AB110=1,"Novato",AB110=2,"Principiante avanzado",AB110=3,"Competente",AB110=4,"Proficiente",AB110=5,"Master")</f>
        <v>Principiante avanzado</v>
      </c>
      <c r="AD110" s="22" t="str">
        <f>IF(A110&lt;&gt;E110,"EVALUACIÓN","AUTOEVALUACIÓN")</f>
        <v>EVALUACIÓN</v>
      </c>
    </row>
    <row r="111" spans="1:30" x14ac:dyDescent="0.25">
      <c r="A111" t="s">
        <v>187</v>
      </c>
      <c r="B111" t="s">
        <v>190</v>
      </c>
      <c r="C111" t="s">
        <v>192</v>
      </c>
      <c r="D111" t="s">
        <v>194</v>
      </c>
      <c r="E111" t="s">
        <v>201</v>
      </c>
      <c r="F111" t="s">
        <v>216</v>
      </c>
      <c r="G111" t="s">
        <v>231</v>
      </c>
      <c r="H111" s="5">
        <v>44593</v>
      </c>
      <c r="I111" s="1">
        <f t="shared" ca="1" si="2"/>
        <v>16</v>
      </c>
      <c r="J111" s="1" t="str">
        <f t="shared" ca="1" si="3"/>
        <v>3. Mayor a 6 meses</v>
      </c>
      <c r="K111" t="str">
        <f>IF(COUNTIFS($E$2:$E$290,E111,$O$2:$O$290,"PRINCIPAL",$Q$2:$Q$290,0)&gt;0,"SI","NO")</f>
        <v>NO</v>
      </c>
      <c r="L111" t="s">
        <v>242</v>
      </c>
      <c r="M111" t="s">
        <v>246</v>
      </c>
      <c r="N111" t="s">
        <v>261</v>
      </c>
      <c r="O111" t="s">
        <v>260</v>
      </c>
      <c r="P111" t="str">
        <f>F111&amp;M111</f>
        <v>XAVIER ALBERTO GUTIERREZ CORALArquitectura de datos BCP</v>
      </c>
      <c r="Q111">
        <v>3</v>
      </c>
      <c r="R111" t="s">
        <v>5</v>
      </c>
      <c r="S111" t="s">
        <v>21</v>
      </c>
      <c r="T111" s="22">
        <v>2</v>
      </c>
      <c r="U111" s="22" t="str" cm="1">
        <f t="array" ref="U111">_xlfn.IFS(T111=0,"Prenovato",T111=1,"Novato",T111=2,"Principiante avanzado",T111=3,"Competente",T111=4,"Proficiente",T111=5,"Master")</f>
        <v>Principiante avanzado</v>
      </c>
      <c r="V111" s="22">
        <v>4</v>
      </c>
      <c r="W111" s="22" t="str" cm="1">
        <f t="array" ref="W111">_xlfn.IFS(V111=0,"No evidenciado",V111=1,"Novato",V111=2,"Principiante avanzado",V111=3,"Competente",V111=4,"Proficiente",V111=5,"Master")</f>
        <v>Proficiente</v>
      </c>
      <c r="X111" s="22">
        <v>3</v>
      </c>
      <c r="Y111" s="22" t="str" cm="1">
        <f t="array" ref="Y111">_xlfn.IFS(X111=0,"No evidenciado",X111=1,"Novato",X111=2,"Principiante avanzado",X111=3,"Competente",X111=4,"Proficiente",X111=5,"Master")</f>
        <v>Competente</v>
      </c>
      <c r="Z111" s="22">
        <v>4</v>
      </c>
      <c r="AA111" s="22" t="str" cm="1">
        <f t="array" ref="AA111">_xlfn.IFS(Z111=0,"No evidenciado",Z111=1,"Novato",Z111=2,"Principiante avanzado",Z111=3,"Competente",Z111=4,"Proficiente",Z111=5,"Master")</f>
        <v>Proficiente</v>
      </c>
      <c r="AB111" s="22">
        <v>2</v>
      </c>
      <c r="AC111" s="22" t="str" cm="1">
        <f t="array" ref="AC111">_xlfn.IFS(AB111=0,"Prenovato",AB111=1,"Novato",AB111=2,"Principiante avanzado",AB111=3,"Competente",AB111=4,"Proficiente",AB111=5,"Master")</f>
        <v>Principiante avanzado</v>
      </c>
      <c r="AD111" s="22" t="str">
        <f>IF(A111&lt;&gt;E111,"EVALUACIÓN","AUTOEVALUACIÓN")</f>
        <v>EVALUACIÓN</v>
      </c>
    </row>
    <row r="112" spans="1:30" x14ac:dyDescent="0.25">
      <c r="A112" t="s">
        <v>187</v>
      </c>
      <c r="B112" t="s">
        <v>190</v>
      </c>
      <c r="C112" t="s">
        <v>192</v>
      </c>
      <c r="D112" t="s">
        <v>194</v>
      </c>
      <c r="E112" t="s">
        <v>201</v>
      </c>
      <c r="F112" t="s">
        <v>216</v>
      </c>
      <c r="G112" t="s">
        <v>231</v>
      </c>
      <c r="H112" s="5">
        <v>44593</v>
      </c>
      <c r="I112" s="1">
        <f t="shared" ca="1" si="2"/>
        <v>16</v>
      </c>
      <c r="J112" s="1" t="str">
        <f t="shared" ca="1" si="3"/>
        <v>3. Mayor a 6 meses</v>
      </c>
      <c r="K112" t="str">
        <f>IF(COUNTIFS($E$2:$E$290,E112,$O$2:$O$290,"PRINCIPAL",$Q$2:$Q$290,0)&gt;0,"SI","NO")</f>
        <v>NO</v>
      </c>
      <c r="L112" t="s">
        <v>242</v>
      </c>
      <c r="M112" t="s">
        <v>244</v>
      </c>
      <c r="N112" t="s">
        <v>261</v>
      </c>
      <c r="O112" t="s">
        <v>260</v>
      </c>
      <c r="P112" t="str">
        <f>F112&amp;M112</f>
        <v>XAVIER ALBERTO GUTIERREZ CORALSoluciones de industria</v>
      </c>
      <c r="Q112">
        <v>4</v>
      </c>
      <c r="R112" t="s">
        <v>7</v>
      </c>
      <c r="S112" t="s">
        <v>21</v>
      </c>
      <c r="T112" s="22">
        <v>2</v>
      </c>
      <c r="U112" s="22" t="str" cm="1">
        <f t="array" ref="U112">_xlfn.IFS(T112=0,"Prenovato",T112=1,"Novato",T112=2,"Principiante avanzado",T112=3,"Competente",T112=4,"Proficiente",T112=5,"Master")</f>
        <v>Principiante avanzado</v>
      </c>
      <c r="V112" s="22">
        <v>4</v>
      </c>
      <c r="W112" s="22" t="str" cm="1">
        <f t="array" ref="W112">_xlfn.IFS(V112=0,"No evidenciado",V112=1,"Novato",V112=2,"Principiante avanzado",V112=3,"Competente",V112=4,"Proficiente",V112=5,"Master")</f>
        <v>Proficiente</v>
      </c>
      <c r="X112" s="22">
        <v>3</v>
      </c>
      <c r="Y112" s="22" t="str" cm="1">
        <f t="array" ref="Y112">_xlfn.IFS(X112=0,"No evidenciado",X112=1,"Novato",X112=2,"Principiante avanzado",X112=3,"Competente",X112=4,"Proficiente",X112=5,"Master")</f>
        <v>Competente</v>
      </c>
      <c r="Z112" s="22">
        <v>4</v>
      </c>
      <c r="AA112" s="22" t="str" cm="1">
        <f t="array" ref="AA112">_xlfn.IFS(Z112=0,"No evidenciado",Z112=1,"Novato",Z112=2,"Principiante avanzado",Z112=3,"Competente",Z112=4,"Proficiente",Z112=5,"Master")</f>
        <v>Proficiente</v>
      </c>
      <c r="AB112" s="22">
        <v>2</v>
      </c>
      <c r="AC112" s="22" t="str" cm="1">
        <f t="array" ref="AC112">_xlfn.IFS(AB112=0,"Prenovato",AB112=1,"Novato",AB112=2,"Principiante avanzado",AB112=3,"Competente",AB112=4,"Proficiente",AB112=5,"Master")</f>
        <v>Principiante avanzado</v>
      </c>
      <c r="AD112" s="22" t="str">
        <f>IF(A112&lt;&gt;E112,"EVALUACIÓN","AUTOEVALUACIÓN")</f>
        <v>EVALUACIÓN</v>
      </c>
    </row>
    <row r="113" spans="1:30" x14ac:dyDescent="0.25">
      <c r="A113" t="s">
        <v>187</v>
      </c>
      <c r="B113" t="s">
        <v>190</v>
      </c>
      <c r="C113" t="s">
        <v>192</v>
      </c>
      <c r="D113" t="s">
        <v>194</v>
      </c>
      <c r="E113" t="s">
        <v>201</v>
      </c>
      <c r="F113" t="s">
        <v>216</v>
      </c>
      <c r="G113" t="s">
        <v>231</v>
      </c>
      <c r="H113" s="5">
        <v>44593</v>
      </c>
      <c r="I113" s="1">
        <f t="shared" ca="1" si="2"/>
        <v>16</v>
      </c>
      <c r="J113" s="1" t="str">
        <f t="shared" ca="1" si="3"/>
        <v>3. Mayor a 6 meses</v>
      </c>
      <c r="K113" t="str">
        <f>IF(COUNTIFS($E$2:$E$290,E113,$O$2:$O$290,"PRINCIPAL",$Q$2:$Q$290,0)&gt;0,"SI","NO")</f>
        <v>NO</v>
      </c>
      <c r="L113" t="s">
        <v>242</v>
      </c>
      <c r="M113" t="s">
        <v>254</v>
      </c>
      <c r="N113" t="s">
        <v>31</v>
      </c>
      <c r="O113" t="s">
        <v>31</v>
      </c>
      <c r="P113" t="str">
        <f>F113&amp;M113</f>
        <v>XAVIER ALBERTO GUTIERREZ CORALModelado</v>
      </c>
      <c r="Q113">
        <v>3</v>
      </c>
      <c r="R113" t="s">
        <v>5</v>
      </c>
      <c r="S113" t="s">
        <v>21</v>
      </c>
      <c r="T113" s="22">
        <v>2</v>
      </c>
      <c r="U113" s="22" t="str" cm="1">
        <f t="array" ref="U113">_xlfn.IFS(T113=0,"Prenovato",T113=1,"Novato",T113=2,"Principiante avanzado",T113=3,"Competente",T113=4,"Proficiente",T113=5,"Master")</f>
        <v>Principiante avanzado</v>
      </c>
      <c r="V113" s="22">
        <v>4</v>
      </c>
      <c r="W113" s="22" t="str" cm="1">
        <f t="array" ref="W113">_xlfn.IFS(V113=0,"No evidenciado",V113=1,"Novato",V113=2,"Principiante avanzado",V113=3,"Competente",V113=4,"Proficiente",V113=5,"Master")</f>
        <v>Proficiente</v>
      </c>
      <c r="X113" s="22">
        <v>3</v>
      </c>
      <c r="Y113" s="22" t="str" cm="1">
        <f t="array" ref="Y113">_xlfn.IFS(X113=0,"No evidenciado",X113=1,"Novato",X113=2,"Principiante avanzado",X113=3,"Competente",X113=4,"Proficiente",X113=5,"Master")</f>
        <v>Competente</v>
      </c>
      <c r="Z113" s="22">
        <v>4</v>
      </c>
      <c r="AA113" s="22" t="str" cm="1">
        <f t="array" ref="AA113">_xlfn.IFS(Z113=0,"No evidenciado",Z113=1,"Novato",Z113=2,"Principiante avanzado",Z113=3,"Competente",Z113=4,"Proficiente",Z113=5,"Master")</f>
        <v>Proficiente</v>
      </c>
      <c r="AB113" s="22">
        <v>2</v>
      </c>
      <c r="AC113" s="22" t="str" cm="1">
        <f t="array" ref="AC113">_xlfn.IFS(AB113=0,"Prenovato",AB113=1,"Novato",AB113=2,"Principiante avanzado",AB113=3,"Competente",AB113=4,"Proficiente",AB113=5,"Master")</f>
        <v>Principiante avanzado</v>
      </c>
      <c r="AD113" s="22" t="str">
        <f>IF(A113&lt;&gt;E113,"EVALUACIÓN","AUTOEVALUACIÓN")</f>
        <v>EVALUACIÓN</v>
      </c>
    </row>
    <row r="114" spans="1:30" x14ac:dyDescent="0.25">
      <c r="A114" t="s">
        <v>187</v>
      </c>
      <c r="B114" t="s">
        <v>190</v>
      </c>
      <c r="C114" t="s">
        <v>192</v>
      </c>
      <c r="D114" t="s">
        <v>194</v>
      </c>
      <c r="E114" t="s">
        <v>201</v>
      </c>
      <c r="F114" t="s">
        <v>216</v>
      </c>
      <c r="G114" t="s">
        <v>231</v>
      </c>
      <c r="H114" s="5">
        <v>44593</v>
      </c>
      <c r="I114" s="1">
        <f t="shared" ca="1" si="2"/>
        <v>16</v>
      </c>
      <c r="J114" s="1" t="str">
        <f t="shared" ca="1" si="3"/>
        <v>3. Mayor a 6 meses</v>
      </c>
      <c r="K114" t="str">
        <f>IF(COUNTIFS($E$2:$E$290,E114,$O$2:$O$290,"PRINCIPAL",$Q$2:$Q$290,0)&gt;0,"SI","NO")</f>
        <v>NO</v>
      </c>
      <c r="L114" t="s">
        <v>242</v>
      </c>
      <c r="M114" t="s">
        <v>256</v>
      </c>
      <c r="N114" t="s">
        <v>261</v>
      </c>
      <c r="O114" t="s">
        <v>260</v>
      </c>
      <c r="P114" t="str">
        <f>F114&amp;M114</f>
        <v>XAVIER ALBERTO GUTIERREZ CORALPlataforma de soluciones BCP</v>
      </c>
      <c r="Q114">
        <v>4</v>
      </c>
      <c r="R114" t="s">
        <v>7</v>
      </c>
      <c r="S114" t="s">
        <v>21</v>
      </c>
      <c r="T114" s="22">
        <v>2</v>
      </c>
      <c r="U114" s="22" t="str" cm="1">
        <f t="array" ref="U114">_xlfn.IFS(T114=0,"Prenovato",T114=1,"Novato",T114=2,"Principiante avanzado",T114=3,"Competente",T114=4,"Proficiente",T114=5,"Master")</f>
        <v>Principiante avanzado</v>
      </c>
      <c r="V114" s="22">
        <v>4</v>
      </c>
      <c r="W114" s="22" t="str" cm="1">
        <f t="array" ref="W114">_xlfn.IFS(V114=0,"No evidenciado",V114=1,"Novato",V114=2,"Principiante avanzado",V114=3,"Competente",V114=4,"Proficiente",V114=5,"Master")</f>
        <v>Proficiente</v>
      </c>
      <c r="X114" s="22">
        <v>3</v>
      </c>
      <c r="Y114" s="22" t="str" cm="1">
        <f t="array" ref="Y114">_xlfn.IFS(X114=0,"No evidenciado",X114=1,"Novato",X114=2,"Principiante avanzado",X114=3,"Competente",X114=4,"Proficiente",X114=5,"Master")</f>
        <v>Competente</v>
      </c>
      <c r="Z114" s="22">
        <v>4</v>
      </c>
      <c r="AA114" s="22" t="str" cm="1">
        <f t="array" ref="AA114">_xlfn.IFS(Z114=0,"No evidenciado",Z114=1,"Novato",Z114=2,"Principiante avanzado",Z114=3,"Competente",Z114=4,"Proficiente",Z114=5,"Master")</f>
        <v>Proficiente</v>
      </c>
      <c r="AB114" s="22">
        <v>2</v>
      </c>
      <c r="AC114" s="22" t="str" cm="1">
        <f t="array" ref="AC114">_xlfn.IFS(AB114=0,"Prenovato",AB114=1,"Novato",AB114=2,"Principiante avanzado",AB114=3,"Competente",AB114=4,"Proficiente",AB114=5,"Master")</f>
        <v>Principiante avanzado</v>
      </c>
      <c r="AD114" s="22" t="str">
        <f>IF(A114&lt;&gt;E114,"EVALUACIÓN","AUTOEVALUACIÓN")</f>
        <v>EVALUACIÓN</v>
      </c>
    </row>
    <row r="115" spans="1:30" x14ac:dyDescent="0.25">
      <c r="A115" t="s">
        <v>187</v>
      </c>
      <c r="B115" t="s">
        <v>190</v>
      </c>
      <c r="C115" t="s">
        <v>192</v>
      </c>
      <c r="D115" t="s">
        <v>194</v>
      </c>
      <c r="E115" t="s">
        <v>201</v>
      </c>
      <c r="F115" t="s">
        <v>216</v>
      </c>
      <c r="G115" t="s">
        <v>231</v>
      </c>
      <c r="H115" s="5">
        <v>44593</v>
      </c>
      <c r="I115" s="1">
        <f t="shared" ca="1" si="2"/>
        <v>16</v>
      </c>
      <c r="J115" s="1" t="str">
        <f t="shared" ca="1" si="3"/>
        <v>3. Mayor a 6 meses</v>
      </c>
      <c r="K115" t="str">
        <f>IF(COUNTIFS($E$2:$E$290,E115,$O$2:$O$290,"PRINCIPAL",$Q$2:$Q$290,0)&gt;0,"SI","NO")</f>
        <v>NO</v>
      </c>
      <c r="L115" t="s">
        <v>242</v>
      </c>
      <c r="M115" t="s">
        <v>253</v>
      </c>
      <c r="N115" t="s">
        <v>31</v>
      </c>
      <c r="O115" t="s">
        <v>31</v>
      </c>
      <c r="P115" t="str">
        <f>F115&amp;M115</f>
        <v>XAVIER ALBERTO GUTIERREZ CORALNegocio bancario</v>
      </c>
      <c r="Q115">
        <v>4</v>
      </c>
      <c r="R115" t="s">
        <v>7</v>
      </c>
      <c r="S115" t="s">
        <v>21</v>
      </c>
      <c r="T115" s="22">
        <v>2</v>
      </c>
      <c r="U115" s="22" t="str" cm="1">
        <f t="array" ref="U115">_xlfn.IFS(T115=0,"Prenovato",T115=1,"Novato",T115=2,"Principiante avanzado",T115=3,"Competente",T115=4,"Proficiente",T115=5,"Master")</f>
        <v>Principiante avanzado</v>
      </c>
      <c r="V115" s="22">
        <v>4</v>
      </c>
      <c r="W115" s="22" t="str" cm="1">
        <f t="array" ref="W115">_xlfn.IFS(V115=0,"No evidenciado",V115=1,"Novato",V115=2,"Principiante avanzado",V115=3,"Competente",V115=4,"Proficiente",V115=5,"Master")</f>
        <v>Proficiente</v>
      </c>
      <c r="X115" s="22">
        <v>3</v>
      </c>
      <c r="Y115" s="22" t="str" cm="1">
        <f t="array" ref="Y115">_xlfn.IFS(X115=0,"No evidenciado",X115=1,"Novato",X115=2,"Principiante avanzado",X115=3,"Competente",X115=4,"Proficiente",X115=5,"Master")</f>
        <v>Competente</v>
      </c>
      <c r="Z115" s="22">
        <v>4</v>
      </c>
      <c r="AA115" s="22" t="str" cm="1">
        <f t="array" ref="AA115">_xlfn.IFS(Z115=0,"No evidenciado",Z115=1,"Novato",Z115=2,"Principiante avanzado",Z115=3,"Competente",Z115=4,"Proficiente",Z115=5,"Master")</f>
        <v>Proficiente</v>
      </c>
      <c r="AB115" s="22">
        <v>2</v>
      </c>
      <c r="AC115" s="22" t="str" cm="1">
        <f t="array" ref="AC115">_xlfn.IFS(AB115=0,"Prenovato",AB115=1,"Novato",AB115=2,"Principiante avanzado",AB115=3,"Competente",AB115=4,"Proficiente",AB115=5,"Master")</f>
        <v>Principiante avanzado</v>
      </c>
      <c r="AD115" s="22" t="str">
        <f>IF(A115&lt;&gt;E115,"EVALUACIÓN","AUTOEVALUACIÓN")</f>
        <v>EVALUACIÓN</v>
      </c>
    </row>
    <row r="116" spans="1:30" x14ac:dyDescent="0.25">
      <c r="A116" t="s">
        <v>187</v>
      </c>
      <c r="B116" t="s">
        <v>190</v>
      </c>
      <c r="C116" t="s">
        <v>192</v>
      </c>
      <c r="D116" t="s">
        <v>194</v>
      </c>
      <c r="E116" t="s">
        <v>201</v>
      </c>
      <c r="F116" t="s">
        <v>216</v>
      </c>
      <c r="G116" t="s">
        <v>231</v>
      </c>
      <c r="H116" s="5">
        <v>44593</v>
      </c>
      <c r="I116" s="1">
        <f t="shared" ca="1" si="2"/>
        <v>16</v>
      </c>
      <c r="J116" s="1" t="str">
        <f t="shared" ca="1" si="3"/>
        <v>3. Mayor a 6 meses</v>
      </c>
      <c r="K116" t="str">
        <f>IF(COUNTIFS($E$2:$E$290,E116,$O$2:$O$290,"PRINCIPAL",$Q$2:$Q$290,0)&gt;0,"SI","NO")</f>
        <v>NO</v>
      </c>
      <c r="L116" t="s">
        <v>242</v>
      </c>
      <c r="M116" t="s">
        <v>255</v>
      </c>
      <c r="N116" t="s">
        <v>260</v>
      </c>
      <c r="O116" t="s">
        <v>260</v>
      </c>
      <c r="P116" t="str">
        <f>F116&amp;M116</f>
        <v>XAVIER ALBERTO GUTIERREZ CORALCompliance</v>
      </c>
      <c r="Q116">
        <v>3</v>
      </c>
      <c r="R116" t="s">
        <v>5</v>
      </c>
      <c r="S116" t="s">
        <v>21</v>
      </c>
      <c r="T116" s="22">
        <v>2</v>
      </c>
      <c r="U116" s="22" t="str" cm="1">
        <f t="array" ref="U116">_xlfn.IFS(T116=0,"Prenovato",T116=1,"Novato",T116=2,"Principiante avanzado",T116=3,"Competente",T116=4,"Proficiente",T116=5,"Master")</f>
        <v>Principiante avanzado</v>
      </c>
      <c r="V116" s="22">
        <v>4</v>
      </c>
      <c r="W116" s="22" t="str" cm="1">
        <f t="array" ref="W116">_xlfn.IFS(V116=0,"No evidenciado",V116=1,"Novato",V116=2,"Principiante avanzado",V116=3,"Competente",V116=4,"Proficiente",V116=5,"Master")</f>
        <v>Proficiente</v>
      </c>
      <c r="X116" s="22">
        <v>3</v>
      </c>
      <c r="Y116" s="22" t="str" cm="1">
        <f t="array" ref="Y116">_xlfn.IFS(X116=0,"No evidenciado",X116=1,"Novato",X116=2,"Principiante avanzado",X116=3,"Competente",X116=4,"Proficiente",X116=5,"Master")</f>
        <v>Competente</v>
      </c>
      <c r="Z116" s="22">
        <v>4</v>
      </c>
      <c r="AA116" s="22" t="str" cm="1">
        <f t="array" ref="AA116">_xlfn.IFS(Z116=0,"No evidenciado",Z116=1,"Novato",Z116=2,"Principiante avanzado",Z116=3,"Competente",Z116=4,"Proficiente",Z116=5,"Master")</f>
        <v>Proficiente</v>
      </c>
      <c r="AB116" s="22">
        <v>2</v>
      </c>
      <c r="AC116" s="22" t="str" cm="1">
        <f t="array" ref="AC116">_xlfn.IFS(AB116=0,"Prenovato",AB116=1,"Novato",AB116=2,"Principiante avanzado",AB116=3,"Competente",AB116=4,"Proficiente",AB116=5,"Master")</f>
        <v>Principiante avanzado</v>
      </c>
      <c r="AD116" s="22" t="str">
        <f>IF(A116&lt;&gt;E116,"EVALUACIÓN","AUTOEVALUACIÓN")</f>
        <v>EVALUACIÓN</v>
      </c>
    </row>
    <row r="117" spans="1:30" x14ac:dyDescent="0.25">
      <c r="A117" t="s">
        <v>187</v>
      </c>
      <c r="B117" t="s">
        <v>190</v>
      </c>
      <c r="C117" t="s">
        <v>192</v>
      </c>
      <c r="D117" t="s">
        <v>194</v>
      </c>
      <c r="E117" t="s">
        <v>201</v>
      </c>
      <c r="F117" t="s">
        <v>216</v>
      </c>
      <c r="G117" t="s">
        <v>231</v>
      </c>
      <c r="H117" s="5">
        <v>44593</v>
      </c>
      <c r="I117" s="1">
        <f t="shared" ca="1" si="2"/>
        <v>16</v>
      </c>
      <c r="J117" s="1" t="str">
        <f t="shared" ca="1" si="3"/>
        <v>3. Mayor a 6 meses</v>
      </c>
      <c r="K117" t="str">
        <f>IF(COUNTIFS($E$2:$E$290,E117,$O$2:$O$290,"PRINCIPAL",$Q$2:$Q$290,0)&gt;0,"SI","NO")</f>
        <v>NO</v>
      </c>
      <c r="L117" t="s">
        <v>242</v>
      </c>
      <c r="M117" t="s">
        <v>251</v>
      </c>
      <c r="N117" t="s">
        <v>261</v>
      </c>
      <c r="O117" t="s">
        <v>260</v>
      </c>
      <c r="P117" t="str">
        <f>F117&amp;M117</f>
        <v>XAVIER ALBERTO GUTIERREZ CORALCustomer Experience</v>
      </c>
      <c r="Q117">
        <v>3</v>
      </c>
      <c r="R117" t="s">
        <v>5</v>
      </c>
      <c r="S117" t="s">
        <v>21</v>
      </c>
      <c r="T117" s="22">
        <v>2</v>
      </c>
      <c r="U117" s="22" t="str" cm="1">
        <f t="array" ref="U117">_xlfn.IFS(T117=0,"Prenovato",T117=1,"Novato",T117=2,"Principiante avanzado",T117=3,"Competente",T117=4,"Proficiente",T117=5,"Master")</f>
        <v>Principiante avanzado</v>
      </c>
      <c r="V117" s="22">
        <v>4</v>
      </c>
      <c r="W117" s="22" t="str" cm="1">
        <f t="array" ref="W117">_xlfn.IFS(V117=0,"No evidenciado",V117=1,"Novato",V117=2,"Principiante avanzado",V117=3,"Competente",V117=4,"Proficiente",V117=5,"Master")</f>
        <v>Proficiente</v>
      </c>
      <c r="X117" s="22">
        <v>3</v>
      </c>
      <c r="Y117" s="22" t="str" cm="1">
        <f t="array" ref="Y117">_xlfn.IFS(X117=0,"No evidenciado",X117=1,"Novato",X117=2,"Principiante avanzado",X117=3,"Competente",X117=4,"Proficiente",X117=5,"Master")</f>
        <v>Competente</v>
      </c>
      <c r="Z117" s="22">
        <v>4</v>
      </c>
      <c r="AA117" s="22" t="str" cm="1">
        <f t="array" ref="AA117">_xlfn.IFS(Z117=0,"No evidenciado",Z117=1,"Novato",Z117=2,"Principiante avanzado",Z117=3,"Competente",Z117=4,"Proficiente",Z117=5,"Master")</f>
        <v>Proficiente</v>
      </c>
      <c r="AB117" s="22">
        <v>2</v>
      </c>
      <c r="AC117" s="22" t="str" cm="1">
        <f t="array" ref="AC117">_xlfn.IFS(AB117=0,"Prenovato",AB117=1,"Novato",AB117=2,"Principiante avanzado",AB117=3,"Competente",AB117=4,"Proficiente",AB117=5,"Master")</f>
        <v>Principiante avanzado</v>
      </c>
      <c r="AD117" s="22" t="str">
        <f>IF(A117&lt;&gt;E117,"EVALUACIÓN","AUTOEVALUACIÓN")</f>
        <v>EVALUACIÓN</v>
      </c>
    </row>
    <row r="118" spans="1:30" x14ac:dyDescent="0.25">
      <c r="A118" t="s">
        <v>187</v>
      </c>
      <c r="B118" t="s">
        <v>190</v>
      </c>
      <c r="C118" t="s">
        <v>192</v>
      </c>
      <c r="D118" t="s">
        <v>194</v>
      </c>
      <c r="E118" t="s">
        <v>201</v>
      </c>
      <c r="F118" t="s">
        <v>216</v>
      </c>
      <c r="G118" t="s">
        <v>231</v>
      </c>
      <c r="H118" s="5">
        <v>44593</v>
      </c>
      <c r="I118" s="1">
        <f t="shared" ca="1" si="2"/>
        <v>16</v>
      </c>
      <c r="J118" s="1" t="str">
        <f t="shared" ca="1" si="3"/>
        <v>3. Mayor a 6 meses</v>
      </c>
      <c r="K118" t="str">
        <f>IF(COUNTIFS($E$2:$E$290,E118,$O$2:$O$290,"PRINCIPAL",$Q$2:$Q$290,0)&gt;0,"SI","NO")</f>
        <v>NO</v>
      </c>
      <c r="L118" t="s">
        <v>242</v>
      </c>
      <c r="M118" t="s">
        <v>252</v>
      </c>
      <c r="N118" t="s">
        <v>260</v>
      </c>
      <c r="O118" t="s">
        <v>260</v>
      </c>
      <c r="P118" t="str">
        <f>F118&amp;M118</f>
        <v>XAVIER ALBERTO GUTIERREZ CORALEvolución ágil de productos digitales</v>
      </c>
      <c r="Q118">
        <v>4</v>
      </c>
      <c r="R118" t="s">
        <v>7</v>
      </c>
      <c r="S118" t="s">
        <v>21</v>
      </c>
      <c r="T118" s="22">
        <v>2</v>
      </c>
      <c r="U118" s="22" t="str" cm="1">
        <f t="array" ref="U118">_xlfn.IFS(T118=0,"Prenovato",T118=1,"Novato",T118=2,"Principiante avanzado",T118=3,"Competente",T118=4,"Proficiente",T118=5,"Master")</f>
        <v>Principiante avanzado</v>
      </c>
      <c r="V118" s="22">
        <v>4</v>
      </c>
      <c r="W118" s="22" t="str" cm="1">
        <f t="array" ref="W118">_xlfn.IFS(V118=0,"No evidenciado",V118=1,"Novato",V118=2,"Principiante avanzado",V118=3,"Competente",V118=4,"Proficiente",V118=5,"Master")</f>
        <v>Proficiente</v>
      </c>
      <c r="X118" s="22">
        <v>3</v>
      </c>
      <c r="Y118" s="22" t="str" cm="1">
        <f t="array" ref="Y118">_xlfn.IFS(X118=0,"No evidenciado",X118=1,"Novato",X118=2,"Principiante avanzado",X118=3,"Competente",X118=4,"Proficiente",X118=5,"Master")</f>
        <v>Competente</v>
      </c>
      <c r="Z118" s="22">
        <v>4</v>
      </c>
      <c r="AA118" s="22" t="str" cm="1">
        <f t="array" ref="AA118">_xlfn.IFS(Z118=0,"No evidenciado",Z118=1,"Novato",Z118=2,"Principiante avanzado",Z118=3,"Competente",Z118=4,"Proficiente",Z118=5,"Master")</f>
        <v>Proficiente</v>
      </c>
      <c r="AB118" s="22">
        <v>2</v>
      </c>
      <c r="AC118" s="22" t="str" cm="1">
        <f t="array" ref="AC118">_xlfn.IFS(AB118=0,"Prenovato",AB118=1,"Novato",AB118=2,"Principiante avanzado",AB118=3,"Competente",AB118=4,"Proficiente",AB118=5,"Master")</f>
        <v>Principiante avanzado</v>
      </c>
      <c r="AD118" s="22" t="str">
        <f>IF(A118&lt;&gt;E118,"EVALUACIÓN","AUTOEVALUACIÓN")</f>
        <v>EVALUACIÓN</v>
      </c>
    </row>
    <row r="119" spans="1:30" x14ac:dyDescent="0.25">
      <c r="A119" t="s">
        <v>187</v>
      </c>
      <c r="B119" t="s">
        <v>190</v>
      </c>
      <c r="C119" t="s">
        <v>192</v>
      </c>
      <c r="D119" t="s">
        <v>194</v>
      </c>
      <c r="E119" t="s">
        <v>201</v>
      </c>
      <c r="F119" t="s">
        <v>216</v>
      </c>
      <c r="G119" t="s">
        <v>231</v>
      </c>
      <c r="H119" s="5">
        <v>44593</v>
      </c>
      <c r="I119" s="1">
        <f t="shared" ca="1" si="2"/>
        <v>16</v>
      </c>
      <c r="J119" s="1" t="str">
        <f t="shared" ca="1" si="3"/>
        <v>3. Mayor a 6 meses</v>
      </c>
      <c r="K119" t="str">
        <f>IF(COUNTIFS($E$2:$E$290,E119,$O$2:$O$290,"PRINCIPAL",$Q$2:$Q$290,0)&gt;0,"SI","NO")</f>
        <v>NO</v>
      </c>
      <c r="L119" t="s">
        <v>242</v>
      </c>
      <c r="M119" t="s">
        <v>249</v>
      </c>
      <c r="N119" t="s">
        <v>261</v>
      </c>
      <c r="O119" t="s">
        <v>260</v>
      </c>
      <c r="P119" t="str">
        <f>F119&amp;M119</f>
        <v>XAVIER ALBERTO GUTIERREZ CORALStory Telling</v>
      </c>
      <c r="Q119">
        <v>4</v>
      </c>
      <c r="R119" t="s">
        <v>7</v>
      </c>
      <c r="S119" t="s">
        <v>21</v>
      </c>
      <c r="T119" s="22">
        <v>2</v>
      </c>
      <c r="U119" s="22" t="str" cm="1">
        <f t="array" ref="U119">_xlfn.IFS(T119=0,"Prenovato",T119=1,"Novato",T119=2,"Principiante avanzado",T119=3,"Competente",T119=4,"Proficiente",T119=5,"Master")</f>
        <v>Principiante avanzado</v>
      </c>
      <c r="V119" s="22">
        <v>4</v>
      </c>
      <c r="W119" s="22" t="str" cm="1">
        <f t="array" ref="W119">_xlfn.IFS(V119=0,"No evidenciado",V119=1,"Novato",V119=2,"Principiante avanzado",V119=3,"Competente",V119=4,"Proficiente",V119=5,"Master")</f>
        <v>Proficiente</v>
      </c>
      <c r="X119" s="22">
        <v>3</v>
      </c>
      <c r="Y119" s="22" t="str" cm="1">
        <f t="array" ref="Y119">_xlfn.IFS(X119=0,"No evidenciado",X119=1,"Novato",X119=2,"Principiante avanzado",X119=3,"Competente",X119=4,"Proficiente",X119=5,"Master")</f>
        <v>Competente</v>
      </c>
      <c r="Z119" s="22">
        <v>4</v>
      </c>
      <c r="AA119" s="22" t="str" cm="1">
        <f t="array" ref="AA119">_xlfn.IFS(Z119=0,"No evidenciado",Z119=1,"Novato",Z119=2,"Principiante avanzado",Z119=3,"Competente",Z119=4,"Proficiente",Z119=5,"Master")</f>
        <v>Proficiente</v>
      </c>
      <c r="AB119" s="22">
        <v>2</v>
      </c>
      <c r="AC119" s="22" t="str" cm="1">
        <f t="array" ref="AC119">_xlfn.IFS(AB119=0,"Prenovato",AB119=1,"Novato",AB119=2,"Principiante avanzado",AB119=3,"Competente",AB119=4,"Proficiente",AB119=5,"Master")</f>
        <v>Principiante avanzado</v>
      </c>
      <c r="AD119" s="22" t="str">
        <f>IF(A119&lt;&gt;E119,"EVALUACIÓN","AUTOEVALUACIÓN")</f>
        <v>EVALUACIÓN</v>
      </c>
    </row>
    <row r="120" spans="1:30" x14ac:dyDescent="0.25">
      <c r="A120" t="s">
        <v>187</v>
      </c>
      <c r="B120" t="s">
        <v>190</v>
      </c>
      <c r="C120" t="s">
        <v>192</v>
      </c>
      <c r="D120" t="s">
        <v>194</v>
      </c>
      <c r="E120" t="s">
        <v>201</v>
      </c>
      <c r="F120" t="s">
        <v>216</v>
      </c>
      <c r="G120" t="s">
        <v>231</v>
      </c>
      <c r="H120" s="5">
        <v>44593</v>
      </c>
      <c r="I120" s="1">
        <f t="shared" ca="1" si="2"/>
        <v>16</v>
      </c>
      <c r="J120" s="1" t="str">
        <f t="shared" ca="1" si="3"/>
        <v>3. Mayor a 6 meses</v>
      </c>
      <c r="K120" t="str">
        <f>IF(COUNTIFS($E$2:$E$290,E120,$O$2:$O$290,"PRINCIPAL",$Q$2:$Q$290,0)&gt;0,"SI","NO")</f>
        <v>NO</v>
      </c>
      <c r="L120" t="s">
        <v>242</v>
      </c>
      <c r="M120" t="s">
        <v>250</v>
      </c>
      <c r="N120" t="s">
        <v>260</v>
      </c>
      <c r="O120" t="s">
        <v>260</v>
      </c>
      <c r="P120" t="str">
        <f>F120&amp;M120</f>
        <v>XAVIER ALBERTO GUTIERREZ CORALGestión de cambios</v>
      </c>
      <c r="Q120">
        <v>2</v>
      </c>
      <c r="R120" t="s">
        <v>4</v>
      </c>
      <c r="S120" t="s">
        <v>21</v>
      </c>
      <c r="T120" s="22">
        <v>2</v>
      </c>
      <c r="U120" s="22" t="str" cm="1">
        <f t="array" ref="U120">_xlfn.IFS(T120=0,"Prenovato",T120=1,"Novato",T120=2,"Principiante avanzado",T120=3,"Competente",T120=4,"Proficiente",T120=5,"Master")</f>
        <v>Principiante avanzado</v>
      </c>
      <c r="V120" s="22">
        <v>4</v>
      </c>
      <c r="W120" s="22" t="str" cm="1">
        <f t="array" ref="W120">_xlfn.IFS(V120=0,"No evidenciado",V120=1,"Novato",V120=2,"Principiante avanzado",V120=3,"Competente",V120=4,"Proficiente",V120=5,"Master")</f>
        <v>Proficiente</v>
      </c>
      <c r="X120" s="22">
        <v>3</v>
      </c>
      <c r="Y120" s="22" t="str" cm="1">
        <f t="array" ref="Y120">_xlfn.IFS(X120=0,"No evidenciado",X120=1,"Novato",X120=2,"Principiante avanzado",X120=3,"Competente",X120=4,"Proficiente",X120=5,"Master")</f>
        <v>Competente</v>
      </c>
      <c r="Z120" s="22">
        <v>4</v>
      </c>
      <c r="AA120" s="22" t="str" cm="1">
        <f t="array" ref="AA120">_xlfn.IFS(Z120=0,"No evidenciado",Z120=1,"Novato",Z120=2,"Principiante avanzado",Z120=3,"Competente",Z120=4,"Proficiente",Z120=5,"Master")</f>
        <v>Proficiente</v>
      </c>
      <c r="AB120" s="22">
        <v>2</v>
      </c>
      <c r="AC120" s="22" t="str" cm="1">
        <f t="array" ref="AC120">_xlfn.IFS(AB120=0,"Prenovato",AB120=1,"Novato",AB120=2,"Principiante avanzado",AB120=3,"Competente",AB120=4,"Proficiente",AB120=5,"Master")</f>
        <v>Principiante avanzado</v>
      </c>
      <c r="AD120" s="22" t="str">
        <f>IF(A120&lt;&gt;E120,"EVALUACIÓN","AUTOEVALUACIÓN")</f>
        <v>EVALUACIÓN</v>
      </c>
    </row>
    <row r="121" spans="1:30" x14ac:dyDescent="0.25">
      <c r="A121" t="s">
        <v>186</v>
      </c>
      <c r="B121" t="s">
        <v>189</v>
      </c>
      <c r="C121" t="s">
        <v>192</v>
      </c>
      <c r="D121" t="s">
        <v>194</v>
      </c>
      <c r="E121" t="s">
        <v>202</v>
      </c>
      <c r="F121" t="s">
        <v>217</v>
      </c>
      <c r="G121" t="s">
        <v>232</v>
      </c>
      <c r="H121" s="5">
        <v>44621</v>
      </c>
      <c r="I121" s="1">
        <f t="shared" ca="1" si="2"/>
        <v>15</v>
      </c>
      <c r="J121" s="1" t="str">
        <f t="shared" ca="1" si="3"/>
        <v>3. Mayor a 6 meses</v>
      </c>
      <c r="K121" t="str">
        <f>IF(COUNTIFS($E$2:$E$290,E121,$O$2:$O$290,"PRINCIPAL",$Q$2:$Q$290,0)&gt;0,"SI","NO")</f>
        <v>NO</v>
      </c>
      <c r="L121" t="s">
        <v>242</v>
      </c>
      <c r="M121" t="s">
        <v>244</v>
      </c>
      <c r="N121" t="s">
        <v>261</v>
      </c>
      <c r="O121" t="s">
        <v>260</v>
      </c>
      <c r="P121" t="str">
        <f>F121&amp;M121</f>
        <v>LILIA KATHLEEN POLO VILLANUEVASoluciones de industria</v>
      </c>
      <c r="Q121">
        <v>4</v>
      </c>
      <c r="R121" t="s">
        <v>7</v>
      </c>
      <c r="S121" t="s">
        <v>21</v>
      </c>
      <c r="T121" s="22">
        <v>1</v>
      </c>
      <c r="U121" s="22" t="str" cm="1">
        <f t="array" ref="U121">_xlfn.IFS(T121=0,"Prenovato",T121=1,"Novato",T121=2,"Principiante avanzado",T121=3,"Competente",T121=4,"Proficiente",T121=5,"Master")</f>
        <v>Novato</v>
      </c>
      <c r="V121" s="22">
        <v>4</v>
      </c>
      <c r="W121" s="22" t="str" cm="1">
        <f t="array" ref="W121">_xlfn.IFS(V121=0,"No evidenciado",V121=1,"Novato",V121=2,"Principiante avanzado",V121=3,"Competente",V121=4,"Proficiente",V121=5,"Master")</f>
        <v>Proficiente</v>
      </c>
      <c r="X121" s="22">
        <v>3</v>
      </c>
      <c r="Y121" s="22" t="str" cm="1">
        <f t="array" ref="Y121">_xlfn.IFS(X121=0,"No evidenciado",X121=1,"Novato",X121=2,"Principiante avanzado",X121=3,"Competente",X121=4,"Proficiente",X121=5,"Master")</f>
        <v>Competente</v>
      </c>
      <c r="Z121" s="22">
        <v>4</v>
      </c>
      <c r="AA121" s="22" t="str" cm="1">
        <f t="array" ref="AA121">_xlfn.IFS(Z121=0,"No evidenciado",Z121=1,"Novato",Z121=2,"Principiante avanzado",Z121=3,"Competente",Z121=4,"Proficiente",Z121=5,"Master")</f>
        <v>Proficiente</v>
      </c>
      <c r="AB121" s="22">
        <v>1</v>
      </c>
      <c r="AC121" s="22" t="str" cm="1">
        <f t="array" ref="AC121">_xlfn.IFS(AB121=0,"Prenovato",AB121=1,"Novato",AB121=2,"Principiante avanzado",AB121=3,"Competente",AB121=4,"Proficiente",AB121=5,"Master")</f>
        <v>Novato</v>
      </c>
      <c r="AD121" s="22" t="str">
        <f>IF(A121&lt;&gt;E121,"EVALUACIÓN","AUTOEVALUACIÓN")</f>
        <v>EVALUACIÓN</v>
      </c>
    </row>
    <row r="122" spans="1:30" x14ac:dyDescent="0.25">
      <c r="A122" t="s">
        <v>186</v>
      </c>
      <c r="B122" t="s">
        <v>189</v>
      </c>
      <c r="C122" t="s">
        <v>192</v>
      </c>
      <c r="D122" t="s">
        <v>194</v>
      </c>
      <c r="E122" t="s">
        <v>202</v>
      </c>
      <c r="F122" t="s">
        <v>217</v>
      </c>
      <c r="G122" t="s">
        <v>232</v>
      </c>
      <c r="H122" s="5">
        <v>44621</v>
      </c>
      <c r="I122" s="1">
        <f t="shared" ca="1" si="2"/>
        <v>15</v>
      </c>
      <c r="J122" s="1" t="str">
        <f t="shared" ca="1" si="3"/>
        <v>3. Mayor a 6 meses</v>
      </c>
      <c r="K122" t="str">
        <f>IF(COUNTIFS($E$2:$E$290,E122,$O$2:$O$290,"PRINCIPAL",$Q$2:$Q$290,0)&gt;0,"SI","NO")</f>
        <v>NO</v>
      </c>
      <c r="L122" t="s">
        <v>242</v>
      </c>
      <c r="M122" t="s">
        <v>245</v>
      </c>
      <c r="N122" t="s">
        <v>260</v>
      </c>
      <c r="O122" t="s">
        <v>260</v>
      </c>
      <c r="P122" t="str">
        <f>F122&amp;M122</f>
        <v>LILIA KATHLEEN POLO VILLANUEVAPatrones de arquitectura tecnológica</v>
      </c>
      <c r="Q122">
        <v>2</v>
      </c>
      <c r="R122" t="s">
        <v>4</v>
      </c>
      <c r="S122" t="s">
        <v>21</v>
      </c>
      <c r="T122" s="22">
        <v>1</v>
      </c>
      <c r="U122" s="22" t="str" cm="1">
        <f t="array" ref="U122">_xlfn.IFS(T122=0,"Prenovato",T122=1,"Novato",T122=2,"Principiante avanzado",T122=3,"Competente",T122=4,"Proficiente",T122=5,"Master")</f>
        <v>Novato</v>
      </c>
      <c r="V122" s="22">
        <v>4</v>
      </c>
      <c r="W122" s="22" t="str" cm="1">
        <f t="array" ref="W122">_xlfn.IFS(V122=0,"No evidenciado",V122=1,"Novato",V122=2,"Principiante avanzado",V122=3,"Competente",V122=4,"Proficiente",V122=5,"Master")</f>
        <v>Proficiente</v>
      </c>
      <c r="X122" s="22">
        <v>3</v>
      </c>
      <c r="Y122" s="22" t="str" cm="1">
        <f t="array" ref="Y122">_xlfn.IFS(X122=0,"No evidenciado",X122=1,"Novato",X122=2,"Principiante avanzado",X122=3,"Competente",X122=4,"Proficiente",X122=5,"Master")</f>
        <v>Competente</v>
      </c>
      <c r="Z122" s="22">
        <v>4</v>
      </c>
      <c r="AA122" s="22" t="str" cm="1">
        <f t="array" ref="AA122">_xlfn.IFS(Z122=0,"No evidenciado",Z122=1,"Novato",Z122=2,"Principiante avanzado",Z122=3,"Competente",Z122=4,"Proficiente",Z122=5,"Master")</f>
        <v>Proficiente</v>
      </c>
      <c r="AB122" s="22">
        <v>1</v>
      </c>
      <c r="AC122" s="22" t="str" cm="1">
        <f t="array" ref="AC122">_xlfn.IFS(AB122=0,"Prenovato",AB122=1,"Novato",AB122=2,"Principiante avanzado",AB122=3,"Competente",AB122=4,"Proficiente",AB122=5,"Master")</f>
        <v>Novato</v>
      </c>
      <c r="AD122" s="22" t="str">
        <f>IF(A122&lt;&gt;E122,"EVALUACIÓN","AUTOEVALUACIÓN")</f>
        <v>EVALUACIÓN</v>
      </c>
    </row>
    <row r="123" spans="1:30" x14ac:dyDescent="0.25">
      <c r="A123" t="s">
        <v>186</v>
      </c>
      <c r="B123" t="s">
        <v>189</v>
      </c>
      <c r="C123" t="s">
        <v>192</v>
      </c>
      <c r="D123" t="s">
        <v>194</v>
      </c>
      <c r="E123" t="s">
        <v>202</v>
      </c>
      <c r="F123" t="s">
        <v>217</v>
      </c>
      <c r="G123" t="s">
        <v>232</v>
      </c>
      <c r="H123" s="5">
        <v>44621</v>
      </c>
      <c r="I123" s="1">
        <f t="shared" ca="1" si="2"/>
        <v>15</v>
      </c>
      <c r="J123" s="1" t="str">
        <f t="shared" ca="1" si="3"/>
        <v>3. Mayor a 6 meses</v>
      </c>
      <c r="K123" t="str">
        <f>IF(COUNTIFS($E$2:$E$290,E123,$O$2:$O$290,"PRINCIPAL",$Q$2:$Q$290,0)&gt;0,"SI","NO")</f>
        <v>NO</v>
      </c>
      <c r="L123" t="s">
        <v>242</v>
      </c>
      <c r="M123" t="s">
        <v>243</v>
      </c>
      <c r="N123" t="s">
        <v>260</v>
      </c>
      <c r="O123" t="s">
        <v>260</v>
      </c>
      <c r="P123" t="str">
        <f>F123&amp;M123</f>
        <v>LILIA KATHLEEN POLO VILLANUEVACloud</v>
      </c>
      <c r="Q123">
        <v>1</v>
      </c>
      <c r="R123" t="s">
        <v>6</v>
      </c>
      <c r="S123" t="s">
        <v>21</v>
      </c>
      <c r="T123" s="22">
        <v>1</v>
      </c>
      <c r="U123" s="22" t="str" cm="1">
        <f t="array" ref="U123">_xlfn.IFS(T123=0,"Prenovato",T123=1,"Novato",T123=2,"Principiante avanzado",T123=3,"Competente",T123=4,"Proficiente",T123=5,"Master")</f>
        <v>Novato</v>
      </c>
      <c r="V123" s="22">
        <v>4</v>
      </c>
      <c r="W123" s="22" t="str" cm="1">
        <f t="array" ref="W123">_xlfn.IFS(V123=0,"No evidenciado",V123=1,"Novato",V123=2,"Principiante avanzado",V123=3,"Competente",V123=4,"Proficiente",V123=5,"Master")</f>
        <v>Proficiente</v>
      </c>
      <c r="X123" s="22">
        <v>3</v>
      </c>
      <c r="Y123" s="22" t="str" cm="1">
        <f t="array" ref="Y123">_xlfn.IFS(X123=0,"No evidenciado",X123=1,"Novato",X123=2,"Principiante avanzado",X123=3,"Competente",X123=4,"Proficiente",X123=5,"Master")</f>
        <v>Competente</v>
      </c>
      <c r="Z123" s="22">
        <v>4</v>
      </c>
      <c r="AA123" s="22" t="str" cm="1">
        <f t="array" ref="AA123">_xlfn.IFS(Z123=0,"No evidenciado",Z123=1,"Novato",Z123=2,"Principiante avanzado",Z123=3,"Competente",Z123=4,"Proficiente",Z123=5,"Master")</f>
        <v>Proficiente</v>
      </c>
      <c r="AB123" s="22">
        <v>1</v>
      </c>
      <c r="AC123" s="22" t="str" cm="1">
        <f t="array" ref="AC123">_xlfn.IFS(AB123=0,"Prenovato",AB123=1,"Novato",AB123=2,"Principiante avanzado",AB123=3,"Competente",AB123=4,"Proficiente",AB123=5,"Master")</f>
        <v>Novato</v>
      </c>
      <c r="AD123" s="22" t="str">
        <f>IF(A123&lt;&gt;E123,"EVALUACIÓN","AUTOEVALUACIÓN")</f>
        <v>EVALUACIÓN</v>
      </c>
    </row>
    <row r="124" spans="1:30" x14ac:dyDescent="0.25">
      <c r="A124" t="s">
        <v>186</v>
      </c>
      <c r="B124" t="s">
        <v>189</v>
      </c>
      <c r="C124" t="s">
        <v>192</v>
      </c>
      <c r="D124" t="s">
        <v>194</v>
      </c>
      <c r="E124" t="s">
        <v>202</v>
      </c>
      <c r="F124" t="s">
        <v>217</v>
      </c>
      <c r="G124" t="s">
        <v>232</v>
      </c>
      <c r="H124" s="5">
        <v>44621</v>
      </c>
      <c r="I124" s="1">
        <f t="shared" ca="1" si="2"/>
        <v>15</v>
      </c>
      <c r="J124" s="1" t="str">
        <f t="shared" ca="1" si="3"/>
        <v>3. Mayor a 6 meses</v>
      </c>
      <c r="K124" t="str">
        <f>IF(COUNTIFS($E$2:$E$290,E124,$O$2:$O$290,"PRINCIPAL",$Q$2:$Q$290,0)&gt;0,"SI","NO")</f>
        <v>NO</v>
      </c>
      <c r="L124" t="s">
        <v>242</v>
      </c>
      <c r="M124" t="s">
        <v>256</v>
      </c>
      <c r="N124" t="s">
        <v>261</v>
      </c>
      <c r="O124" t="s">
        <v>260</v>
      </c>
      <c r="P124" t="str">
        <f>F124&amp;M124</f>
        <v>LILIA KATHLEEN POLO VILLANUEVAPlataforma de soluciones BCP</v>
      </c>
      <c r="Q124">
        <v>2</v>
      </c>
      <c r="R124" t="s">
        <v>4</v>
      </c>
      <c r="S124" t="s">
        <v>21</v>
      </c>
      <c r="T124" s="22">
        <v>1</v>
      </c>
      <c r="U124" s="22" t="str" cm="1">
        <f t="array" ref="U124">_xlfn.IFS(T124=0,"Prenovato",T124=1,"Novato",T124=2,"Principiante avanzado",T124=3,"Competente",T124=4,"Proficiente",T124=5,"Master")</f>
        <v>Novato</v>
      </c>
      <c r="V124" s="22">
        <v>4</v>
      </c>
      <c r="W124" s="22" t="str" cm="1">
        <f t="array" ref="W124">_xlfn.IFS(V124=0,"No evidenciado",V124=1,"Novato",V124=2,"Principiante avanzado",V124=3,"Competente",V124=4,"Proficiente",V124=5,"Master")</f>
        <v>Proficiente</v>
      </c>
      <c r="X124" s="22">
        <v>3</v>
      </c>
      <c r="Y124" s="22" t="str" cm="1">
        <f t="array" ref="Y124">_xlfn.IFS(X124=0,"No evidenciado",X124=1,"Novato",X124=2,"Principiante avanzado",X124=3,"Competente",X124=4,"Proficiente",X124=5,"Master")</f>
        <v>Competente</v>
      </c>
      <c r="Z124" s="22">
        <v>4</v>
      </c>
      <c r="AA124" s="22" t="str" cm="1">
        <f t="array" ref="AA124">_xlfn.IFS(Z124=0,"No evidenciado",Z124=1,"Novato",Z124=2,"Principiante avanzado",Z124=3,"Competente",Z124=4,"Proficiente",Z124=5,"Master")</f>
        <v>Proficiente</v>
      </c>
      <c r="AB124" s="22">
        <v>1</v>
      </c>
      <c r="AC124" s="22" t="str" cm="1">
        <f t="array" ref="AC124">_xlfn.IFS(AB124=0,"Prenovato",AB124=1,"Novato",AB124=2,"Principiante avanzado",AB124=3,"Competente",AB124=4,"Proficiente",AB124=5,"Master")</f>
        <v>Novato</v>
      </c>
      <c r="AD124" s="22" t="str">
        <f>IF(A124&lt;&gt;E124,"EVALUACIÓN","AUTOEVALUACIÓN")</f>
        <v>EVALUACIÓN</v>
      </c>
    </row>
    <row r="125" spans="1:30" x14ac:dyDescent="0.25">
      <c r="A125" t="s">
        <v>186</v>
      </c>
      <c r="B125" t="s">
        <v>189</v>
      </c>
      <c r="C125" t="s">
        <v>192</v>
      </c>
      <c r="D125" t="s">
        <v>194</v>
      </c>
      <c r="E125" t="s">
        <v>202</v>
      </c>
      <c r="F125" t="s">
        <v>217</v>
      </c>
      <c r="G125" t="s">
        <v>232</v>
      </c>
      <c r="H125" s="5">
        <v>44621</v>
      </c>
      <c r="I125" s="1">
        <f t="shared" ca="1" si="2"/>
        <v>15</v>
      </c>
      <c r="J125" s="1" t="str">
        <f t="shared" ca="1" si="3"/>
        <v>3. Mayor a 6 meses</v>
      </c>
      <c r="K125" t="str">
        <f>IF(COUNTIFS($E$2:$E$290,E125,$O$2:$O$290,"PRINCIPAL",$Q$2:$Q$290,0)&gt;0,"SI","NO")</f>
        <v>NO</v>
      </c>
      <c r="L125" t="s">
        <v>242</v>
      </c>
      <c r="M125" t="s">
        <v>246</v>
      </c>
      <c r="N125" t="s">
        <v>261</v>
      </c>
      <c r="O125" t="s">
        <v>260</v>
      </c>
      <c r="P125" t="str">
        <f>F125&amp;M125</f>
        <v>LILIA KATHLEEN POLO VILLANUEVAArquitectura de datos BCP</v>
      </c>
      <c r="Q125">
        <v>2</v>
      </c>
      <c r="R125" t="s">
        <v>4</v>
      </c>
      <c r="S125" t="s">
        <v>21</v>
      </c>
      <c r="T125" s="22">
        <v>1</v>
      </c>
      <c r="U125" s="22" t="str" cm="1">
        <f t="array" ref="U125">_xlfn.IFS(T125=0,"Prenovato",T125=1,"Novato",T125=2,"Principiante avanzado",T125=3,"Competente",T125=4,"Proficiente",T125=5,"Master")</f>
        <v>Novato</v>
      </c>
      <c r="V125" s="22">
        <v>4</v>
      </c>
      <c r="W125" s="22" t="str" cm="1">
        <f t="array" ref="W125">_xlfn.IFS(V125=0,"No evidenciado",V125=1,"Novato",V125=2,"Principiante avanzado",V125=3,"Competente",V125=4,"Proficiente",V125=5,"Master")</f>
        <v>Proficiente</v>
      </c>
      <c r="X125" s="22">
        <v>3</v>
      </c>
      <c r="Y125" s="22" t="str" cm="1">
        <f t="array" ref="Y125">_xlfn.IFS(X125=0,"No evidenciado",X125=1,"Novato",X125=2,"Principiante avanzado",X125=3,"Competente",X125=4,"Proficiente",X125=5,"Master")</f>
        <v>Competente</v>
      </c>
      <c r="Z125" s="22">
        <v>4</v>
      </c>
      <c r="AA125" s="22" t="str" cm="1">
        <f t="array" ref="AA125">_xlfn.IFS(Z125=0,"No evidenciado",Z125=1,"Novato",Z125=2,"Principiante avanzado",Z125=3,"Competente",Z125=4,"Proficiente",Z125=5,"Master")</f>
        <v>Proficiente</v>
      </c>
      <c r="AB125" s="22">
        <v>1</v>
      </c>
      <c r="AC125" s="22" t="str" cm="1">
        <f t="array" ref="AC125">_xlfn.IFS(AB125=0,"Prenovato",AB125=1,"Novato",AB125=2,"Principiante avanzado",AB125=3,"Competente",AB125=4,"Proficiente",AB125=5,"Master")</f>
        <v>Novato</v>
      </c>
      <c r="AD125" s="22" t="str">
        <f>IF(A125&lt;&gt;E125,"EVALUACIÓN","AUTOEVALUACIÓN")</f>
        <v>EVALUACIÓN</v>
      </c>
    </row>
    <row r="126" spans="1:30" x14ac:dyDescent="0.25">
      <c r="A126" t="s">
        <v>186</v>
      </c>
      <c r="B126" t="s">
        <v>189</v>
      </c>
      <c r="C126" t="s">
        <v>192</v>
      </c>
      <c r="D126" t="s">
        <v>194</v>
      </c>
      <c r="E126" t="s">
        <v>202</v>
      </c>
      <c r="F126" t="s">
        <v>217</v>
      </c>
      <c r="G126" t="s">
        <v>232</v>
      </c>
      <c r="H126" s="5">
        <v>44621</v>
      </c>
      <c r="I126" s="1">
        <f t="shared" ca="1" si="2"/>
        <v>15</v>
      </c>
      <c r="J126" s="1" t="str">
        <f t="shared" ca="1" si="3"/>
        <v>3. Mayor a 6 meses</v>
      </c>
      <c r="K126" t="str">
        <f>IF(COUNTIFS($E$2:$E$290,E126,$O$2:$O$290,"PRINCIPAL",$Q$2:$Q$290,0)&gt;0,"SI","NO")</f>
        <v>NO</v>
      </c>
      <c r="L126" t="s">
        <v>242</v>
      </c>
      <c r="M126" t="s">
        <v>259</v>
      </c>
      <c r="N126" t="s">
        <v>260</v>
      </c>
      <c r="O126" t="s">
        <v>260</v>
      </c>
      <c r="P126" t="str">
        <f>F126&amp;M126</f>
        <v>LILIA KATHLEEN POLO VILLANUEVAPrincipios de seguridad</v>
      </c>
      <c r="Q126">
        <v>1</v>
      </c>
      <c r="R126" t="s">
        <v>6</v>
      </c>
      <c r="S126" t="s">
        <v>21</v>
      </c>
      <c r="T126" s="22">
        <v>1</v>
      </c>
      <c r="U126" s="22" t="str" cm="1">
        <f t="array" ref="U126">_xlfn.IFS(T126=0,"Prenovato",T126=1,"Novato",T126=2,"Principiante avanzado",T126=3,"Competente",T126=4,"Proficiente",T126=5,"Master")</f>
        <v>Novato</v>
      </c>
      <c r="V126" s="22">
        <v>4</v>
      </c>
      <c r="W126" s="22" t="str" cm="1">
        <f t="array" ref="W126">_xlfn.IFS(V126=0,"No evidenciado",V126=1,"Novato",V126=2,"Principiante avanzado",V126=3,"Competente",V126=4,"Proficiente",V126=5,"Master")</f>
        <v>Proficiente</v>
      </c>
      <c r="X126" s="22">
        <v>3</v>
      </c>
      <c r="Y126" s="22" t="str" cm="1">
        <f t="array" ref="Y126">_xlfn.IFS(X126=0,"No evidenciado",X126=1,"Novato",X126=2,"Principiante avanzado",X126=3,"Competente",X126=4,"Proficiente",X126=5,"Master")</f>
        <v>Competente</v>
      </c>
      <c r="Z126" s="22">
        <v>4</v>
      </c>
      <c r="AA126" s="22" t="str" cm="1">
        <f t="array" ref="AA126">_xlfn.IFS(Z126=0,"No evidenciado",Z126=1,"Novato",Z126=2,"Principiante avanzado",Z126=3,"Competente",Z126=4,"Proficiente",Z126=5,"Master")</f>
        <v>Proficiente</v>
      </c>
      <c r="AB126" s="22">
        <v>1</v>
      </c>
      <c r="AC126" s="22" t="str" cm="1">
        <f t="array" ref="AC126">_xlfn.IFS(AB126=0,"Prenovato",AB126=1,"Novato",AB126=2,"Principiante avanzado",AB126=3,"Competente",AB126=4,"Proficiente",AB126=5,"Master")</f>
        <v>Novato</v>
      </c>
      <c r="AD126" s="22" t="str">
        <f>IF(A126&lt;&gt;E126,"EVALUACIÓN","AUTOEVALUACIÓN")</f>
        <v>EVALUACIÓN</v>
      </c>
    </row>
    <row r="127" spans="1:30" x14ac:dyDescent="0.25">
      <c r="A127" t="s">
        <v>186</v>
      </c>
      <c r="B127" t="s">
        <v>189</v>
      </c>
      <c r="C127" t="s">
        <v>192</v>
      </c>
      <c r="D127" t="s">
        <v>194</v>
      </c>
      <c r="E127" t="s">
        <v>202</v>
      </c>
      <c r="F127" t="s">
        <v>217</v>
      </c>
      <c r="G127" t="s">
        <v>232</v>
      </c>
      <c r="H127" s="5">
        <v>44621</v>
      </c>
      <c r="I127" s="1">
        <f t="shared" ca="1" si="2"/>
        <v>15</v>
      </c>
      <c r="J127" s="1" t="str">
        <f t="shared" ca="1" si="3"/>
        <v>3. Mayor a 6 meses</v>
      </c>
      <c r="K127" t="str">
        <f>IF(COUNTIFS($E$2:$E$290,E127,$O$2:$O$290,"PRINCIPAL",$Q$2:$Q$290,0)&gt;0,"SI","NO")</f>
        <v>NO</v>
      </c>
      <c r="L127" t="s">
        <v>242</v>
      </c>
      <c r="M127" t="s">
        <v>248</v>
      </c>
      <c r="N127" t="s">
        <v>261</v>
      </c>
      <c r="O127" t="s">
        <v>260</v>
      </c>
      <c r="P127" t="str">
        <f>F127&amp;M127</f>
        <v>LILIA KATHLEEN POLO VILLANUEVACaptura de valor</v>
      </c>
      <c r="Q127">
        <v>1</v>
      </c>
      <c r="R127" t="s">
        <v>6</v>
      </c>
      <c r="S127" t="s">
        <v>21</v>
      </c>
      <c r="T127" s="22">
        <v>1</v>
      </c>
      <c r="U127" s="22" t="str" cm="1">
        <f t="array" ref="U127">_xlfn.IFS(T127=0,"Prenovato",T127=1,"Novato",T127=2,"Principiante avanzado",T127=3,"Competente",T127=4,"Proficiente",T127=5,"Master")</f>
        <v>Novato</v>
      </c>
      <c r="V127" s="22">
        <v>4</v>
      </c>
      <c r="W127" s="22" t="str" cm="1">
        <f t="array" ref="W127">_xlfn.IFS(V127=0,"No evidenciado",V127=1,"Novato",V127=2,"Principiante avanzado",V127=3,"Competente",V127=4,"Proficiente",V127=5,"Master")</f>
        <v>Proficiente</v>
      </c>
      <c r="X127" s="22">
        <v>3</v>
      </c>
      <c r="Y127" s="22" t="str" cm="1">
        <f t="array" ref="Y127">_xlfn.IFS(X127=0,"No evidenciado",X127=1,"Novato",X127=2,"Principiante avanzado",X127=3,"Competente",X127=4,"Proficiente",X127=5,"Master")</f>
        <v>Competente</v>
      </c>
      <c r="Z127" s="22">
        <v>4</v>
      </c>
      <c r="AA127" s="22" t="str" cm="1">
        <f t="array" ref="AA127">_xlfn.IFS(Z127=0,"No evidenciado",Z127=1,"Novato",Z127=2,"Principiante avanzado",Z127=3,"Competente",Z127=4,"Proficiente",Z127=5,"Master")</f>
        <v>Proficiente</v>
      </c>
      <c r="AB127" s="22">
        <v>1</v>
      </c>
      <c r="AC127" s="22" t="str" cm="1">
        <f t="array" ref="AC127">_xlfn.IFS(AB127=0,"Prenovato",AB127=1,"Novato",AB127=2,"Principiante avanzado",AB127=3,"Competente",AB127=4,"Proficiente",AB127=5,"Master")</f>
        <v>Novato</v>
      </c>
      <c r="AD127" s="22" t="str">
        <f>IF(A127&lt;&gt;E127,"EVALUACIÓN","AUTOEVALUACIÓN")</f>
        <v>EVALUACIÓN</v>
      </c>
    </row>
    <row r="128" spans="1:30" x14ac:dyDescent="0.25">
      <c r="A128" t="s">
        <v>186</v>
      </c>
      <c r="B128" t="s">
        <v>189</v>
      </c>
      <c r="C128" t="s">
        <v>192</v>
      </c>
      <c r="D128" t="s">
        <v>194</v>
      </c>
      <c r="E128" t="s">
        <v>202</v>
      </c>
      <c r="F128" t="s">
        <v>217</v>
      </c>
      <c r="G128" t="s">
        <v>232</v>
      </c>
      <c r="H128" s="5">
        <v>44621</v>
      </c>
      <c r="I128" s="1">
        <f t="shared" ca="1" si="2"/>
        <v>15</v>
      </c>
      <c r="J128" s="1" t="str">
        <f t="shared" ca="1" si="3"/>
        <v>3. Mayor a 6 meses</v>
      </c>
      <c r="K128" t="str">
        <f>IF(COUNTIFS($E$2:$E$290,E128,$O$2:$O$290,"PRINCIPAL",$Q$2:$Q$290,0)&gt;0,"SI","NO")</f>
        <v>NO</v>
      </c>
      <c r="L128" t="s">
        <v>242</v>
      </c>
      <c r="M128" t="s">
        <v>251</v>
      </c>
      <c r="N128" t="s">
        <v>261</v>
      </c>
      <c r="O128" t="s">
        <v>260</v>
      </c>
      <c r="P128" t="str">
        <f>F128&amp;M128</f>
        <v>LILIA KATHLEEN POLO VILLANUEVACustomer Experience</v>
      </c>
      <c r="Q128">
        <v>2</v>
      </c>
      <c r="R128" t="s">
        <v>4</v>
      </c>
      <c r="S128" t="s">
        <v>21</v>
      </c>
      <c r="T128" s="22">
        <v>1</v>
      </c>
      <c r="U128" s="22" t="str" cm="1">
        <f t="array" ref="U128">_xlfn.IFS(T128=0,"Prenovato",T128=1,"Novato",T128=2,"Principiante avanzado",T128=3,"Competente",T128=4,"Proficiente",T128=5,"Master")</f>
        <v>Novato</v>
      </c>
      <c r="V128" s="22">
        <v>4</v>
      </c>
      <c r="W128" s="22" t="str" cm="1">
        <f t="array" ref="W128">_xlfn.IFS(V128=0,"No evidenciado",V128=1,"Novato",V128=2,"Principiante avanzado",V128=3,"Competente",V128=4,"Proficiente",V128=5,"Master")</f>
        <v>Proficiente</v>
      </c>
      <c r="X128" s="22">
        <v>3</v>
      </c>
      <c r="Y128" s="22" t="str" cm="1">
        <f t="array" ref="Y128">_xlfn.IFS(X128=0,"No evidenciado",X128=1,"Novato",X128=2,"Principiante avanzado",X128=3,"Competente",X128=4,"Proficiente",X128=5,"Master")</f>
        <v>Competente</v>
      </c>
      <c r="Z128" s="22">
        <v>4</v>
      </c>
      <c r="AA128" s="22" t="str" cm="1">
        <f t="array" ref="AA128">_xlfn.IFS(Z128=0,"No evidenciado",Z128=1,"Novato",Z128=2,"Principiante avanzado",Z128=3,"Competente",Z128=4,"Proficiente",Z128=5,"Master")</f>
        <v>Proficiente</v>
      </c>
      <c r="AB128" s="22">
        <v>1</v>
      </c>
      <c r="AC128" s="22" t="str" cm="1">
        <f t="array" ref="AC128">_xlfn.IFS(AB128=0,"Prenovato",AB128=1,"Novato",AB128=2,"Principiante avanzado",AB128=3,"Competente",AB128=4,"Proficiente",AB128=5,"Master")</f>
        <v>Novato</v>
      </c>
      <c r="AD128" s="22" t="str">
        <f>IF(A128&lt;&gt;E128,"EVALUACIÓN","AUTOEVALUACIÓN")</f>
        <v>EVALUACIÓN</v>
      </c>
    </row>
    <row r="129" spans="1:30" x14ac:dyDescent="0.25">
      <c r="A129" t="s">
        <v>186</v>
      </c>
      <c r="B129" t="s">
        <v>189</v>
      </c>
      <c r="C129" t="s">
        <v>192</v>
      </c>
      <c r="D129" t="s">
        <v>194</v>
      </c>
      <c r="E129" t="s">
        <v>202</v>
      </c>
      <c r="F129" t="s">
        <v>217</v>
      </c>
      <c r="G129" t="s">
        <v>232</v>
      </c>
      <c r="H129" s="5">
        <v>44621</v>
      </c>
      <c r="I129" s="1">
        <f t="shared" ca="1" si="2"/>
        <v>15</v>
      </c>
      <c r="J129" s="1" t="str">
        <f t="shared" ca="1" si="3"/>
        <v>3. Mayor a 6 meses</v>
      </c>
      <c r="K129" t="str">
        <f>IF(COUNTIFS($E$2:$E$290,E129,$O$2:$O$290,"PRINCIPAL",$Q$2:$Q$290,0)&gt;0,"SI","NO")</f>
        <v>NO</v>
      </c>
      <c r="L129" t="s">
        <v>242</v>
      </c>
      <c r="M129" t="s">
        <v>249</v>
      </c>
      <c r="N129" t="s">
        <v>261</v>
      </c>
      <c r="O129" t="s">
        <v>260</v>
      </c>
      <c r="P129" t="str">
        <f>F129&amp;M129</f>
        <v>LILIA KATHLEEN POLO VILLANUEVAStory Telling</v>
      </c>
      <c r="Q129">
        <v>3</v>
      </c>
      <c r="R129" t="s">
        <v>5</v>
      </c>
      <c r="S129" t="s">
        <v>21</v>
      </c>
      <c r="T129" s="22">
        <v>1</v>
      </c>
      <c r="U129" s="22" t="str" cm="1">
        <f t="array" ref="U129">_xlfn.IFS(T129=0,"Prenovato",T129=1,"Novato",T129=2,"Principiante avanzado",T129=3,"Competente",T129=4,"Proficiente",T129=5,"Master")</f>
        <v>Novato</v>
      </c>
      <c r="V129" s="22">
        <v>4</v>
      </c>
      <c r="W129" s="22" t="str" cm="1">
        <f t="array" ref="W129">_xlfn.IFS(V129=0,"No evidenciado",V129=1,"Novato",V129=2,"Principiante avanzado",V129=3,"Competente",V129=4,"Proficiente",V129=5,"Master")</f>
        <v>Proficiente</v>
      </c>
      <c r="X129" s="22">
        <v>3</v>
      </c>
      <c r="Y129" s="22" t="str" cm="1">
        <f t="array" ref="Y129">_xlfn.IFS(X129=0,"No evidenciado",X129=1,"Novato",X129=2,"Principiante avanzado",X129=3,"Competente",X129=4,"Proficiente",X129=5,"Master")</f>
        <v>Competente</v>
      </c>
      <c r="Z129" s="22">
        <v>4</v>
      </c>
      <c r="AA129" s="22" t="str" cm="1">
        <f t="array" ref="AA129">_xlfn.IFS(Z129=0,"No evidenciado",Z129=1,"Novato",Z129=2,"Principiante avanzado",Z129=3,"Competente",Z129=4,"Proficiente",Z129=5,"Master")</f>
        <v>Proficiente</v>
      </c>
      <c r="AB129" s="22">
        <v>1</v>
      </c>
      <c r="AC129" s="22" t="str" cm="1">
        <f t="array" ref="AC129">_xlfn.IFS(AB129=0,"Prenovato",AB129=1,"Novato",AB129=2,"Principiante avanzado",AB129=3,"Competente",AB129=4,"Proficiente",AB129=5,"Master")</f>
        <v>Novato</v>
      </c>
      <c r="AD129" s="22" t="str">
        <f>IF(A129&lt;&gt;E129,"EVALUACIÓN","AUTOEVALUACIÓN")</f>
        <v>EVALUACIÓN</v>
      </c>
    </row>
    <row r="130" spans="1:30" x14ac:dyDescent="0.25">
      <c r="A130" t="s">
        <v>186</v>
      </c>
      <c r="B130" t="s">
        <v>189</v>
      </c>
      <c r="C130" t="s">
        <v>192</v>
      </c>
      <c r="D130" t="s">
        <v>194</v>
      </c>
      <c r="E130" t="s">
        <v>202</v>
      </c>
      <c r="F130" t="s">
        <v>217</v>
      </c>
      <c r="G130" t="s">
        <v>232</v>
      </c>
      <c r="H130" s="5">
        <v>44621</v>
      </c>
      <c r="I130" s="1">
        <f t="shared" ca="1" si="2"/>
        <v>15</v>
      </c>
      <c r="J130" s="1" t="str">
        <f t="shared" ca="1" si="3"/>
        <v>3. Mayor a 6 meses</v>
      </c>
      <c r="K130" t="str">
        <f>IF(COUNTIFS($E$2:$E$290,E130,$O$2:$O$290,"PRINCIPAL",$Q$2:$Q$290,0)&gt;0,"SI","NO")</f>
        <v>NO</v>
      </c>
      <c r="L130" t="s">
        <v>242</v>
      </c>
      <c r="M130" t="s">
        <v>250</v>
      </c>
      <c r="N130" t="s">
        <v>260</v>
      </c>
      <c r="O130" t="s">
        <v>260</v>
      </c>
      <c r="P130" t="str">
        <f>F130&amp;M130</f>
        <v>LILIA KATHLEEN POLO VILLANUEVAGestión de cambios</v>
      </c>
      <c r="Q130">
        <v>2</v>
      </c>
      <c r="R130" t="s">
        <v>4</v>
      </c>
      <c r="S130" t="s">
        <v>21</v>
      </c>
      <c r="T130" s="22">
        <v>1</v>
      </c>
      <c r="U130" s="22" t="str" cm="1">
        <f t="array" ref="U130">_xlfn.IFS(T130=0,"Prenovato",T130=1,"Novato",T130=2,"Principiante avanzado",T130=3,"Competente",T130=4,"Proficiente",T130=5,"Master")</f>
        <v>Novato</v>
      </c>
      <c r="V130" s="22">
        <v>4</v>
      </c>
      <c r="W130" s="22" t="str" cm="1">
        <f t="array" ref="W130">_xlfn.IFS(V130=0,"No evidenciado",V130=1,"Novato",V130=2,"Principiante avanzado",V130=3,"Competente",V130=4,"Proficiente",V130=5,"Master")</f>
        <v>Proficiente</v>
      </c>
      <c r="X130" s="22">
        <v>3</v>
      </c>
      <c r="Y130" s="22" t="str" cm="1">
        <f t="array" ref="Y130">_xlfn.IFS(X130=0,"No evidenciado",X130=1,"Novato",X130=2,"Principiante avanzado",X130=3,"Competente",X130=4,"Proficiente",X130=5,"Master")</f>
        <v>Competente</v>
      </c>
      <c r="Z130" s="22">
        <v>4</v>
      </c>
      <c r="AA130" s="22" t="str" cm="1">
        <f t="array" ref="AA130">_xlfn.IFS(Z130=0,"No evidenciado",Z130=1,"Novato",Z130=2,"Principiante avanzado",Z130=3,"Competente",Z130=4,"Proficiente",Z130=5,"Master")</f>
        <v>Proficiente</v>
      </c>
      <c r="AB130" s="22">
        <v>1</v>
      </c>
      <c r="AC130" s="22" t="str" cm="1">
        <f t="array" ref="AC130">_xlfn.IFS(AB130=0,"Prenovato",AB130=1,"Novato",AB130=2,"Principiante avanzado",AB130=3,"Competente",AB130=4,"Proficiente",AB130=5,"Master")</f>
        <v>Novato</v>
      </c>
      <c r="AD130" s="22" t="str">
        <f>IF(A130&lt;&gt;E130,"EVALUACIÓN","AUTOEVALUACIÓN")</f>
        <v>EVALUACIÓN</v>
      </c>
    </row>
    <row r="131" spans="1:30" x14ac:dyDescent="0.25">
      <c r="A131" t="s">
        <v>186</v>
      </c>
      <c r="B131" t="s">
        <v>189</v>
      </c>
      <c r="C131" t="s">
        <v>192</v>
      </c>
      <c r="D131" t="s">
        <v>194</v>
      </c>
      <c r="E131" t="s">
        <v>202</v>
      </c>
      <c r="F131" t="s">
        <v>217</v>
      </c>
      <c r="G131" t="s">
        <v>232</v>
      </c>
      <c r="H131" s="5">
        <v>44621</v>
      </c>
      <c r="I131" s="1">
        <f t="shared" ref="I131:I194" ca="1" si="4">DATEDIF(H131,TODAY(),"m")</f>
        <v>15</v>
      </c>
      <c r="J131" s="1" t="str">
        <f t="shared" ref="J131:J194" ca="1" si="5">IF(I131&lt;=3,"1. Menor o igual a 3 meses",IF(I131&lt;=6,"2. Entre 4 - 6 meses","3. Mayor a 6 meses"))</f>
        <v>3. Mayor a 6 meses</v>
      </c>
      <c r="K131" t="str">
        <f>IF(COUNTIFS($E$2:$E$290,E131,$O$2:$O$290,"PRINCIPAL",$Q$2:$Q$290,0)&gt;0,"SI","NO")</f>
        <v>NO</v>
      </c>
      <c r="L131" t="s">
        <v>242</v>
      </c>
      <c r="M131" t="s">
        <v>252</v>
      </c>
      <c r="N131" t="s">
        <v>260</v>
      </c>
      <c r="O131" t="s">
        <v>260</v>
      </c>
      <c r="P131" t="str">
        <f>F131&amp;M131</f>
        <v>LILIA KATHLEEN POLO VILLANUEVAEvolución ágil de productos digitales</v>
      </c>
      <c r="Q131">
        <v>4</v>
      </c>
      <c r="R131" t="s">
        <v>7</v>
      </c>
      <c r="S131" t="s">
        <v>21</v>
      </c>
      <c r="T131" s="22">
        <v>1</v>
      </c>
      <c r="U131" s="22" t="str" cm="1">
        <f t="array" ref="U131">_xlfn.IFS(T131=0,"Prenovato",T131=1,"Novato",T131=2,"Principiante avanzado",T131=3,"Competente",T131=4,"Proficiente",T131=5,"Master")</f>
        <v>Novato</v>
      </c>
      <c r="V131" s="22">
        <v>4</v>
      </c>
      <c r="W131" s="22" t="str" cm="1">
        <f t="array" ref="W131">_xlfn.IFS(V131=0,"No evidenciado",V131=1,"Novato",V131=2,"Principiante avanzado",V131=3,"Competente",V131=4,"Proficiente",V131=5,"Master")</f>
        <v>Proficiente</v>
      </c>
      <c r="X131" s="22">
        <v>3</v>
      </c>
      <c r="Y131" s="22" t="str" cm="1">
        <f t="array" ref="Y131">_xlfn.IFS(X131=0,"No evidenciado",X131=1,"Novato",X131=2,"Principiante avanzado",X131=3,"Competente",X131=4,"Proficiente",X131=5,"Master")</f>
        <v>Competente</v>
      </c>
      <c r="Z131" s="22">
        <v>4</v>
      </c>
      <c r="AA131" s="22" t="str" cm="1">
        <f t="array" ref="AA131">_xlfn.IFS(Z131=0,"No evidenciado",Z131=1,"Novato",Z131=2,"Principiante avanzado",Z131=3,"Competente",Z131=4,"Proficiente",Z131=5,"Master")</f>
        <v>Proficiente</v>
      </c>
      <c r="AB131" s="22">
        <v>1</v>
      </c>
      <c r="AC131" s="22" t="str" cm="1">
        <f t="array" ref="AC131">_xlfn.IFS(AB131=0,"Prenovato",AB131=1,"Novato",AB131=2,"Principiante avanzado",AB131=3,"Competente",AB131=4,"Proficiente",AB131=5,"Master")</f>
        <v>Novato</v>
      </c>
      <c r="AD131" s="22" t="str">
        <f>IF(A131&lt;&gt;E131,"EVALUACIÓN","AUTOEVALUACIÓN")</f>
        <v>EVALUACIÓN</v>
      </c>
    </row>
    <row r="132" spans="1:30" x14ac:dyDescent="0.25">
      <c r="A132" t="s">
        <v>186</v>
      </c>
      <c r="B132" t="s">
        <v>189</v>
      </c>
      <c r="C132" t="s">
        <v>192</v>
      </c>
      <c r="D132" t="s">
        <v>194</v>
      </c>
      <c r="E132" t="s">
        <v>202</v>
      </c>
      <c r="F132" t="s">
        <v>217</v>
      </c>
      <c r="G132" t="s">
        <v>232</v>
      </c>
      <c r="H132" s="5">
        <v>44621</v>
      </c>
      <c r="I132" s="1">
        <f t="shared" ca="1" si="4"/>
        <v>15</v>
      </c>
      <c r="J132" s="1" t="str">
        <f t="shared" ca="1" si="5"/>
        <v>3. Mayor a 6 meses</v>
      </c>
      <c r="K132" t="str">
        <f>IF(COUNTIFS($E$2:$E$290,E132,$O$2:$O$290,"PRINCIPAL",$Q$2:$Q$290,0)&gt;0,"SI","NO")</f>
        <v>NO</v>
      </c>
      <c r="L132" t="s">
        <v>242</v>
      </c>
      <c r="M132" t="s">
        <v>253</v>
      </c>
      <c r="N132" t="s">
        <v>31</v>
      </c>
      <c r="O132" t="s">
        <v>31</v>
      </c>
      <c r="P132" t="str">
        <f>F132&amp;M132</f>
        <v>LILIA KATHLEEN POLO VILLANUEVANegocio bancario</v>
      </c>
      <c r="Q132">
        <v>4</v>
      </c>
      <c r="R132" t="s">
        <v>7</v>
      </c>
      <c r="S132" t="s">
        <v>21</v>
      </c>
      <c r="T132" s="22">
        <v>1</v>
      </c>
      <c r="U132" s="22" t="str" cm="1">
        <f t="array" ref="U132">_xlfn.IFS(T132=0,"Prenovato",T132=1,"Novato",T132=2,"Principiante avanzado",T132=3,"Competente",T132=4,"Proficiente",T132=5,"Master")</f>
        <v>Novato</v>
      </c>
      <c r="V132" s="22">
        <v>4</v>
      </c>
      <c r="W132" s="22" t="str" cm="1">
        <f t="array" ref="W132">_xlfn.IFS(V132=0,"No evidenciado",V132=1,"Novato",V132=2,"Principiante avanzado",V132=3,"Competente",V132=4,"Proficiente",V132=5,"Master")</f>
        <v>Proficiente</v>
      </c>
      <c r="X132" s="22">
        <v>3</v>
      </c>
      <c r="Y132" s="22" t="str" cm="1">
        <f t="array" ref="Y132">_xlfn.IFS(X132=0,"No evidenciado",X132=1,"Novato",X132=2,"Principiante avanzado",X132=3,"Competente",X132=4,"Proficiente",X132=5,"Master")</f>
        <v>Competente</v>
      </c>
      <c r="Z132" s="22">
        <v>4</v>
      </c>
      <c r="AA132" s="22" t="str" cm="1">
        <f t="array" ref="AA132">_xlfn.IFS(Z132=0,"No evidenciado",Z132=1,"Novato",Z132=2,"Principiante avanzado",Z132=3,"Competente",Z132=4,"Proficiente",Z132=5,"Master")</f>
        <v>Proficiente</v>
      </c>
      <c r="AB132" s="22">
        <v>1</v>
      </c>
      <c r="AC132" s="22" t="str" cm="1">
        <f t="array" ref="AC132">_xlfn.IFS(AB132=0,"Prenovato",AB132=1,"Novato",AB132=2,"Principiante avanzado",AB132=3,"Competente",AB132=4,"Proficiente",AB132=5,"Master")</f>
        <v>Novato</v>
      </c>
      <c r="AD132" s="22" t="str">
        <f>IF(A132&lt;&gt;E132,"EVALUACIÓN","AUTOEVALUACIÓN")</f>
        <v>EVALUACIÓN</v>
      </c>
    </row>
    <row r="133" spans="1:30" x14ac:dyDescent="0.25">
      <c r="A133" t="s">
        <v>186</v>
      </c>
      <c r="B133" t="s">
        <v>189</v>
      </c>
      <c r="C133" t="s">
        <v>192</v>
      </c>
      <c r="D133" t="s">
        <v>194</v>
      </c>
      <c r="E133" t="s">
        <v>202</v>
      </c>
      <c r="F133" t="s">
        <v>217</v>
      </c>
      <c r="G133" t="s">
        <v>232</v>
      </c>
      <c r="H133" s="5">
        <v>44621</v>
      </c>
      <c r="I133" s="1">
        <f t="shared" ca="1" si="4"/>
        <v>15</v>
      </c>
      <c r="J133" s="1" t="str">
        <f t="shared" ca="1" si="5"/>
        <v>3. Mayor a 6 meses</v>
      </c>
      <c r="K133" t="str">
        <f>IF(COUNTIFS($E$2:$E$290,E133,$O$2:$O$290,"PRINCIPAL",$Q$2:$Q$290,0)&gt;0,"SI","NO")</f>
        <v>NO</v>
      </c>
      <c r="L133" t="s">
        <v>242</v>
      </c>
      <c r="M133" t="s">
        <v>255</v>
      </c>
      <c r="N133" t="s">
        <v>260</v>
      </c>
      <c r="O133" t="s">
        <v>260</v>
      </c>
      <c r="P133" t="str">
        <f>F133&amp;M133</f>
        <v>LILIA KATHLEEN POLO VILLANUEVACompliance</v>
      </c>
      <c r="Q133">
        <v>2</v>
      </c>
      <c r="R133" t="s">
        <v>4</v>
      </c>
      <c r="S133" t="s">
        <v>21</v>
      </c>
      <c r="T133" s="22">
        <v>1</v>
      </c>
      <c r="U133" s="22" t="str" cm="1">
        <f t="array" ref="U133">_xlfn.IFS(T133=0,"Prenovato",T133=1,"Novato",T133=2,"Principiante avanzado",T133=3,"Competente",T133=4,"Proficiente",T133=5,"Master")</f>
        <v>Novato</v>
      </c>
      <c r="V133" s="22">
        <v>4</v>
      </c>
      <c r="W133" s="22" t="str" cm="1">
        <f t="array" ref="W133">_xlfn.IFS(V133=0,"No evidenciado",V133=1,"Novato",V133=2,"Principiante avanzado",V133=3,"Competente",V133=4,"Proficiente",V133=5,"Master")</f>
        <v>Proficiente</v>
      </c>
      <c r="X133" s="22">
        <v>3</v>
      </c>
      <c r="Y133" s="22" t="str" cm="1">
        <f t="array" ref="Y133">_xlfn.IFS(X133=0,"No evidenciado",X133=1,"Novato",X133=2,"Principiante avanzado",X133=3,"Competente",X133=4,"Proficiente",X133=5,"Master")</f>
        <v>Competente</v>
      </c>
      <c r="Z133" s="22">
        <v>4</v>
      </c>
      <c r="AA133" s="22" t="str" cm="1">
        <f t="array" ref="AA133">_xlfn.IFS(Z133=0,"No evidenciado",Z133=1,"Novato",Z133=2,"Principiante avanzado",Z133=3,"Competente",Z133=4,"Proficiente",Z133=5,"Master")</f>
        <v>Proficiente</v>
      </c>
      <c r="AB133" s="22">
        <v>1</v>
      </c>
      <c r="AC133" s="22" t="str" cm="1">
        <f t="array" ref="AC133">_xlfn.IFS(AB133=0,"Prenovato",AB133=1,"Novato",AB133=2,"Principiante avanzado",AB133=3,"Competente",AB133=4,"Proficiente",AB133=5,"Master")</f>
        <v>Novato</v>
      </c>
      <c r="AD133" s="22" t="str">
        <f>IF(A133&lt;&gt;E133,"EVALUACIÓN","AUTOEVALUACIÓN")</f>
        <v>EVALUACIÓN</v>
      </c>
    </row>
    <row r="134" spans="1:30" x14ac:dyDescent="0.25">
      <c r="A134" t="s">
        <v>186</v>
      </c>
      <c r="B134" t="s">
        <v>189</v>
      </c>
      <c r="C134" t="s">
        <v>192</v>
      </c>
      <c r="D134" t="s">
        <v>194</v>
      </c>
      <c r="E134" t="s">
        <v>202</v>
      </c>
      <c r="F134" t="s">
        <v>217</v>
      </c>
      <c r="G134" t="s">
        <v>232</v>
      </c>
      <c r="H134" s="5">
        <v>44621</v>
      </c>
      <c r="I134" s="1">
        <f t="shared" ca="1" si="4"/>
        <v>15</v>
      </c>
      <c r="J134" s="1" t="str">
        <f t="shared" ca="1" si="5"/>
        <v>3. Mayor a 6 meses</v>
      </c>
      <c r="K134" t="str">
        <f>IF(COUNTIFS($E$2:$E$290,E134,$O$2:$O$290,"PRINCIPAL",$Q$2:$Q$290,0)&gt;0,"SI","NO")</f>
        <v>NO</v>
      </c>
      <c r="L134" t="s">
        <v>242</v>
      </c>
      <c r="M134" t="s">
        <v>254</v>
      </c>
      <c r="N134" t="s">
        <v>31</v>
      </c>
      <c r="O134" t="s">
        <v>31</v>
      </c>
      <c r="P134" t="str">
        <f>F134&amp;M134</f>
        <v>LILIA KATHLEEN POLO VILLANUEVAModelado</v>
      </c>
      <c r="Q134">
        <v>2</v>
      </c>
      <c r="R134" t="s">
        <v>4</v>
      </c>
      <c r="S134" t="s">
        <v>21</v>
      </c>
      <c r="T134" s="22">
        <v>1</v>
      </c>
      <c r="U134" s="22" t="str" cm="1">
        <f t="array" ref="U134">_xlfn.IFS(T134=0,"Prenovato",T134=1,"Novato",T134=2,"Principiante avanzado",T134=3,"Competente",T134=4,"Proficiente",T134=5,"Master")</f>
        <v>Novato</v>
      </c>
      <c r="V134" s="22">
        <v>4</v>
      </c>
      <c r="W134" s="22" t="str" cm="1">
        <f t="array" ref="W134">_xlfn.IFS(V134=0,"No evidenciado",V134=1,"Novato",V134=2,"Principiante avanzado",V134=3,"Competente",V134=4,"Proficiente",V134=5,"Master")</f>
        <v>Proficiente</v>
      </c>
      <c r="X134" s="22">
        <v>3</v>
      </c>
      <c r="Y134" s="22" t="str" cm="1">
        <f t="array" ref="Y134">_xlfn.IFS(X134=0,"No evidenciado",X134=1,"Novato",X134=2,"Principiante avanzado",X134=3,"Competente",X134=4,"Proficiente",X134=5,"Master")</f>
        <v>Competente</v>
      </c>
      <c r="Z134" s="22">
        <v>4</v>
      </c>
      <c r="AA134" s="22" t="str" cm="1">
        <f t="array" ref="AA134">_xlfn.IFS(Z134=0,"No evidenciado",Z134=1,"Novato",Z134=2,"Principiante avanzado",Z134=3,"Competente",Z134=4,"Proficiente",Z134=5,"Master")</f>
        <v>Proficiente</v>
      </c>
      <c r="AB134" s="22">
        <v>1</v>
      </c>
      <c r="AC134" s="22" t="str" cm="1">
        <f t="array" ref="AC134">_xlfn.IFS(AB134=0,"Prenovato",AB134=1,"Novato",AB134=2,"Principiante avanzado",AB134=3,"Competente",AB134=4,"Proficiente",AB134=5,"Master")</f>
        <v>Novato</v>
      </c>
      <c r="AD134" s="22" t="str">
        <f>IF(A134&lt;&gt;E134,"EVALUACIÓN","AUTOEVALUACIÓN")</f>
        <v>EVALUACIÓN</v>
      </c>
    </row>
    <row r="135" spans="1:30" x14ac:dyDescent="0.25">
      <c r="A135" t="s">
        <v>186</v>
      </c>
      <c r="B135" t="s">
        <v>189</v>
      </c>
      <c r="C135" t="s">
        <v>192</v>
      </c>
      <c r="D135" t="s">
        <v>194</v>
      </c>
      <c r="E135" t="s">
        <v>202</v>
      </c>
      <c r="F135" t="s">
        <v>217</v>
      </c>
      <c r="G135" t="s">
        <v>232</v>
      </c>
      <c r="H135" s="5">
        <v>44621</v>
      </c>
      <c r="I135" s="1">
        <f t="shared" ca="1" si="4"/>
        <v>15</v>
      </c>
      <c r="J135" s="1" t="str">
        <f t="shared" ca="1" si="5"/>
        <v>3. Mayor a 6 meses</v>
      </c>
      <c r="K135" t="str">
        <f>IF(COUNTIFS($E$2:$E$290,E135,$O$2:$O$290,"PRINCIPAL",$Q$2:$Q$290,0)&gt;0,"SI","NO")</f>
        <v>NO</v>
      </c>
      <c r="L135" t="s">
        <v>242</v>
      </c>
      <c r="M135" t="s">
        <v>258</v>
      </c>
      <c r="N135" t="s">
        <v>31</v>
      </c>
      <c r="O135" t="s">
        <v>31</v>
      </c>
      <c r="P135" t="str">
        <f>F135&amp;M135</f>
        <v>LILIA KATHLEEN POLO VILLANUEVAModelos Bancarios</v>
      </c>
      <c r="Q135">
        <v>3</v>
      </c>
      <c r="R135" t="s">
        <v>5</v>
      </c>
      <c r="S135" t="s">
        <v>21</v>
      </c>
      <c r="T135" s="22">
        <v>1</v>
      </c>
      <c r="U135" s="22" t="str" cm="1">
        <f t="array" ref="U135">_xlfn.IFS(T135=0,"Prenovato",T135=1,"Novato",T135=2,"Principiante avanzado",T135=3,"Competente",T135=4,"Proficiente",T135=5,"Master")</f>
        <v>Novato</v>
      </c>
      <c r="V135" s="22">
        <v>4</v>
      </c>
      <c r="W135" s="22" t="str" cm="1">
        <f t="array" ref="W135">_xlfn.IFS(V135=0,"No evidenciado",V135=1,"Novato",V135=2,"Principiante avanzado",V135=3,"Competente",V135=4,"Proficiente",V135=5,"Master")</f>
        <v>Proficiente</v>
      </c>
      <c r="X135" s="22">
        <v>3</v>
      </c>
      <c r="Y135" s="22" t="str" cm="1">
        <f t="array" ref="Y135">_xlfn.IFS(X135=0,"No evidenciado",X135=1,"Novato",X135=2,"Principiante avanzado",X135=3,"Competente",X135=4,"Proficiente",X135=5,"Master")</f>
        <v>Competente</v>
      </c>
      <c r="Z135" s="22">
        <v>4</v>
      </c>
      <c r="AA135" s="22" t="str" cm="1">
        <f t="array" ref="AA135">_xlfn.IFS(Z135=0,"No evidenciado",Z135=1,"Novato",Z135=2,"Principiante avanzado",Z135=3,"Competente",Z135=4,"Proficiente",Z135=5,"Master")</f>
        <v>Proficiente</v>
      </c>
      <c r="AB135" s="22">
        <v>1</v>
      </c>
      <c r="AC135" s="22" t="str" cm="1">
        <f t="array" ref="AC135">_xlfn.IFS(AB135=0,"Prenovato",AB135=1,"Novato",AB135=2,"Principiante avanzado",AB135=3,"Competente",AB135=4,"Proficiente",AB135=5,"Master")</f>
        <v>Novato</v>
      </c>
      <c r="AD135" s="22" t="str">
        <f>IF(A135&lt;&gt;E135,"EVALUACIÓN","AUTOEVALUACIÓN")</f>
        <v>EVALUACIÓN</v>
      </c>
    </row>
    <row r="136" spans="1:30" x14ac:dyDescent="0.25">
      <c r="A136" t="s">
        <v>186</v>
      </c>
      <c r="B136" t="s">
        <v>189</v>
      </c>
      <c r="C136" t="s">
        <v>192</v>
      </c>
      <c r="D136" t="s">
        <v>194</v>
      </c>
      <c r="E136" t="s">
        <v>202</v>
      </c>
      <c r="F136" t="s">
        <v>217</v>
      </c>
      <c r="G136" t="s">
        <v>232</v>
      </c>
      <c r="H136" s="5">
        <v>44621</v>
      </c>
      <c r="I136" s="1">
        <f t="shared" ca="1" si="4"/>
        <v>15</v>
      </c>
      <c r="J136" s="1" t="str">
        <f t="shared" ca="1" si="5"/>
        <v>3. Mayor a 6 meses</v>
      </c>
      <c r="K136" t="str">
        <f>IF(COUNTIFS($E$2:$E$290,E136,$O$2:$O$290,"PRINCIPAL",$Q$2:$Q$290,0)&gt;0,"SI","NO")</f>
        <v>NO</v>
      </c>
      <c r="L136" t="s">
        <v>242</v>
      </c>
      <c r="M136" t="s">
        <v>247</v>
      </c>
      <c r="N136" t="s">
        <v>31</v>
      </c>
      <c r="O136" t="s">
        <v>31</v>
      </c>
      <c r="P136" t="str">
        <f>F136&amp;M136</f>
        <v>LILIA KATHLEEN POLO VILLANUEVAInnovación</v>
      </c>
      <c r="Q136">
        <v>2</v>
      </c>
      <c r="R136" t="s">
        <v>4</v>
      </c>
      <c r="S136" t="s">
        <v>21</v>
      </c>
      <c r="T136" s="22">
        <v>1</v>
      </c>
      <c r="U136" s="22" t="str" cm="1">
        <f t="array" ref="U136">_xlfn.IFS(T136=0,"Prenovato",T136=1,"Novato",T136=2,"Principiante avanzado",T136=3,"Competente",T136=4,"Proficiente",T136=5,"Master")</f>
        <v>Novato</v>
      </c>
      <c r="V136" s="22">
        <v>4</v>
      </c>
      <c r="W136" s="22" t="str" cm="1">
        <f t="array" ref="W136">_xlfn.IFS(V136=0,"No evidenciado",V136=1,"Novato",V136=2,"Principiante avanzado",V136=3,"Competente",V136=4,"Proficiente",V136=5,"Master")</f>
        <v>Proficiente</v>
      </c>
      <c r="X136" s="22">
        <v>3</v>
      </c>
      <c r="Y136" s="22" t="str" cm="1">
        <f t="array" ref="Y136">_xlfn.IFS(X136=0,"No evidenciado",X136=1,"Novato",X136=2,"Principiante avanzado",X136=3,"Competente",X136=4,"Proficiente",X136=5,"Master")</f>
        <v>Competente</v>
      </c>
      <c r="Z136" s="22">
        <v>4</v>
      </c>
      <c r="AA136" s="22" t="str" cm="1">
        <f t="array" ref="AA136">_xlfn.IFS(Z136=0,"No evidenciado",Z136=1,"Novato",Z136=2,"Principiante avanzado",Z136=3,"Competente",Z136=4,"Proficiente",Z136=5,"Master")</f>
        <v>Proficiente</v>
      </c>
      <c r="AB136" s="22">
        <v>1</v>
      </c>
      <c r="AC136" s="22" t="str" cm="1">
        <f t="array" ref="AC136">_xlfn.IFS(AB136=0,"Prenovato",AB136=1,"Novato",AB136=2,"Principiante avanzado",AB136=3,"Competente",AB136=4,"Proficiente",AB136=5,"Master")</f>
        <v>Novato</v>
      </c>
      <c r="AD136" s="22" t="str">
        <f>IF(A136&lt;&gt;E136,"EVALUACIÓN","AUTOEVALUACIÓN")</f>
        <v>EVALUACIÓN</v>
      </c>
    </row>
    <row r="137" spans="1:30" x14ac:dyDescent="0.25">
      <c r="A137" t="s">
        <v>186</v>
      </c>
      <c r="B137" t="s">
        <v>189</v>
      </c>
      <c r="C137" t="s">
        <v>192</v>
      </c>
      <c r="D137" t="s">
        <v>194</v>
      </c>
      <c r="E137" t="s">
        <v>202</v>
      </c>
      <c r="F137" t="s">
        <v>217</v>
      </c>
      <c r="G137" t="s">
        <v>232</v>
      </c>
      <c r="H137" s="5">
        <v>44621</v>
      </c>
      <c r="I137" s="1">
        <f t="shared" ca="1" si="4"/>
        <v>15</v>
      </c>
      <c r="J137" s="1" t="str">
        <f t="shared" ca="1" si="5"/>
        <v>3. Mayor a 6 meses</v>
      </c>
      <c r="K137" t="str">
        <f>IF(COUNTIFS($E$2:$E$290,E137,$O$2:$O$290,"PRINCIPAL",$Q$2:$Q$290,0)&gt;0,"SI","NO")</f>
        <v>NO</v>
      </c>
      <c r="L137" t="s">
        <v>242</v>
      </c>
      <c r="M137" t="s">
        <v>257</v>
      </c>
      <c r="N137" t="s">
        <v>31</v>
      </c>
      <c r="O137" t="s">
        <v>31</v>
      </c>
      <c r="P137" t="str">
        <f>F137&amp;M137</f>
        <v>LILIA KATHLEEN POLO VILLANUEVAFrameworks de arquitectura empresarial</v>
      </c>
      <c r="Q137">
        <v>2</v>
      </c>
      <c r="R137" t="s">
        <v>4</v>
      </c>
      <c r="S137" t="s">
        <v>21</v>
      </c>
      <c r="T137" s="22">
        <v>1</v>
      </c>
      <c r="U137" s="22" t="str" cm="1">
        <f t="array" ref="U137">_xlfn.IFS(T137=0,"Prenovato",T137=1,"Novato",T137=2,"Principiante avanzado",T137=3,"Competente",T137=4,"Proficiente",T137=5,"Master")</f>
        <v>Novato</v>
      </c>
      <c r="V137" s="22">
        <v>4</v>
      </c>
      <c r="W137" s="22" t="str" cm="1">
        <f t="array" ref="W137">_xlfn.IFS(V137=0,"No evidenciado",V137=1,"Novato",V137=2,"Principiante avanzado",V137=3,"Competente",V137=4,"Proficiente",V137=5,"Master")</f>
        <v>Proficiente</v>
      </c>
      <c r="X137" s="22">
        <v>3</v>
      </c>
      <c r="Y137" s="22" t="str" cm="1">
        <f t="array" ref="Y137">_xlfn.IFS(X137=0,"No evidenciado",X137=1,"Novato",X137=2,"Principiante avanzado",X137=3,"Competente",X137=4,"Proficiente",X137=5,"Master")</f>
        <v>Competente</v>
      </c>
      <c r="Z137" s="22">
        <v>4</v>
      </c>
      <c r="AA137" s="22" t="str" cm="1">
        <f t="array" ref="AA137">_xlfn.IFS(Z137=0,"No evidenciado",Z137=1,"Novato",Z137=2,"Principiante avanzado",Z137=3,"Competente",Z137=4,"Proficiente",Z137=5,"Master")</f>
        <v>Proficiente</v>
      </c>
      <c r="AB137" s="22">
        <v>1</v>
      </c>
      <c r="AC137" s="22" t="str" cm="1">
        <f t="array" ref="AC137">_xlfn.IFS(AB137=0,"Prenovato",AB137=1,"Novato",AB137=2,"Principiante avanzado",AB137=3,"Competente",AB137=4,"Proficiente",AB137=5,"Master")</f>
        <v>Novato</v>
      </c>
      <c r="AD137" s="22" t="str">
        <f>IF(A137&lt;&gt;E137,"EVALUACIÓN","AUTOEVALUACIÓN")</f>
        <v>EVALUACIÓN</v>
      </c>
    </row>
    <row r="138" spans="1:30" x14ac:dyDescent="0.25">
      <c r="A138" t="s">
        <v>187</v>
      </c>
      <c r="B138" t="s">
        <v>190</v>
      </c>
      <c r="C138" t="s">
        <v>192</v>
      </c>
      <c r="D138" t="s">
        <v>194</v>
      </c>
      <c r="E138" t="s">
        <v>203</v>
      </c>
      <c r="F138" t="s">
        <v>218</v>
      </c>
      <c r="G138" t="s">
        <v>233</v>
      </c>
      <c r="H138" s="5">
        <v>44682</v>
      </c>
      <c r="I138" s="1">
        <f t="shared" ca="1" si="4"/>
        <v>13</v>
      </c>
      <c r="J138" s="1" t="str">
        <f t="shared" ca="1" si="5"/>
        <v>3. Mayor a 6 meses</v>
      </c>
      <c r="K138" t="str">
        <f>IF(COUNTIFS($E$2:$E$290,E138,$O$2:$O$290,"PRINCIPAL",$Q$2:$Q$290,0)&gt;0,"SI","NO")</f>
        <v>NO</v>
      </c>
      <c r="L138" t="s">
        <v>242</v>
      </c>
      <c r="M138" t="s">
        <v>257</v>
      </c>
      <c r="N138" t="s">
        <v>31</v>
      </c>
      <c r="O138" t="s">
        <v>31</v>
      </c>
      <c r="P138" t="str">
        <f>F138&amp;M138</f>
        <v>RENÁN ESNOVER GALLARDO YUPANQUIFrameworks de arquitectura empresarial</v>
      </c>
      <c r="Q138">
        <v>3</v>
      </c>
      <c r="R138" t="s">
        <v>5</v>
      </c>
      <c r="S138" t="s">
        <v>21</v>
      </c>
      <c r="T138" s="22">
        <v>1</v>
      </c>
      <c r="U138" s="22" t="str" cm="1">
        <f t="array" ref="U138">_xlfn.IFS(T138=0,"Prenovato",T138=1,"Novato",T138=2,"Principiante avanzado",T138=3,"Competente",T138=4,"Proficiente",T138=5,"Master")</f>
        <v>Novato</v>
      </c>
      <c r="V138" s="22">
        <v>2</v>
      </c>
      <c r="W138" s="22" t="str" cm="1">
        <f t="array" ref="W138">_xlfn.IFS(V138=0,"No evidenciado",V138=1,"Novato",V138=2,"Principiante avanzado",V138=3,"Competente",V138=4,"Proficiente",V138=5,"Master")</f>
        <v>Principiante avanzado</v>
      </c>
      <c r="X138" s="22">
        <v>2</v>
      </c>
      <c r="Y138" s="22" t="str" cm="1">
        <f t="array" ref="Y138">_xlfn.IFS(X138=0,"No evidenciado",X138=1,"Novato",X138=2,"Principiante avanzado",X138=3,"Competente",X138=4,"Proficiente",X138=5,"Master")</f>
        <v>Principiante avanzado</v>
      </c>
      <c r="Z138" s="22">
        <v>2</v>
      </c>
      <c r="AA138" s="22" t="str" cm="1">
        <f t="array" ref="AA138">_xlfn.IFS(Z138=0,"No evidenciado",Z138=1,"Novato",Z138=2,"Principiante avanzado",Z138=3,"Competente",Z138=4,"Proficiente",Z138=5,"Master")</f>
        <v>Principiante avanzado</v>
      </c>
      <c r="AB138" s="22">
        <v>1</v>
      </c>
      <c r="AC138" s="22" t="str" cm="1">
        <f t="array" ref="AC138">_xlfn.IFS(AB138=0,"Prenovato",AB138=1,"Novato",AB138=2,"Principiante avanzado",AB138=3,"Competente",AB138=4,"Proficiente",AB138=5,"Master")</f>
        <v>Novato</v>
      </c>
      <c r="AD138" s="22" t="str">
        <f>IF(A138&lt;&gt;E138,"EVALUACIÓN","AUTOEVALUACIÓN")</f>
        <v>EVALUACIÓN</v>
      </c>
    </row>
    <row r="139" spans="1:30" x14ac:dyDescent="0.25">
      <c r="A139" t="s">
        <v>187</v>
      </c>
      <c r="B139" t="s">
        <v>190</v>
      </c>
      <c r="C139" t="s">
        <v>192</v>
      </c>
      <c r="D139" t="s">
        <v>194</v>
      </c>
      <c r="E139" t="s">
        <v>203</v>
      </c>
      <c r="F139" t="s">
        <v>218</v>
      </c>
      <c r="G139" t="s">
        <v>233</v>
      </c>
      <c r="H139" s="5">
        <v>44682</v>
      </c>
      <c r="I139" s="1">
        <f t="shared" ca="1" si="4"/>
        <v>13</v>
      </c>
      <c r="J139" s="1" t="str">
        <f t="shared" ca="1" si="5"/>
        <v>3. Mayor a 6 meses</v>
      </c>
      <c r="K139" t="str">
        <f>IF(COUNTIFS($E$2:$E$290,E139,$O$2:$O$290,"PRINCIPAL",$Q$2:$Q$290,0)&gt;0,"SI","NO")</f>
        <v>NO</v>
      </c>
      <c r="L139" t="s">
        <v>242</v>
      </c>
      <c r="M139" t="s">
        <v>258</v>
      </c>
      <c r="N139" t="s">
        <v>31</v>
      </c>
      <c r="O139" t="s">
        <v>31</v>
      </c>
      <c r="P139" t="str">
        <f>F139&amp;M139</f>
        <v>RENÁN ESNOVER GALLARDO YUPANQUIModelos Bancarios</v>
      </c>
      <c r="Q139">
        <v>3</v>
      </c>
      <c r="R139" t="s">
        <v>5</v>
      </c>
      <c r="S139" t="s">
        <v>21</v>
      </c>
      <c r="T139" s="22">
        <v>1</v>
      </c>
      <c r="U139" s="22" t="str" cm="1">
        <f t="array" ref="U139">_xlfn.IFS(T139=0,"Prenovato",T139=1,"Novato",T139=2,"Principiante avanzado",T139=3,"Competente",T139=4,"Proficiente",T139=5,"Master")</f>
        <v>Novato</v>
      </c>
      <c r="V139" s="22">
        <v>2</v>
      </c>
      <c r="W139" s="22" t="str" cm="1">
        <f t="array" ref="W139">_xlfn.IFS(V139=0,"No evidenciado",V139=1,"Novato",V139=2,"Principiante avanzado",V139=3,"Competente",V139=4,"Proficiente",V139=5,"Master")</f>
        <v>Principiante avanzado</v>
      </c>
      <c r="X139" s="22">
        <v>2</v>
      </c>
      <c r="Y139" s="22" t="str" cm="1">
        <f t="array" ref="Y139">_xlfn.IFS(X139=0,"No evidenciado",X139=1,"Novato",X139=2,"Principiante avanzado",X139=3,"Competente",X139=4,"Proficiente",X139=5,"Master")</f>
        <v>Principiante avanzado</v>
      </c>
      <c r="Z139" s="22">
        <v>2</v>
      </c>
      <c r="AA139" s="22" t="str" cm="1">
        <f t="array" ref="AA139">_xlfn.IFS(Z139=0,"No evidenciado",Z139=1,"Novato",Z139=2,"Principiante avanzado",Z139=3,"Competente",Z139=4,"Proficiente",Z139=5,"Master")</f>
        <v>Principiante avanzado</v>
      </c>
      <c r="AB139" s="22">
        <v>1</v>
      </c>
      <c r="AC139" s="22" t="str" cm="1">
        <f t="array" ref="AC139">_xlfn.IFS(AB139=0,"Prenovato",AB139=1,"Novato",AB139=2,"Principiante avanzado",AB139=3,"Competente",AB139=4,"Proficiente",AB139=5,"Master")</f>
        <v>Novato</v>
      </c>
      <c r="AD139" s="22" t="str">
        <f>IF(A139&lt;&gt;E139,"EVALUACIÓN","AUTOEVALUACIÓN")</f>
        <v>EVALUACIÓN</v>
      </c>
    </row>
    <row r="140" spans="1:30" x14ac:dyDescent="0.25">
      <c r="A140" t="s">
        <v>187</v>
      </c>
      <c r="B140" t="s">
        <v>190</v>
      </c>
      <c r="C140" t="s">
        <v>192</v>
      </c>
      <c r="D140" t="s">
        <v>194</v>
      </c>
      <c r="E140" t="s">
        <v>203</v>
      </c>
      <c r="F140" t="s">
        <v>218</v>
      </c>
      <c r="G140" t="s">
        <v>233</v>
      </c>
      <c r="H140" s="5">
        <v>44682</v>
      </c>
      <c r="I140" s="1">
        <f t="shared" ca="1" si="4"/>
        <v>13</v>
      </c>
      <c r="J140" s="1" t="str">
        <f t="shared" ca="1" si="5"/>
        <v>3. Mayor a 6 meses</v>
      </c>
      <c r="K140" t="str">
        <f>IF(COUNTIFS($E$2:$E$290,E140,$O$2:$O$290,"PRINCIPAL",$Q$2:$Q$290,0)&gt;0,"SI","NO")</f>
        <v>NO</v>
      </c>
      <c r="L140" t="s">
        <v>242</v>
      </c>
      <c r="M140" t="s">
        <v>259</v>
      </c>
      <c r="N140" t="s">
        <v>260</v>
      </c>
      <c r="O140" t="s">
        <v>260</v>
      </c>
      <c r="P140" t="str">
        <f>F140&amp;M140</f>
        <v>RENÁN ESNOVER GALLARDO YUPANQUIPrincipios de seguridad</v>
      </c>
      <c r="Q140">
        <v>1</v>
      </c>
      <c r="R140" t="s">
        <v>6</v>
      </c>
      <c r="S140" t="s">
        <v>21</v>
      </c>
      <c r="T140" s="22">
        <v>1</v>
      </c>
      <c r="U140" s="22" t="str" cm="1">
        <f t="array" ref="U140">_xlfn.IFS(T140=0,"Prenovato",T140=1,"Novato",T140=2,"Principiante avanzado",T140=3,"Competente",T140=4,"Proficiente",T140=5,"Master")</f>
        <v>Novato</v>
      </c>
      <c r="V140" s="22">
        <v>2</v>
      </c>
      <c r="W140" s="22" t="str" cm="1">
        <f t="array" ref="W140">_xlfn.IFS(V140=0,"No evidenciado",V140=1,"Novato",V140=2,"Principiante avanzado",V140=3,"Competente",V140=4,"Proficiente",V140=5,"Master")</f>
        <v>Principiante avanzado</v>
      </c>
      <c r="X140" s="22">
        <v>2</v>
      </c>
      <c r="Y140" s="22" t="str" cm="1">
        <f t="array" ref="Y140">_xlfn.IFS(X140=0,"No evidenciado",X140=1,"Novato",X140=2,"Principiante avanzado",X140=3,"Competente",X140=4,"Proficiente",X140=5,"Master")</f>
        <v>Principiante avanzado</v>
      </c>
      <c r="Z140" s="22">
        <v>2</v>
      </c>
      <c r="AA140" s="22" t="str" cm="1">
        <f t="array" ref="AA140">_xlfn.IFS(Z140=0,"No evidenciado",Z140=1,"Novato",Z140=2,"Principiante avanzado",Z140=3,"Competente",Z140=4,"Proficiente",Z140=5,"Master")</f>
        <v>Principiante avanzado</v>
      </c>
      <c r="AB140" s="22">
        <v>1</v>
      </c>
      <c r="AC140" s="22" t="str" cm="1">
        <f t="array" ref="AC140">_xlfn.IFS(AB140=0,"Prenovato",AB140=1,"Novato",AB140=2,"Principiante avanzado",AB140=3,"Competente",AB140=4,"Proficiente",AB140=5,"Master")</f>
        <v>Novato</v>
      </c>
      <c r="AD140" s="22" t="str">
        <f>IF(A140&lt;&gt;E140,"EVALUACIÓN","AUTOEVALUACIÓN")</f>
        <v>EVALUACIÓN</v>
      </c>
    </row>
    <row r="141" spans="1:30" x14ac:dyDescent="0.25">
      <c r="A141" t="s">
        <v>187</v>
      </c>
      <c r="B141" t="s">
        <v>190</v>
      </c>
      <c r="C141" t="s">
        <v>192</v>
      </c>
      <c r="D141" t="s">
        <v>194</v>
      </c>
      <c r="E141" t="s">
        <v>203</v>
      </c>
      <c r="F141" t="s">
        <v>218</v>
      </c>
      <c r="G141" t="s">
        <v>233</v>
      </c>
      <c r="H141" s="5">
        <v>44682</v>
      </c>
      <c r="I141" s="1">
        <f t="shared" ca="1" si="4"/>
        <v>13</v>
      </c>
      <c r="J141" s="1" t="str">
        <f t="shared" ca="1" si="5"/>
        <v>3. Mayor a 6 meses</v>
      </c>
      <c r="K141" t="str">
        <f>IF(COUNTIFS($E$2:$E$290,E141,$O$2:$O$290,"PRINCIPAL",$Q$2:$Q$290,0)&gt;0,"SI","NO")</f>
        <v>NO</v>
      </c>
      <c r="L141" t="s">
        <v>242</v>
      </c>
      <c r="M141" t="s">
        <v>249</v>
      </c>
      <c r="N141" t="s">
        <v>261</v>
      </c>
      <c r="O141" t="s">
        <v>260</v>
      </c>
      <c r="P141" t="str">
        <f>F141&amp;M141</f>
        <v>RENÁN ESNOVER GALLARDO YUPANQUIStory Telling</v>
      </c>
      <c r="Q141">
        <v>2</v>
      </c>
      <c r="R141" t="s">
        <v>4</v>
      </c>
      <c r="S141" t="s">
        <v>21</v>
      </c>
      <c r="T141" s="22">
        <v>1</v>
      </c>
      <c r="U141" s="22" t="str" cm="1">
        <f t="array" ref="U141">_xlfn.IFS(T141=0,"Prenovato",T141=1,"Novato",T141=2,"Principiante avanzado",T141=3,"Competente",T141=4,"Proficiente",T141=5,"Master")</f>
        <v>Novato</v>
      </c>
      <c r="V141" s="22">
        <v>2</v>
      </c>
      <c r="W141" s="22" t="str" cm="1">
        <f t="array" ref="W141">_xlfn.IFS(V141=0,"No evidenciado",V141=1,"Novato",V141=2,"Principiante avanzado",V141=3,"Competente",V141=4,"Proficiente",V141=5,"Master")</f>
        <v>Principiante avanzado</v>
      </c>
      <c r="X141" s="22">
        <v>2</v>
      </c>
      <c r="Y141" s="22" t="str" cm="1">
        <f t="array" ref="Y141">_xlfn.IFS(X141=0,"No evidenciado",X141=1,"Novato",X141=2,"Principiante avanzado",X141=3,"Competente",X141=4,"Proficiente",X141=5,"Master")</f>
        <v>Principiante avanzado</v>
      </c>
      <c r="Z141" s="22">
        <v>2</v>
      </c>
      <c r="AA141" s="22" t="str" cm="1">
        <f t="array" ref="AA141">_xlfn.IFS(Z141=0,"No evidenciado",Z141=1,"Novato",Z141=2,"Principiante avanzado",Z141=3,"Competente",Z141=4,"Proficiente",Z141=5,"Master")</f>
        <v>Principiante avanzado</v>
      </c>
      <c r="AB141" s="22">
        <v>1</v>
      </c>
      <c r="AC141" s="22" t="str" cm="1">
        <f t="array" ref="AC141">_xlfn.IFS(AB141=0,"Prenovato",AB141=1,"Novato",AB141=2,"Principiante avanzado",AB141=3,"Competente",AB141=4,"Proficiente",AB141=5,"Master")</f>
        <v>Novato</v>
      </c>
      <c r="AD141" s="22" t="str">
        <f>IF(A141&lt;&gt;E141,"EVALUACIÓN","AUTOEVALUACIÓN")</f>
        <v>EVALUACIÓN</v>
      </c>
    </row>
    <row r="142" spans="1:30" x14ac:dyDescent="0.25">
      <c r="A142" t="s">
        <v>187</v>
      </c>
      <c r="B142" t="s">
        <v>190</v>
      </c>
      <c r="C142" t="s">
        <v>192</v>
      </c>
      <c r="D142" t="s">
        <v>194</v>
      </c>
      <c r="E142" t="s">
        <v>203</v>
      </c>
      <c r="F142" t="s">
        <v>218</v>
      </c>
      <c r="G142" t="s">
        <v>233</v>
      </c>
      <c r="H142" s="5">
        <v>44682</v>
      </c>
      <c r="I142" s="1">
        <f t="shared" ca="1" si="4"/>
        <v>13</v>
      </c>
      <c r="J142" s="1" t="str">
        <f t="shared" ca="1" si="5"/>
        <v>3. Mayor a 6 meses</v>
      </c>
      <c r="K142" t="str">
        <f>IF(COUNTIFS($E$2:$E$290,E142,$O$2:$O$290,"PRINCIPAL",$Q$2:$Q$290,0)&gt;0,"SI","NO")</f>
        <v>NO</v>
      </c>
      <c r="L142" t="s">
        <v>242</v>
      </c>
      <c r="M142" t="s">
        <v>247</v>
      </c>
      <c r="N142" t="s">
        <v>31</v>
      </c>
      <c r="O142" t="s">
        <v>31</v>
      </c>
      <c r="P142" t="str">
        <f>F142&amp;M142</f>
        <v>RENÁN ESNOVER GALLARDO YUPANQUIInnovación</v>
      </c>
      <c r="Q142">
        <v>1</v>
      </c>
      <c r="R142" t="s">
        <v>6</v>
      </c>
      <c r="S142" t="s">
        <v>21</v>
      </c>
      <c r="T142" s="22">
        <v>1</v>
      </c>
      <c r="U142" s="22" t="str" cm="1">
        <f t="array" ref="U142">_xlfn.IFS(T142=0,"Prenovato",T142=1,"Novato",T142=2,"Principiante avanzado",T142=3,"Competente",T142=4,"Proficiente",T142=5,"Master")</f>
        <v>Novato</v>
      </c>
      <c r="V142" s="22">
        <v>2</v>
      </c>
      <c r="W142" s="22" t="str" cm="1">
        <f t="array" ref="W142">_xlfn.IFS(V142=0,"No evidenciado",V142=1,"Novato",V142=2,"Principiante avanzado",V142=3,"Competente",V142=4,"Proficiente",V142=5,"Master")</f>
        <v>Principiante avanzado</v>
      </c>
      <c r="X142" s="22">
        <v>2</v>
      </c>
      <c r="Y142" s="22" t="str" cm="1">
        <f t="array" ref="Y142">_xlfn.IFS(X142=0,"No evidenciado",X142=1,"Novato",X142=2,"Principiante avanzado",X142=3,"Competente",X142=4,"Proficiente",X142=5,"Master")</f>
        <v>Principiante avanzado</v>
      </c>
      <c r="Z142" s="22">
        <v>2</v>
      </c>
      <c r="AA142" s="22" t="str" cm="1">
        <f t="array" ref="AA142">_xlfn.IFS(Z142=0,"No evidenciado",Z142=1,"Novato",Z142=2,"Principiante avanzado",Z142=3,"Competente",Z142=4,"Proficiente",Z142=5,"Master")</f>
        <v>Principiante avanzado</v>
      </c>
      <c r="AB142" s="22">
        <v>1</v>
      </c>
      <c r="AC142" s="22" t="str" cm="1">
        <f t="array" ref="AC142">_xlfn.IFS(AB142=0,"Prenovato",AB142=1,"Novato",AB142=2,"Principiante avanzado",AB142=3,"Competente",AB142=4,"Proficiente",AB142=5,"Master")</f>
        <v>Novato</v>
      </c>
      <c r="AD142" s="22" t="str">
        <f>IF(A142&lt;&gt;E142,"EVALUACIÓN","AUTOEVALUACIÓN")</f>
        <v>EVALUACIÓN</v>
      </c>
    </row>
    <row r="143" spans="1:30" x14ac:dyDescent="0.25">
      <c r="A143" t="s">
        <v>187</v>
      </c>
      <c r="B143" t="s">
        <v>190</v>
      </c>
      <c r="C143" t="s">
        <v>192</v>
      </c>
      <c r="D143" t="s">
        <v>194</v>
      </c>
      <c r="E143" t="s">
        <v>203</v>
      </c>
      <c r="F143" t="s">
        <v>218</v>
      </c>
      <c r="G143" t="s">
        <v>233</v>
      </c>
      <c r="H143" s="5">
        <v>44682</v>
      </c>
      <c r="I143" s="1">
        <f t="shared" ca="1" si="4"/>
        <v>13</v>
      </c>
      <c r="J143" s="1" t="str">
        <f t="shared" ca="1" si="5"/>
        <v>3. Mayor a 6 meses</v>
      </c>
      <c r="K143" t="str">
        <f>IF(COUNTIFS($E$2:$E$290,E143,$O$2:$O$290,"PRINCIPAL",$Q$2:$Q$290,0)&gt;0,"SI","NO")</f>
        <v>NO</v>
      </c>
      <c r="L143" t="s">
        <v>242</v>
      </c>
      <c r="M143" t="s">
        <v>248</v>
      </c>
      <c r="N143" t="s">
        <v>261</v>
      </c>
      <c r="O143" t="s">
        <v>260</v>
      </c>
      <c r="P143" t="str">
        <f>F143&amp;M143</f>
        <v>RENÁN ESNOVER GALLARDO YUPANQUICaptura de valor</v>
      </c>
      <c r="Q143">
        <v>1</v>
      </c>
      <c r="R143" t="s">
        <v>6</v>
      </c>
      <c r="S143" t="s">
        <v>21</v>
      </c>
      <c r="T143" s="22">
        <v>1</v>
      </c>
      <c r="U143" s="22" t="str" cm="1">
        <f t="array" ref="U143">_xlfn.IFS(T143=0,"Prenovato",T143=1,"Novato",T143=2,"Principiante avanzado",T143=3,"Competente",T143=4,"Proficiente",T143=5,"Master")</f>
        <v>Novato</v>
      </c>
      <c r="V143" s="22">
        <v>2</v>
      </c>
      <c r="W143" s="22" t="str" cm="1">
        <f t="array" ref="W143">_xlfn.IFS(V143=0,"No evidenciado",V143=1,"Novato",V143=2,"Principiante avanzado",V143=3,"Competente",V143=4,"Proficiente",V143=5,"Master")</f>
        <v>Principiante avanzado</v>
      </c>
      <c r="X143" s="22">
        <v>2</v>
      </c>
      <c r="Y143" s="22" t="str" cm="1">
        <f t="array" ref="Y143">_xlfn.IFS(X143=0,"No evidenciado",X143=1,"Novato",X143=2,"Principiante avanzado",X143=3,"Competente",X143=4,"Proficiente",X143=5,"Master")</f>
        <v>Principiante avanzado</v>
      </c>
      <c r="Z143" s="22">
        <v>2</v>
      </c>
      <c r="AA143" s="22" t="str" cm="1">
        <f t="array" ref="AA143">_xlfn.IFS(Z143=0,"No evidenciado",Z143=1,"Novato",Z143=2,"Principiante avanzado",Z143=3,"Competente",Z143=4,"Proficiente",Z143=5,"Master")</f>
        <v>Principiante avanzado</v>
      </c>
      <c r="AB143" s="22">
        <v>1</v>
      </c>
      <c r="AC143" s="22" t="str" cm="1">
        <f t="array" ref="AC143">_xlfn.IFS(AB143=0,"Prenovato",AB143=1,"Novato",AB143=2,"Principiante avanzado",AB143=3,"Competente",AB143=4,"Proficiente",AB143=5,"Master")</f>
        <v>Novato</v>
      </c>
      <c r="AD143" s="22" t="str">
        <f>IF(A143&lt;&gt;E143,"EVALUACIÓN","AUTOEVALUACIÓN")</f>
        <v>EVALUACIÓN</v>
      </c>
    </row>
    <row r="144" spans="1:30" x14ac:dyDescent="0.25">
      <c r="A144" t="s">
        <v>187</v>
      </c>
      <c r="B144" t="s">
        <v>190</v>
      </c>
      <c r="C144" t="s">
        <v>192</v>
      </c>
      <c r="D144" t="s">
        <v>194</v>
      </c>
      <c r="E144" t="s">
        <v>203</v>
      </c>
      <c r="F144" t="s">
        <v>218</v>
      </c>
      <c r="G144" t="s">
        <v>233</v>
      </c>
      <c r="H144" s="5">
        <v>44682</v>
      </c>
      <c r="I144" s="1">
        <f t="shared" ca="1" si="4"/>
        <v>13</v>
      </c>
      <c r="J144" s="1" t="str">
        <f t="shared" ca="1" si="5"/>
        <v>3. Mayor a 6 meses</v>
      </c>
      <c r="K144" t="str">
        <f>IF(COUNTIFS($E$2:$E$290,E144,$O$2:$O$290,"PRINCIPAL",$Q$2:$Q$290,0)&gt;0,"SI","NO")</f>
        <v>NO</v>
      </c>
      <c r="L144" t="s">
        <v>242</v>
      </c>
      <c r="M144" t="s">
        <v>251</v>
      </c>
      <c r="N144" t="s">
        <v>261</v>
      </c>
      <c r="O144" t="s">
        <v>260</v>
      </c>
      <c r="P144" t="str">
        <f>F144&amp;M144</f>
        <v>RENÁN ESNOVER GALLARDO YUPANQUICustomer Experience</v>
      </c>
      <c r="Q144">
        <v>2</v>
      </c>
      <c r="R144" t="s">
        <v>4</v>
      </c>
      <c r="S144" t="s">
        <v>21</v>
      </c>
      <c r="T144" s="22">
        <v>1</v>
      </c>
      <c r="U144" s="22" t="str" cm="1">
        <f t="array" ref="U144">_xlfn.IFS(T144=0,"Prenovato",T144=1,"Novato",T144=2,"Principiante avanzado",T144=3,"Competente",T144=4,"Proficiente",T144=5,"Master")</f>
        <v>Novato</v>
      </c>
      <c r="V144" s="22">
        <v>2</v>
      </c>
      <c r="W144" s="22" t="str" cm="1">
        <f t="array" ref="W144">_xlfn.IFS(V144=0,"No evidenciado",V144=1,"Novato",V144=2,"Principiante avanzado",V144=3,"Competente",V144=4,"Proficiente",V144=5,"Master")</f>
        <v>Principiante avanzado</v>
      </c>
      <c r="X144" s="22">
        <v>2</v>
      </c>
      <c r="Y144" s="22" t="str" cm="1">
        <f t="array" ref="Y144">_xlfn.IFS(X144=0,"No evidenciado",X144=1,"Novato",X144=2,"Principiante avanzado",X144=3,"Competente",X144=4,"Proficiente",X144=5,"Master")</f>
        <v>Principiante avanzado</v>
      </c>
      <c r="Z144" s="22">
        <v>2</v>
      </c>
      <c r="AA144" s="22" t="str" cm="1">
        <f t="array" ref="AA144">_xlfn.IFS(Z144=0,"No evidenciado",Z144=1,"Novato",Z144=2,"Principiante avanzado",Z144=3,"Competente",Z144=4,"Proficiente",Z144=5,"Master")</f>
        <v>Principiante avanzado</v>
      </c>
      <c r="AB144" s="22">
        <v>1</v>
      </c>
      <c r="AC144" s="22" t="str" cm="1">
        <f t="array" ref="AC144">_xlfn.IFS(AB144=0,"Prenovato",AB144=1,"Novato",AB144=2,"Principiante avanzado",AB144=3,"Competente",AB144=4,"Proficiente",AB144=5,"Master")</f>
        <v>Novato</v>
      </c>
      <c r="AD144" s="22" t="str">
        <f>IF(A144&lt;&gt;E144,"EVALUACIÓN","AUTOEVALUACIÓN")</f>
        <v>EVALUACIÓN</v>
      </c>
    </row>
    <row r="145" spans="1:30" x14ac:dyDescent="0.25">
      <c r="A145" t="s">
        <v>187</v>
      </c>
      <c r="B145" t="s">
        <v>190</v>
      </c>
      <c r="C145" t="s">
        <v>192</v>
      </c>
      <c r="D145" t="s">
        <v>194</v>
      </c>
      <c r="E145" t="s">
        <v>203</v>
      </c>
      <c r="F145" t="s">
        <v>218</v>
      </c>
      <c r="G145" t="s">
        <v>233</v>
      </c>
      <c r="H145" s="5">
        <v>44682</v>
      </c>
      <c r="I145" s="1">
        <f t="shared" ca="1" si="4"/>
        <v>13</v>
      </c>
      <c r="J145" s="1" t="str">
        <f t="shared" ca="1" si="5"/>
        <v>3. Mayor a 6 meses</v>
      </c>
      <c r="K145" t="str">
        <f>IF(COUNTIFS($E$2:$E$290,E145,$O$2:$O$290,"PRINCIPAL",$Q$2:$Q$290,0)&gt;0,"SI","NO")</f>
        <v>NO</v>
      </c>
      <c r="L145" t="s">
        <v>242</v>
      </c>
      <c r="M145" t="s">
        <v>250</v>
      </c>
      <c r="N145" t="s">
        <v>260</v>
      </c>
      <c r="O145" t="s">
        <v>260</v>
      </c>
      <c r="P145" t="str">
        <f>F145&amp;M145</f>
        <v>RENÁN ESNOVER GALLARDO YUPANQUIGestión de cambios</v>
      </c>
      <c r="Q145">
        <v>1</v>
      </c>
      <c r="R145" t="s">
        <v>6</v>
      </c>
      <c r="S145" t="s">
        <v>21</v>
      </c>
      <c r="T145" s="22">
        <v>1</v>
      </c>
      <c r="U145" s="22" t="str" cm="1">
        <f t="array" ref="U145">_xlfn.IFS(T145=0,"Prenovato",T145=1,"Novato",T145=2,"Principiante avanzado",T145=3,"Competente",T145=4,"Proficiente",T145=5,"Master")</f>
        <v>Novato</v>
      </c>
      <c r="V145" s="22">
        <v>2</v>
      </c>
      <c r="W145" s="22" t="str" cm="1">
        <f t="array" ref="W145">_xlfn.IFS(V145=0,"No evidenciado",V145=1,"Novato",V145=2,"Principiante avanzado",V145=3,"Competente",V145=4,"Proficiente",V145=5,"Master")</f>
        <v>Principiante avanzado</v>
      </c>
      <c r="X145" s="22">
        <v>2</v>
      </c>
      <c r="Y145" s="22" t="str" cm="1">
        <f t="array" ref="Y145">_xlfn.IFS(X145=0,"No evidenciado",X145=1,"Novato",X145=2,"Principiante avanzado",X145=3,"Competente",X145=4,"Proficiente",X145=5,"Master")</f>
        <v>Principiante avanzado</v>
      </c>
      <c r="Z145" s="22">
        <v>2</v>
      </c>
      <c r="AA145" s="22" t="str" cm="1">
        <f t="array" ref="AA145">_xlfn.IFS(Z145=0,"No evidenciado",Z145=1,"Novato",Z145=2,"Principiante avanzado",Z145=3,"Competente",Z145=4,"Proficiente",Z145=5,"Master")</f>
        <v>Principiante avanzado</v>
      </c>
      <c r="AB145" s="22">
        <v>1</v>
      </c>
      <c r="AC145" s="22" t="str" cm="1">
        <f t="array" ref="AC145">_xlfn.IFS(AB145=0,"Prenovato",AB145=1,"Novato",AB145=2,"Principiante avanzado",AB145=3,"Competente",AB145=4,"Proficiente",AB145=5,"Master")</f>
        <v>Novato</v>
      </c>
      <c r="AD145" s="22" t="str">
        <f>IF(A145&lt;&gt;E145,"EVALUACIÓN","AUTOEVALUACIÓN")</f>
        <v>EVALUACIÓN</v>
      </c>
    </row>
    <row r="146" spans="1:30" x14ac:dyDescent="0.25">
      <c r="A146" t="s">
        <v>187</v>
      </c>
      <c r="B146" t="s">
        <v>190</v>
      </c>
      <c r="C146" t="s">
        <v>192</v>
      </c>
      <c r="D146" t="s">
        <v>194</v>
      </c>
      <c r="E146" t="s">
        <v>203</v>
      </c>
      <c r="F146" t="s">
        <v>218</v>
      </c>
      <c r="G146" t="s">
        <v>233</v>
      </c>
      <c r="H146" s="5">
        <v>44682</v>
      </c>
      <c r="I146" s="1">
        <f t="shared" ca="1" si="4"/>
        <v>13</v>
      </c>
      <c r="J146" s="1" t="str">
        <f t="shared" ca="1" si="5"/>
        <v>3. Mayor a 6 meses</v>
      </c>
      <c r="K146" t="str">
        <f>IF(COUNTIFS($E$2:$E$290,E146,$O$2:$O$290,"PRINCIPAL",$Q$2:$Q$290,0)&gt;0,"SI","NO")</f>
        <v>NO</v>
      </c>
      <c r="L146" t="s">
        <v>242</v>
      </c>
      <c r="M146" t="s">
        <v>252</v>
      </c>
      <c r="N146" t="s">
        <v>260</v>
      </c>
      <c r="O146" t="s">
        <v>260</v>
      </c>
      <c r="P146" t="str">
        <f>F146&amp;M146</f>
        <v>RENÁN ESNOVER GALLARDO YUPANQUIEvolución ágil de productos digitales</v>
      </c>
      <c r="Q146">
        <v>2</v>
      </c>
      <c r="R146" t="s">
        <v>4</v>
      </c>
      <c r="S146" t="s">
        <v>21</v>
      </c>
      <c r="T146" s="22">
        <v>1</v>
      </c>
      <c r="U146" s="22" t="str" cm="1">
        <f t="array" ref="U146">_xlfn.IFS(T146=0,"Prenovato",T146=1,"Novato",T146=2,"Principiante avanzado",T146=3,"Competente",T146=4,"Proficiente",T146=5,"Master")</f>
        <v>Novato</v>
      </c>
      <c r="V146" s="22">
        <v>2</v>
      </c>
      <c r="W146" s="22" t="str" cm="1">
        <f t="array" ref="W146">_xlfn.IFS(V146=0,"No evidenciado",V146=1,"Novato",V146=2,"Principiante avanzado",V146=3,"Competente",V146=4,"Proficiente",V146=5,"Master")</f>
        <v>Principiante avanzado</v>
      </c>
      <c r="X146" s="22">
        <v>2</v>
      </c>
      <c r="Y146" s="22" t="str" cm="1">
        <f t="array" ref="Y146">_xlfn.IFS(X146=0,"No evidenciado",X146=1,"Novato",X146=2,"Principiante avanzado",X146=3,"Competente",X146=4,"Proficiente",X146=5,"Master")</f>
        <v>Principiante avanzado</v>
      </c>
      <c r="Z146" s="22">
        <v>2</v>
      </c>
      <c r="AA146" s="22" t="str" cm="1">
        <f t="array" ref="AA146">_xlfn.IFS(Z146=0,"No evidenciado",Z146=1,"Novato",Z146=2,"Principiante avanzado",Z146=3,"Competente",Z146=4,"Proficiente",Z146=5,"Master")</f>
        <v>Principiante avanzado</v>
      </c>
      <c r="AB146" s="22">
        <v>1</v>
      </c>
      <c r="AC146" s="22" t="str" cm="1">
        <f t="array" ref="AC146">_xlfn.IFS(AB146=0,"Prenovato",AB146=1,"Novato",AB146=2,"Principiante avanzado",AB146=3,"Competente",AB146=4,"Proficiente",AB146=5,"Master")</f>
        <v>Novato</v>
      </c>
      <c r="AD146" s="22" t="str">
        <f>IF(A146&lt;&gt;E146,"EVALUACIÓN","AUTOEVALUACIÓN")</f>
        <v>EVALUACIÓN</v>
      </c>
    </row>
    <row r="147" spans="1:30" x14ac:dyDescent="0.25">
      <c r="A147" t="s">
        <v>187</v>
      </c>
      <c r="B147" t="s">
        <v>190</v>
      </c>
      <c r="C147" t="s">
        <v>192</v>
      </c>
      <c r="D147" t="s">
        <v>194</v>
      </c>
      <c r="E147" t="s">
        <v>203</v>
      </c>
      <c r="F147" t="s">
        <v>218</v>
      </c>
      <c r="G147" t="s">
        <v>233</v>
      </c>
      <c r="H147" s="5">
        <v>44682</v>
      </c>
      <c r="I147" s="1">
        <f t="shared" ca="1" si="4"/>
        <v>13</v>
      </c>
      <c r="J147" s="1" t="str">
        <f t="shared" ca="1" si="5"/>
        <v>3. Mayor a 6 meses</v>
      </c>
      <c r="K147" t="str">
        <f>IF(COUNTIFS($E$2:$E$290,E147,$O$2:$O$290,"PRINCIPAL",$Q$2:$Q$290,0)&gt;0,"SI","NO")</f>
        <v>NO</v>
      </c>
      <c r="L147" t="s">
        <v>242</v>
      </c>
      <c r="M147" t="s">
        <v>253</v>
      </c>
      <c r="N147" t="s">
        <v>31</v>
      </c>
      <c r="O147" t="s">
        <v>31</v>
      </c>
      <c r="P147" t="str">
        <f>F147&amp;M147</f>
        <v>RENÁN ESNOVER GALLARDO YUPANQUINegocio bancario</v>
      </c>
      <c r="Q147">
        <v>3</v>
      </c>
      <c r="R147" t="s">
        <v>5</v>
      </c>
      <c r="S147" t="s">
        <v>21</v>
      </c>
      <c r="T147" s="22">
        <v>1</v>
      </c>
      <c r="U147" s="22" t="str" cm="1">
        <f t="array" ref="U147">_xlfn.IFS(T147=0,"Prenovato",T147=1,"Novato",T147=2,"Principiante avanzado",T147=3,"Competente",T147=4,"Proficiente",T147=5,"Master")</f>
        <v>Novato</v>
      </c>
      <c r="V147" s="22">
        <v>2</v>
      </c>
      <c r="W147" s="22" t="str" cm="1">
        <f t="array" ref="W147">_xlfn.IFS(V147=0,"No evidenciado",V147=1,"Novato",V147=2,"Principiante avanzado",V147=3,"Competente",V147=4,"Proficiente",V147=5,"Master")</f>
        <v>Principiante avanzado</v>
      </c>
      <c r="X147" s="22">
        <v>2</v>
      </c>
      <c r="Y147" s="22" t="str" cm="1">
        <f t="array" ref="Y147">_xlfn.IFS(X147=0,"No evidenciado",X147=1,"Novato",X147=2,"Principiante avanzado",X147=3,"Competente",X147=4,"Proficiente",X147=5,"Master")</f>
        <v>Principiante avanzado</v>
      </c>
      <c r="Z147" s="22">
        <v>2</v>
      </c>
      <c r="AA147" s="22" t="str" cm="1">
        <f t="array" ref="AA147">_xlfn.IFS(Z147=0,"No evidenciado",Z147=1,"Novato",Z147=2,"Principiante avanzado",Z147=3,"Competente",Z147=4,"Proficiente",Z147=5,"Master")</f>
        <v>Principiante avanzado</v>
      </c>
      <c r="AB147" s="22">
        <v>1</v>
      </c>
      <c r="AC147" s="22" t="str" cm="1">
        <f t="array" ref="AC147">_xlfn.IFS(AB147=0,"Prenovato",AB147=1,"Novato",AB147=2,"Principiante avanzado",AB147=3,"Competente",AB147=4,"Proficiente",AB147=5,"Master")</f>
        <v>Novato</v>
      </c>
      <c r="AD147" s="22" t="str">
        <f>IF(A147&lt;&gt;E147,"EVALUACIÓN","AUTOEVALUACIÓN")</f>
        <v>EVALUACIÓN</v>
      </c>
    </row>
    <row r="148" spans="1:30" x14ac:dyDescent="0.25">
      <c r="A148" t="s">
        <v>187</v>
      </c>
      <c r="B148" t="s">
        <v>190</v>
      </c>
      <c r="C148" t="s">
        <v>192</v>
      </c>
      <c r="D148" t="s">
        <v>194</v>
      </c>
      <c r="E148" t="s">
        <v>203</v>
      </c>
      <c r="F148" t="s">
        <v>218</v>
      </c>
      <c r="G148" t="s">
        <v>233</v>
      </c>
      <c r="H148" s="5">
        <v>44682</v>
      </c>
      <c r="I148" s="1">
        <f t="shared" ca="1" si="4"/>
        <v>13</v>
      </c>
      <c r="J148" s="1" t="str">
        <f t="shared" ca="1" si="5"/>
        <v>3. Mayor a 6 meses</v>
      </c>
      <c r="K148" t="str">
        <f>IF(COUNTIFS($E$2:$E$290,E148,$O$2:$O$290,"PRINCIPAL",$Q$2:$Q$290,0)&gt;0,"SI","NO")</f>
        <v>NO</v>
      </c>
      <c r="L148" t="s">
        <v>242</v>
      </c>
      <c r="M148" t="s">
        <v>255</v>
      </c>
      <c r="N148" t="s">
        <v>260</v>
      </c>
      <c r="O148" t="s">
        <v>260</v>
      </c>
      <c r="P148" t="str">
        <f>F148&amp;M148</f>
        <v>RENÁN ESNOVER GALLARDO YUPANQUICompliance</v>
      </c>
      <c r="Q148">
        <v>2</v>
      </c>
      <c r="R148" t="s">
        <v>4</v>
      </c>
      <c r="S148" t="s">
        <v>21</v>
      </c>
      <c r="T148" s="22">
        <v>1</v>
      </c>
      <c r="U148" s="22" t="str" cm="1">
        <f t="array" ref="U148">_xlfn.IFS(T148=0,"Prenovato",T148=1,"Novato",T148=2,"Principiante avanzado",T148=3,"Competente",T148=4,"Proficiente",T148=5,"Master")</f>
        <v>Novato</v>
      </c>
      <c r="V148" s="22">
        <v>2</v>
      </c>
      <c r="W148" s="22" t="str" cm="1">
        <f t="array" ref="W148">_xlfn.IFS(V148=0,"No evidenciado",V148=1,"Novato",V148=2,"Principiante avanzado",V148=3,"Competente",V148=4,"Proficiente",V148=5,"Master")</f>
        <v>Principiante avanzado</v>
      </c>
      <c r="X148" s="22">
        <v>2</v>
      </c>
      <c r="Y148" s="22" t="str" cm="1">
        <f t="array" ref="Y148">_xlfn.IFS(X148=0,"No evidenciado",X148=1,"Novato",X148=2,"Principiante avanzado",X148=3,"Competente",X148=4,"Proficiente",X148=5,"Master")</f>
        <v>Principiante avanzado</v>
      </c>
      <c r="Z148" s="22">
        <v>2</v>
      </c>
      <c r="AA148" s="22" t="str" cm="1">
        <f t="array" ref="AA148">_xlfn.IFS(Z148=0,"No evidenciado",Z148=1,"Novato",Z148=2,"Principiante avanzado",Z148=3,"Competente",Z148=4,"Proficiente",Z148=5,"Master")</f>
        <v>Principiante avanzado</v>
      </c>
      <c r="AB148" s="22">
        <v>1</v>
      </c>
      <c r="AC148" s="22" t="str" cm="1">
        <f t="array" ref="AC148">_xlfn.IFS(AB148=0,"Prenovato",AB148=1,"Novato",AB148=2,"Principiante avanzado",AB148=3,"Competente",AB148=4,"Proficiente",AB148=5,"Master")</f>
        <v>Novato</v>
      </c>
      <c r="AD148" s="22" t="str">
        <f>IF(A148&lt;&gt;E148,"EVALUACIÓN","AUTOEVALUACIÓN")</f>
        <v>EVALUACIÓN</v>
      </c>
    </row>
    <row r="149" spans="1:30" x14ac:dyDescent="0.25">
      <c r="A149" t="s">
        <v>187</v>
      </c>
      <c r="B149" t="s">
        <v>190</v>
      </c>
      <c r="C149" t="s">
        <v>192</v>
      </c>
      <c r="D149" t="s">
        <v>194</v>
      </c>
      <c r="E149" t="s">
        <v>203</v>
      </c>
      <c r="F149" t="s">
        <v>218</v>
      </c>
      <c r="G149" t="s">
        <v>233</v>
      </c>
      <c r="H149" s="5">
        <v>44682</v>
      </c>
      <c r="I149" s="1">
        <f t="shared" ca="1" si="4"/>
        <v>13</v>
      </c>
      <c r="J149" s="1" t="str">
        <f t="shared" ca="1" si="5"/>
        <v>3. Mayor a 6 meses</v>
      </c>
      <c r="K149" t="str">
        <f>IF(COUNTIFS($E$2:$E$290,E149,$O$2:$O$290,"PRINCIPAL",$Q$2:$Q$290,0)&gt;0,"SI","NO")</f>
        <v>NO</v>
      </c>
      <c r="L149" t="s">
        <v>242</v>
      </c>
      <c r="M149" t="s">
        <v>256</v>
      </c>
      <c r="N149" t="s">
        <v>261</v>
      </c>
      <c r="O149" t="s">
        <v>260</v>
      </c>
      <c r="P149" t="str">
        <f>F149&amp;M149</f>
        <v>RENÁN ESNOVER GALLARDO YUPANQUIPlataforma de soluciones BCP</v>
      </c>
      <c r="Q149">
        <v>2</v>
      </c>
      <c r="R149" t="s">
        <v>4</v>
      </c>
      <c r="S149" t="s">
        <v>21</v>
      </c>
      <c r="T149" s="22">
        <v>1</v>
      </c>
      <c r="U149" s="22" t="str" cm="1">
        <f t="array" ref="U149">_xlfn.IFS(T149=0,"Prenovato",T149=1,"Novato",T149=2,"Principiante avanzado",T149=3,"Competente",T149=4,"Proficiente",T149=5,"Master")</f>
        <v>Novato</v>
      </c>
      <c r="V149" s="22">
        <v>2</v>
      </c>
      <c r="W149" s="22" t="str" cm="1">
        <f t="array" ref="W149">_xlfn.IFS(V149=0,"No evidenciado",V149=1,"Novato",V149=2,"Principiante avanzado",V149=3,"Competente",V149=4,"Proficiente",V149=5,"Master")</f>
        <v>Principiante avanzado</v>
      </c>
      <c r="X149" s="22">
        <v>2</v>
      </c>
      <c r="Y149" s="22" t="str" cm="1">
        <f t="array" ref="Y149">_xlfn.IFS(X149=0,"No evidenciado",X149=1,"Novato",X149=2,"Principiante avanzado",X149=3,"Competente",X149=4,"Proficiente",X149=5,"Master")</f>
        <v>Principiante avanzado</v>
      </c>
      <c r="Z149" s="22">
        <v>2</v>
      </c>
      <c r="AA149" s="22" t="str" cm="1">
        <f t="array" ref="AA149">_xlfn.IFS(Z149=0,"No evidenciado",Z149=1,"Novato",Z149=2,"Principiante avanzado",Z149=3,"Competente",Z149=4,"Proficiente",Z149=5,"Master")</f>
        <v>Principiante avanzado</v>
      </c>
      <c r="AB149" s="22">
        <v>1</v>
      </c>
      <c r="AC149" s="22" t="str" cm="1">
        <f t="array" ref="AC149">_xlfn.IFS(AB149=0,"Prenovato",AB149=1,"Novato",AB149=2,"Principiante avanzado",AB149=3,"Competente",AB149=4,"Proficiente",AB149=5,"Master")</f>
        <v>Novato</v>
      </c>
      <c r="AD149" s="22" t="str">
        <f>IF(A149&lt;&gt;E149,"EVALUACIÓN","AUTOEVALUACIÓN")</f>
        <v>EVALUACIÓN</v>
      </c>
    </row>
    <row r="150" spans="1:30" x14ac:dyDescent="0.25">
      <c r="A150" t="s">
        <v>187</v>
      </c>
      <c r="B150" t="s">
        <v>190</v>
      </c>
      <c r="C150" t="s">
        <v>192</v>
      </c>
      <c r="D150" t="s">
        <v>194</v>
      </c>
      <c r="E150" t="s">
        <v>203</v>
      </c>
      <c r="F150" t="s">
        <v>218</v>
      </c>
      <c r="G150" t="s">
        <v>233</v>
      </c>
      <c r="H150" s="5">
        <v>44682</v>
      </c>
      <c r="I150" s="1">
        <f t="shared" ca="1" si="4"/>
        <v>13</v>
      </c>
      <c r="J150" s="1" t="str">
        <f t="shared" ca="1" si="5"/>
        <v>3. Mayor a 6 meses</v>
      </c>
      <c r="K150" t="str">
        <f>IF(COUNTIFS($E$2:$E$290,E150,$O$2:$O$290,"PRINCIPAL",$Q$2:$Q$290,0)&gt;0,"SI","NO")</f>
        <v>NO</v>
      </c>
      <c r="L150" t="s">
        <v>242</v>
      </c>
      <c r="M150" t="s">
        <v>254</v>
      </c>
      <c r="N150" t="s">
        <v>31</v>
      </c>
      <c r="O150" t="s">
        <v>31</v>
      </c>
      <c r="P150" t="str">
        <f>F150&amp;M150</f>
        <v>RENÁN ESNOVER GALLARDO YUPANQUIModelado</v>
      </c>
      <c r="Q150">
        <v>3</v>
      </c>
      <c r="R150" t="s">
        <v>5</v>
      </c>
      <c r="S150" t="s">
        <v>21</v>
      </c>
      <c r="T150" s="22">
        <v>1</v>
      </c>
      <c r="U150" s="22" t="str" cm="1">
        <f t="array" ref="U150">_xlfn.IFS(T150=0,"Prenovato",T150=1,"Novato",T150=2,"Principiante avanzado",T150=3,"Competente",T150=4,"Proficiente",T150=5,"Master")</f>
        <v>Novato</v>
      </c>
      <c r="V150" s="22">
        <v>2</v>
      </c>
      <c r="W150" s="22" t="str" cm="1">
        <f t="array" ref="W150">_xlfn.IFS(V150=0,"No evidenciado",V150=1,"Novato",V150=2,"Principiante avanzado",V150=3,"Competente",V150=4,"Proficiente",V150=5,"Master")</f>
        <v>Principiante avanzado</v>
      </c>
      <c r="X150" s="22">
        <v>2</v>
      </c>
      <c r="Y150" s="22" t="str" cm="1">
        <f t="array" ref="Y150">_xlfn.IFS(X150=0,"No evidenciado",X150=1,"Novato",X150=2,"Principiante avanzado",X150=3,"Competente",X150=4,"Proficiente",X150=5,"Master")</f>
        <v>Principiante avanzado</v>
      </c>
      <c r="Z150" s="22">
        <v>2</v>
      </c>
      <c r="AA150" s="22" t="str" cm="1">
        <f t="array" ref="AA150">_xlfn.IFS(Z150=0,"No evidenciado",Z150=1,"Novato",Z150=2,"Principiante avanzado",Z150=3,"Competente",Z150=4,"Proficiente",Z150=5,"Master")</f>
        <v>Principiante avanzado</v>
      </c>
      <c r="AB150" s="22">
        <v>1</v>
      </c>
      <c r="AC150" s="22" t="str" cm="1">
        <f t="array" ref="AC150">_xlfn.IFS(AB150=0,"Prenovato",AB150=1,"Novato",AB150=2,"Principiante avanzado",AB150=3,"Competente",AB150=4,"Proficiente",AB150=5,"Master")</f>
        <v>Novato</v>
      </c>
      <c r="AD150" s="22" t="str">
        <f>IF(A150&lt;&gt;E150,"EVALUACIÓN","AUTOEVALUACIÓN")</f>
        <v>EVALUACIÓN</v>
      </c>
    </row>
    <row r="151" spans="1:30" x14ac:dyDescent="0.25">
      <c r="A151" t="s">
        <v>187</v>
      </c>
      <c r="B151" t="s">
        <v>190</v>
      </c>
      <c r="C151" t="s">
        <v>192</v>
      </c>
      <c r="D151" t="s">
        <v>194</v>
      </c>
      <c r="E151" t="s">
        <v>203</v>
      </c>
      <c r="F151" t="s">
        <v>218</v>
      </c>
      <c r="G151" t="s">
        <v>233</v>
      </c>
      <c r="H151" s="5">
        <v>44682</v>
      </c>
      <c r="I151" s="1">
        <f t="shared" ca="1" si="4"/>
        <v>13</v>
      </c>
      <c r="J151" s="1" t="str">
        <f t="shared" ca="1" si="5"/>
        <v>3. Mayor a 6 meses</v>
      </c>
      <c r="K151" t="str">
        <f>IF(COUNTIFS($E$2:$E$290,E151,$O$2:$O$290,"PRINCIPAL",$Q$2:$Q$290,0)&gt;0,"SI","NO")</f>
        <v>NO</v>
      </c>
      <c r="L151" t="s">
        <v>242</v>
      </c>
      <c r="M151" t="s">
        <v>246</v>
      </c>
      <c r="N151" t="s">
        <v>261</v>
      </c>
      <c r="O151" t="s">
        <v>260</v>
      </c>
      <c r="P151" t="str">
        <f>F151&amp;M151</f>
        <v>RENÁN ESNOVER GALLARDO YUPANQUIArquitectura de datos BCP</v>
      </c>
      <c r="Q151">
        <v>2</v>
      </c>
      <c r="R151" t="s">
        <v>4</v>
      </c>
      <c r="S151" t="s">
        <v>21</v>
      </c>
      <c r="T151" s="22">
        <v>1</v>
      </c>
      <c r="U151" s="22" t="str" cm="1">
        <f t="array" ref="U151">_xlfn.IFS(T151=0,"Prenovato",T151=1,"Novato",T151=2,"Principiante avanzado",T151=3,"Competente",T151=4,"Proficiente",T151=5,"Master")</f>
        <v>Novato</v>
      </c>
      <c r="V151" s="22">
        <v>2</v>
      </c>
      <c r="W151" s="22" t="str" cm="1">
        <f t="array" ref="W151">_xlfn.IFS(V151=0,"No evidenciado",V151=1,"Novato",V151=2,"Principiante avanzado",V151=3,"Competente",V151=4,"Proficiente",V151=5,"Master")</f>
        <v>Principiante avanzado</v>
      </c>
      <c r="X151" s="22">
        <v>2</v>
      </c>
      <c r="Y151" s="22" t="str" cm="1">
        <f t="array" ref="Y151">_xlfn.IFS(X151=0,"No evidenciado",X151=1,"Novato",X151=2,"Principiante avanzado",X151=3,"Competente",X151=4,"Proficiente",X151=5,"Master")</f>
        <v>Principiante avanzado</v>
      </c>
      <c r="Z151" s="22">
        <v>2</v>
      </c>
      <c r="AA151" s="22" t="str" cm="1">
        <f t="array" ref="AA151">_xlfn.IFS(Z151=0,"No evidenciado",Z151=1,"Novato",Z151=2,"Principiante avanzado",Z151=3,"Competente",Z151=4,"Proficiente",Z151=5,"Master")</f>
        <v>Principiante avanzado</v>
      </c>
      <c r="AB151" s="22">
        <v>1</v>
      </c>
      <c r="AC151" s="22" t="str" cm="1">
        <f t="array" ref="AC151">_xlfn.IFS(AB151=0,"Prenovato",AB151=1,"Novato",AB151=2,"Principiante avanzado",AB151=3,"Competente",AB151=4,"Proficiente",AB151=5,"Master")</f>
        <v>Novato</v>
      </c>
      <c r="AD151" s="22" t="str">
        <f>IF(A151&lt;&gt;E151,"EVALUACIÓN","AUTOEVALUACIÓN")</f>
        <v>EVALUACIÓN</v>
      </c>
    </row>
    <row r="152" spans="1:30" x14ac:dyDescent="0.25">
      <c r="A152" t="s">
        <v>187</v>
      </c>
      <c r="B152" t="s">
        <v>190</v>
      </c>
      <c r="C152" t="s">
        <v>192</v>
      </c>
      <c r="D152" t="s">
        <v>194</v>
      </c>
      <c r="E152" t="s">
        <v>203</v>
      </c>
      <c r="F152" t="s">
        <v>218</v>
      </c>
      <c r="G152" t="s">
        <v>233</v>
      </c>
      <c r="H152" s="5">
        <v>44682</v>
      </c>
      <c r="I152" s="1">
        <f t="shared" ca="1" si="4"/>
        <v>13</v>
      </c>
      <c r="J152" s="1" t="str">
        <f t="shared" ca="1" si="5"/>
        <v>3. Mayor a 6 meses</v>
      </c>
      <c r="K152" t="str">
        <f>IF(COUNTIFS($E$2:$E$290,E152,$O$2:$O$290,"PRINCIPAL",$Q$2:$Q$290,0)&gt;0,"SI","NO")</f>
        <v>NO</v>
      </c>
      <c r="L152" t="s">
        <v>242</v>
      </c>
      <c r="M152" t="s">
        <v>244</v>
      </c>
      <c r="N152" t="s">
        <v>261</v>
      </c>
      <c r="O152" t="s">
        <v>260</v>
      </c>
      <c r="P152" t="str">
        <f>F152&amp;M152</f>
        <v>RENÁN ESNOVER GALLARDO YUPANQUISoluciones de industria</v>
      </c>
      <c r="Q152">
        <v>3</v>
      </c>
      <c r="R152" t="s">
        <v>5</v>
      </c>
      <c r="S152" t="s">
        <v>21</v>
      </c>
      <c r="T152" s="22">
        <v>1</v>
      </c>
      <c r="U152" s="22" t="str" cm="1">
        <f t="array" ref="U152">_xlfn.IFS(T152=0,"Prenovato",T152=1,"Novato",T152=2,"Principiante avanzado",T152=3,"Competente",T152=4,"Proficiente",T152=5,"Master")</f>
        <v>Novato</v>
      </c>
      <c r="V152" s="22">
        <v>2</v>
      </c>
      <c r="W152" s="22" t="str" cm="1">
        <f t="array" ref="W152">_xlfn.IFS(V152=0,"No evidenciado",V152=1,"Novato",V152=2,"Principiante avanzado",V152=3,"Competente",V152=4,"Proficiente",V152=5,"Master")</f>
        <v>Principiante avanzado</v>
      </c>
      <c r="X152" s="22">
        <v>2</v>
      </c>
      <c r="Y152" s="22" t="str" cm="1">
        <f t="array" ref="Y152">_xlfn.IFS(X152=0,"No evidenciado",X152=1,"Novato",X152=2,"Principiante avanzado",X152=3,"Competente",X152=4,"Proficiente",X152=5,"Master")</f>
        <v>Principiante avanzado</v>
      </c>
      <c r="Z152" s="22">
        <v>2</v>
      </c>
      <c r="AA152" s="22" t="str" cm="1">
        <f t="array" ref="AA152">_xlfn.IFS(Z152=0,"No evidenciado",Z152=1,"Novato",Z152=2,"Principiante avanzado",Z152=3,"Competente",Z152=4,"Proficiente",Z152=5,"Master")</f>
        <v>Principiante avanzado</v>
      </c>
      <c r="AB152" s="22">
        <v>1</v>
      </c>
      <c r="AC152" s="22" t="str" cm="1">
        <f t="array" ref="AC152">_xlfn.IFS(AB152=0,"Prenovato",AB152=1,"Novato",AB152=2,"Principiante avanzado",AB152=3,"Competente",AB152=4,"Proficiente",AB152=5,"Master")</f>
        <v>Novato</v>
      </c>
      <c r="AD152" s="22" t="str">
        <f>IF(A152&lt;&gt;E152,"EVALUACIÓN","AUTOEVALUACIÓN")</f>
        <v>EVALUACIÓN</v>
      </c>
    </row>
    <row r="153" spans="1:30" x14ac:dyDescent="0.25">
      <c r="A153" t="s">
        <v>187</v>
      </c>
      <c r="B153" t="s">
        <v>190</v>
      </c>
      <c r="C153" t="s">
        <v>192</v>
      </c>
      <c r="D153" t="s">
        <v>194</v>
      </c>
      <c r="E153" t="s">
        <v>203</v>
      </c>
      <c r="F153" t="s">
        <v>218</v>
      </c>
      <c r="G153" t="s">
        <v>233</v>
      </c>
      <c r="H153" s="5">
        <v>44682</v>
      </c>
      <c r="I153" s="1">
        <f t="shared" ca="1" si="4"/>
        <v>13</v>
      </c>
      <c r="J153" s="1" t="str">
        <f t="shared" ca="1" si="5"/>
        <v>3. Mayor a 6 meses</v>
      </c>
      <c r="K153" t="str">
        <f>IF(COUNTIFS($E$2:$E$290,E153,$O$2:$O$290,"PRINCIPAL",$Q$2:$Q$290,0)&gt;0,"SI","NO")</f>
        <v>NO</v>
      </c>
      <c r="L153" t="s">
        <v>242</v>
      </c>
      <c r="M153" t="s">
        <v>245</v>
      </c>
      <c r="N153" t="s">
        <v>260</v>
      </c>
      <c r="O153" t="s">
        <v>260</v>
      </c>
      <c r="P153" t="str">
        <f>F153&amp;M153</f>
        <v>RENÁN ESNOVER GALLARDO YUPANQUIPatrones de arquitectura tecnológica</v>
      </c>
      <c r="Q153">
        <v>2</v>
      </c>
      <c r="R153" t="s">
        <v>4</v>
      </c>
      <c r="S153" t="s">
        <v>21</v>
      </c>
      <c r="T153" s="22">
        <v>1</v>
      </c>
      <c r="U153" s="22" t="str" cm="1">
        <f t="array" ref="U153">_xlfn.IFS(T153=0,"Prenovato",T153=1,"Novato",T153=2,"Principiante avanzado",T153=3,"Competente",T153=4,"Proficiente",T153=5,"Master")</f>
        <v>Novato</v>
      </c>
      <c r="V153" s="22">
        <v>2</v>
      </c>
      <c r="W153" s="22" t="str" cm="1">
        <f t="array" ref="W153">_xlfn.IFS(V153=0,"No evidenciado",V153=1,"Novato",V153=2,"Principiante avanzado",V153=3,"Competente",V153=4,"Proficiente",V153=5,"Master")</f>
        <v>Principiante avanzado</v>
      </c>
      <c r="X153" s="22">
        <v>2</v>
      </c>
      <c r="Y153" s="22" t="str" cm="1">
        <f t="array" ref="Y153">_xlfn.IFS(X153=0,"No evidenciado",X153=1,"Novato",X153=2,"Principiante avanzado",X153=3,"Competente",X153=4,"Proficiente",X153=5,"Master")</f>
        <v>Principiante avanzado</v>
      </c>
      <c r="Z153" s="22">
        <v>2</v>
      </c>
      <c r="AA153" s="22" t="str" cm="1">
        <f t="array" ref="AA153">_xlfn.IFS(Z153=0,"No evidenciado",Z153=1,"Novato",Z153=2,"Principiante avanzado",Z153=3,"Competente",Z153=4,"Proficiente",Z153=5,"Master")</f>
        <v>Principiante avanzado</v>
      </c>
      <c r="AB153" s="22">
        <v>1</v>
      </c>
      <c r="AC153" s="22" t="str" cm="1">
        <f t="array" ref="AC153">_xlfn.IFS(AB153=0,"Prenovato",AB153=1,"Novato",AB153=2,"Principiante avanzado",AB153=3,"Competente",AB153=4,"Proficiente",AB153=5,"Master")</f>
        <v>Novato</v>
      </c>
      <c r="AD153" s="22" t="str">
        <f>IF(A153&lt;&gt;E153,"EVALUACIÓN","AUTOEVALUACIÓN")</f>
        <v>EVALUACIÓN</v>
      </c>
    </row>
    <row r="154" spans="1:30" x14ac:dyDescent="0.25">
      <c r="A154" t="s">
        <v>187</v>
      </c>
      <c r="B154" t="s">
        <v>190</v>
      </c>
      <c r="C154" t="s">
        <v>192</v>
      </c>
      <c r="D154" t="s">
        <v>194</v>
      </c>
      <c r="E154" t="s">
        <v>203</v>
      </c>
      <c r="F154" t="s">
        <v>218</v>
      </c>
      <c r="G154" t="s">
        <v>233</v>
      </c>
      <c r="H154" s="5">
        <v>44682</v>
      </c>
      <c r="I154" s="1">
        <f t="shared" ca="1" si="4"/>
        <v>13</v>
      </c>
      <c r="J154" s="1" t="str">
        <f t="shared" ca="1" si="5"/>
        <v>3. Mayor a 6 meses</v>
      </c>
      <c r="K154" t="str">
        <f>IF(COUNTIFS($E$2:$E$290,E154,$O$2:$O$290,"PRINCIPAL",$Q$2:$Q$290,0)&gt;0,"SI","NO")</f>
        <v>NO</v>
      </c>
      <c r="L154" t="s">
        <v>242</v>
      </c>
      <c r="M154" t="s">
        <v>243</v>
      </c>
      <c r="N154" t="s">
        <v>260</v>
      </c>
      <c r="O154" t="s">
        <v>260</v>
      </c>
      <c r="P154" t="str">
        <f>F154&amp;M154</f>
        <v>RENÁN ESNOVER GALLARDO YUPANQUICloud</v>
      </c>
      <c r="Q154">
        <v>1</v>
      </c>
      <c r="R154" t="s">
        <v>6</v>
      </c>
      <c r="S154" t="s">
        <v>21</v>
      </c>
      <c r="T154" s="22">
        <v>1</v>
      </c>
      <c r="U154" s="22" t="str" cm="1">
        <f t="array" ref="U154">_xlfn.IFS(T154=0,"Prenovato",T154=1,"Novato",T154=2,"Principiante avanzado",T154=3,"Competente",T154=4,"Proficiente",T154=5,"Master")</f>
        <v>Novato</v>
      </c>
      <c r="V154" s="22">
        <v>2</v>
      </c>
      <c r="W154" s="22" t="str" cm="1">
        <f t="array" ref="W154">_xlfn.IFS(V154=0,"No evidenciado",V154=1,"Novato",V154=2,"Principiante avanzado",V154=3,"Competente",V154=4,"Proficiente",V154=5,"Master")</f>
        <v>Principiante avanzado</v>
      </c>
      <c r="X154" s="22">
        <v>2</v>
      </c>
      <c r="Y154" s="22" t="str" cm="1">
        <f t="array" ref="Y154">_xlfn.IFS(X154=0,"No evidenciado",X154=1,"Novato",X154=2,"Principiante avanzado",X154=3,"Competente",X154=4,"Proficiente",X154=5,"Master")</f>
        <v>Principiante avanzado</v>
      </c>
      <c r="Z154" s="22">
        <v>2</v>
      </c>
      <c r="AA154" s="22" t="str" cm="1">
        <f t="array" ref="AA154">_xlfn.IFS(Z154=0,"No evidenciado",Z154=1,"Novato",Z154=2,"Principiante avanzado",Z154=3,"Competente",Z154=4,"Proficiente",Z154=5,"Master")</f>
        <v>Principiante avanzado</v>
      </c>
      <c r="AB154" s="22">
        <v>1</v>
      </c>
      <c r="AC154" s="22" t="str" cm="1">
        <f t="array" ref="AC154">_xlfn.IFS(AB154=0,"Prenovato",AB154=1,"Novato",AB154=2,"Principiante avanzado",AB154=3,"Competente",AB154=4,"Proficiente",AB154=5,"Master")</f>
        <v>Novato</v>
      </c>
      <c r="AD154" s="22" t="str">
        <f>IF(A154&lt;&gt;E154,"EVALUACIÓN","AUTOEVALUACIÓN")</f>
        <v>EVALUACIÓN</v>
      </c>
    </row>
    <row r="155" spans="1:30" x14ac:dyDescent="0.25">
      <c r="A155" t="s">
        <v>187</v>
      </c>
      <c r="B155" t="s">
        <v>190</v>
      </c>
      <c r="C155" t="s">
        <v>192</v>
      </c>
      <c r="D155" t="s">
        <v>194</v>
      </c>
      <c r="E155" t="s">
        <v>204</v>
      </c>
      <c r="F155" t="s">
        <v>219</v>
      </c>
      <c r="G155" t="s">
        <v>234</v>
      </c>
      <c r="H155" s="5">
        <v>44824</v>
      </c>
      <c r="I155" s="1">
        <f t="shared" ca="1" si="4"/>
        <v>8</v>
      </c>
      <c r="J155" s="1" t="str">
        <f t="shared" ca="1" si="5"/>
        <v>3. Mayor a 6 meses</v>
      </c>
      <c r="K155" t="str">
        <f>IF(COUNTIFS($E$2:$E$290,E155,$O$2:$O$290,"PRINCIPAL",$Q$2:$Q$290,0)&gt;0,"SI","NO")</f>
        <v>NO</v>
      </c>
      <c r="L155" t="s">
        <v>242</v>
      </c>
      <c r="M155" t="s">
        <v>245</v>
      </c>
      <c r="N155" t="s">
        <v>260</v>
      </c>
      <c r="O155" t="s">
        <v>260</v>
      </c>
      <c r="P155" t="str">
        <f>F155&amp;M155</f>
        <v>DANIEL ANTONIO JIMÉNEZ QUINTANAPatrones de arquitectura tecnológica</v>
      </c>
      <c r="Q155">
        <v>2</v>
      </c>
      <c r="R155" t="s">
        <v>4</v>
      </c>
      <c r="S155" t="s">
        <v>21</v>
      </c>
      <c r="T155" s="22">
        <v>0</v>
      </c>
      <c r="U155" s="22" t="str" cm="1">
        <f t="array" ref="U155">_xlfn.IFS(T155=0,"Prenovato",T155=1,"Novato",T155=2,"Principiante avanzado",T155=3,"Competente",T155=4,"Proficiente",T155=5,"Master")</f>
        <v>Prenovato</v>
      </c>
      <c r="V155" s="22">
        <v>2</v>
      </c>
      <c r="W155" s="22" t="str" cm="1">
        <f t="array" ref="W155">_xlfn.IFS(V155=0,"No evidenciado",V155=1,"Novato",V155=2,"Principiante avanzado",V155=3,"Competente",V155=4,"Proficiente",V155=5,"Master")</f>
        <v>Principiante avanzado</v>
      </c>
      <c r="X155" s="22">
        <v>2</v>
      </c>
      <c r="Y155" s="22" t="str" cm="1">
        <f t="array" ref="Y155">_xlfn.IFS(X155=0,"No evidenciado",X155=1,"Novato",X155=2,"Principiante avanzado",X155=3,"Competente",X155=4,"Proficiente",X155=5,"Master")</f>
        <v>Principiante avanzado</v>
      </c>
      <c r="Z155" s="22">
        <v>2</v>
      </c>
      <c r="AA155" s="22" t="str" cm="1">
        <f t="array" ref="AA155">_xlfn.IFS(Z155=0,"No evidenciado",Z155=1,"Novato",Z155=2,"Principiante avanzado",Z155=3,"Competente",Z155=4,"Proficiente",Z155=5,"Master")</f>
        <v>Principiante avanzado</v>
      </c>
      <c r="AB155" s="22">
        <v>0</v>
      </c>
      <c r="AC155" s="22" t="str" cm="1">
        <f t="array" ref="AC155">_xlfn.IFS(AB155=0,"Prenovato",AB155=1,"Novato",AB155=2,"Principiante avanzado",AB155=3,"Competente",AB155=4,"Proficiente",AB155=5,"Master")</f>
        <v>Prenovato</v>
      </c>
      <c r="AD155" s="22" t="str">
        <f>IF(A155&lt;&gt;E155,"EVALUACIÓN","AUTOEVALUACIÓN")</f>
        <v>EVALUACIÓN</v>
      </c>
    </row>
    <row r="156" spans="1:30" x14ac:dyDescent="0.25">
      <c r="A156" t="s">
        <v>187</v>
      </c>
      <c r="B156" t="s">
        <v>190</v>
      </c>
      <c r="C156" t="s">
        <v>192</v>
      </c>
      <c r="D156" t="s">
        <v>194</v>
      </c>
      <c r="E156" t="s">
        <v>204</v>
      </c>
      <c r="F156" t="s">
        <v>219</v>
      </c>
      <c r="G156" t="s">
        <v>234</v>
      </c>
      <c r="H156" s="5">
        <v>44824</v>
      </c>
      <c r="I156" s="1">
        <f t="shared" ca="1" si="4"/>
        <v>8</v>
      </c>
      <c r="J156" s="1" t="str">
        <f t="shared" ca="1" si="5"/>
        <v>3. Mayor a 6 meses</v>
      </c>
      <c r="K156" t="str">
        <f>IF(COUNTIFS($E$2:$E$290,E156,$O$2:$O$290,"PRINCIPAL",$Q$2:$Q$290,0)&gt;0,"SI","NO")</f>
        <v>NO</v>
      </c>
      <c r="L156" t="s">
        <v>242</v>
      </c>
      <c r="M156" t="s">
        <v>246</v>
      </c>
      <c r="N156" t="s">
        <v>261</v>
      </c>
      <c r="O156" t="s">
        <v>260</v>
      </c>
      <c r="P156" t="str">
        <f>F156&amp;M156</f>
        <v>DANIEL ANTONIO JIMÉNEZ QUINTANAArquitectura de datos BCP</v>
      </c>
      <c r="Q156">
        <v>2</v>
      </c>
      <c r="R156" t="s">
        <v>4</v>
      </c>
      <c r="S156" t="s">
        <v>21</v>
      </c>
      <c r="T156" s="22">
        <v>0</v>
      </c>
      <c r="U156" s="22" t="str" cm="1">
        <f t="array" ref="U156">_xlfn.IFS(T156=0,"Prenovato",T156=1,"Novato",T156=2,"Principiante avanzado",T156=3,"Competente",T156=4,"Proficiente",T156=5,"Master")</f>
        <v>Prenovato</v>
      </c>
      <c r="V156" s="22">
        <v>2</v>
      </c>
      <c r="W156" s="22" t="str" cm="1">
        <f t="array" ref="W156">_xlfn.IFS(V156=0,"No evidenciado",V156=1,"Novato",V156=2,"Principiante avanzado",V156=3,"Competente",V156=4,"Proficiente",V156=5,"Master")</f>
        <v>Principiante avanzado</v>
      </c>
      <c r="X156" s="22">
        <v>2</v>
      </c>
      <c r="Y156" s="22" t="str" cm="1">
        <f t="array" ref="Y156">_xlfn.IFS(X156=0,"No evidenciado",X156=1,"Novato",X156=2,"Principiante avanzado",X156=3,"Competente",X156=4,"Proficiente",X156=5,"Master")</f>
        <v>Principiante avanzado</v>
      </c>
      <c r="Z156" s="22">
        <v>2</v>
      </c>
      <c r="AA156" s="22" t="str" cm="1">
        <f t="array" ref="AA156">_xlfn.IFS(Z156=0,"No evidenciado",Z156=1,"Novato",Z156=2,"Principiante avanzado",Z156=3,"Competente",Z156=4,"Proficiente",Z156=5,"Master")</f>
        <v>Principiante avanzado</v>
      </c>
      <c r="AB156" s="22">
        <v>0</v>
      </c>
      <c r="AC156" s="22" t="str" cm="1">
        <f t="array" ref="AC156">_xlfn.IFS(AB156=0,"Prenovato",AB156=1,"Novato",AB156=2,"Principiante avanzado",AB156=3,"Competente",AB156=4,"Proficiente",AB156=5,"Master")</f>
        <v>Prenovato</v>
      </c>
      <c r="AD156" s="22" t="str">
        <f>IF(A156&lt;&gt;E156,"EVALUACIÓN","AUTOEVALUACIÓN")</f>
        <v>EVALUACIÓN</v>
      </c>
    </row>
    <row r="157" spans="1:30" x14ac:dyDescent="0.25">
      <c r="A157" t="s">
        <v>187</v>
      </c>
      <c r="B157" t="s">
        <v>190</v>
      </c>
      <c r="C157" t="s">
        <v>192</v>
      </c>
      <c r="D157" t="s">
        <v>194</v>
      </c>
      <c r="E157" t="s">
        <v>204</v>
      </c>
      <c r="F157" t="s">
        <v>219</v>
      </c>
      <c r="G157" t="s">
        <v>234</v>
      </c>
      <c r="H157" s="5">
        <v>44824</v>
      </c>
      <c r="I157" s="1">
        <f t="shared" ca="1" si="4"/>
        <v>8</v>
      </c>
      <c r="J157" s="1" t="str">
        <f t="shared" ca="1" si="5"/>
        <v>3. Mayor a 6 meses</v>
      </c>
      <c r="K157" t="str">
        <f>IF(COUNTIFS($E$2:$E$290,E157,$O$2:$O$290,"PRINCIPAL",$Q$2:$Q$290,0)&gt;0,"SI","NO")</f>
        <v>NO</v>
      </c>
      <c r="L157" t="s">
        <v>242</v>
      </c>
      <c r="M157" t="s">
        <v>244</v>
      </c>
      <c r="N157" t="s">
        <v>261</v>
      </c>
      <c r="O157" t="s">
        <v>260</v>
      </c>
      <c r="P157" t="str">
        <f>F157&amp;M157</f>
        <v>DANIEL ANTONIO JIMÉNEZ QUINTANASoluciones de industria</v>
      </c>
      <c r="Q157">
        <v>2</v>
      </c>
      <c r="R157" t="s">
        <v>4</v>
      </c>
      <c r="S157" t="s">
        <v>21</v>
      </c>
      <c r="T157" s="22">
        <v>0</v>
      </c>
      <c r="U157" s="22" t="str" cm="1">
        <f t="array" ref="U157">_xlfn.IFS(T157=0,"Prenovato",T157=1,"Novato",T157=2,"Principiante avanzado",T157=3,"Competente",T157=4,"Proficiente",T157=5,"Master")</f>
        <v>Prenovato</v>
      </c>
      <c r="V157" s="22">
        <v>2</v>
      </c>
      <c r="W157" s="22" t="str" cm="1">
        <f t="array" ref="W157">_xlfn.IFS(V157=0,"No evidenciado",V157=1,"Novato",V157=2,"Principiante avanzado",V157=3,"Competente",V157=4,"Proficiente",V157=5,"Master")</f>
        <v>Principiante avanzado</v>
      </c>
      <c r="X157" s="22">
        <v>2</v>
      </c>
      <c r="Y157" s="22" t="str" cm="1">
        <f t="array" ref="Y157">_xlfn.IFS(X157=0,"No evidenciado",X157=1,"Novato",X157=2,"Principiante avanzado",X157=3,"Competente",X157=4,"Proficiente",X157=5,"Master")</f>
        <v>Principiante avanzado</v>
      </c>
      <c r="Z157" s="22">
        <v>2</v>
      </c>
      <c r="AA157" s="22" t="str" cm="1">
        <f t="array" ref="AA157">_xlfn.IFS(Z157=0,"No evidenciado",Z157=1,"Novato",Z157=2,"Principiante avanzado",Z157=3,"Competente",Z157=4,"Proficiente",Z157=5,"Master")</f>
        <v>Principiante avanzado</v>
      </c>
      <c r="AB157" s="22">
        <v>0</v>
      </c>
      <c r="AC157" s="22" t="str" cm="1">
        <f t="array" ref="AC157">_xlfn.IFS(AB157=0,"Prenovato",AB157=1,"Novato",AB157=2,"Principiante avanzado",AB157=3,"Competente",AB157=4,"Proficiente",AB157=5,"Master")</f>
        <v>Prenovato</v>
      </c>
      <c r="AD157" s="22" t="str">
        <f>IF(A157&lt;&gt;E157,"EVALUACIÓN","AUTOEVALUACIÓN")</f>
        <v>EVALUACIÓN</v>
      </c>
    </row>
    <row r="158" spans="1:30" x14ac:dyDescent="0.25">
      <c r="A158" t="s">
        <v>187</v>
      </c>
      <c r="B158" t="s">
        <v>190</v>
      </c>
      <c r="C158" t="s">
        <v>192</v>
      </c>
      <c r="D158" t="s">
        <v>194</v>
      </c>
      <c r="E158" t="s">
        <v>204</v>
      </c>
      <c r="F158" t="s">
        <v>219</v>
      </c>
      <c r="G158" t="s">
        <v>234</v>
      </c>
      <c r="H158" s="5">
        <v>44824</v>
      </c>
      <c r="I158" s="1">
        <f t="shared" ca="1" si="4"/>
        <v>8</v>
      </c>
      <c r="J158" s="1" t="str">
        <f t="shared" ca="1" si="5"/>
        <v>3. Mayor a 6 meses</v>
      </c>
      <c r="K158" t="str">
        <f>IF(COUNTIFS($E$2:$E$290,E158,$O$2:$O$290,"PRINCIPAL",$Q$2:$Q$290,0)&gt;0,"SI","NO")</f>
        <v>NO</v>
      </c>
      <c r="L158" t="s">
        <v>242</v>
      </c>
      <c r="M158" t="s">
        <v>254</v>
      </c>
      <c r="N158" t="s">
        <v>31</v>
      </c>
      <c r="O158" t="s">
        <v>31</v>
      </c>
      <c r="P158" t="str">
        <f>F158&amp;M158</f>
        <v>DANIEL ANTONIO JIMÉNEZ QUINTANAModelado</v>
      </c>
      <c r="Q158">
        <v>2</v>
      </c>
      <c r="R158" t="s">
        <v>4</v>
      </c>
      <c r="S158" t="s">
        <v>21</v>
      </c>
      <c r="T158" s="22">
        <v>0</v>
      </c>
      <c r="U158" s="22" t="str" cm="1">
        <f t="array" ref="U158">_xlfn.IFS(T158=0,"Prenovato",T158=1,"Novato",T158=2,"Principiante avanzado",T158=3,"Competente",T158=4,"Proficiente",T158=5,"Master")</f>
        <v>Prenovato</v>
      </c>
      <c r="V158" s="22">
        <v>2</v>
      </c>
      <c r="W158" s="22" t="str" cm="1">
        <f t="array" ref="W158">_xlfn.IFS(V158=0,"No evidenciado",V158=1,"Novato",V158=2,"Principiante avanzado",V158=3,"Competente",V158=4,"Proficiente",V158=5,"Master")</f>
        <v>Principiante avanzado</v>
      </c>
      <c r="X158" s="22">
        <v>2</v>
      </c>
      <c r="Y158" s="22" t="str" cm="1">
        <f t="array" ref="Y158">_xlfn.IFS(X158=0,"No evidenciado",X158=1,"Novato",X158=2,"Principiante avanzado",X158=3,"Competente",X158=4,"Proficiente",X158=5,"Master")</f>
        <v>Principiante avanzado</v>
      </c>
      <c r="Z158" s="22">
        <v>2</v>
      </c>
      <c r="AA158" s="22" t="str" cm="1">
        <f t="array" ref="AA158">_xlfn.IFS(Z158=0,"No evidenciado",Z158=1,"Novato",Z158=2,"Principiante avanzado",Z158=3,"Competente",Z158=4,"Proficiente",Z158=5,"Master")</f>
        <v>Principiante avanzado</v>
      </c>
      <c r="AB158" s="22">
        <v>0</v>
      </c>
      <c r="AC158" s="22" t="str" cm="1">
        <f t="array" ref="AC158">_xlfn.IFS(AB158=0,"Prenovato",AB158=1,"Novato",AB158=2,"Principiante avanzado",AB158=3,"Competente",AB158=4,"Proficiente",AB158=5,"Master")</f>
        <v>Prenovato</v>
      </c>
      <c r="AD158" s="22" t="str">
        <f>IF(A158&lt;&gt;E158,"EVALUACIÓN","AUTOEVALUACIÓN")</f>
        <v>EVALUACIÓN</v>
      </c>
    </row>
    <row r="159" spans="1:30" x14ac:dyDescent="0.25">
      <c r="A159" t="s">
        <v>187</v>
      </c>
      <c r="B159" t="s">
        <v>190</v>
      </c>
      <c r="C159" t="s">
        <v>192</v>
      </c>
      <c r="D159" t="s">
        <v>194</v>
      </c>
      <c r="E159" t="s">
        <v>204</v>
      </c>
      <c r="F159" t="s">
        <v>219</v>
      </c>
      <c r="G159" t="s">
        <v>234</v>
      </c>
      <c r="H159" s="5">
        <v>44824</v>
      </c>
      <c r="I159" s="1">
        <f t="shared" ca="1" si="4"/>
        <v>8</v>
      </c>
      <c r="J159" s="1" t="str">
        <f t="shared" ca="1" si="5"/>
        <v>3. Mayor a 6 meses</v>
      </c>
      <c r="K159" t="str">
        <f>IF(COUNTIFS($E$2:$E$290,E159,$O$2:$O$290,"PRINCIPAL",$Q$2:$Q$290,0)&gt;0,"SI","NO")</f>
        <v>NO</v>
      </c>
      <c r="L159" t="s">
        <v>242</v>
      </c>
      <c r="M159" t="s">
        <v>256</v>
      </c>
      <c r="N159" t="s">
        <v>261</v>
      </c>
      <c r="O159" t="s">
        <v>260</v>
      </c>
      <c r="P159" t="str">
        <f>F159&amp;M159</f>
        <v>DANIEL ANTONIO JIMÉNEZ QUINTANAPlataforma de soluciones BCP</v>
      </c>
      <c r="Q159">
        <v>2</v>
      </c>
      <c r="R159" t="s">
        <v>4</v>
      </c>
      <c r="S159" t="s">
        <v>21</v>
      </c>
      <c r="T159" s="22">
        <v>0</v>
      </c>
      <c r="U159" s="22" t="str" cm="1">
        <f t="array" ref="U159">_xlfn.IFS(T159=0,"Prenovato",T159=1,"Novato",T159=2,"Principiante avanzado",T159=3,"Competente",T159=4,"Proficiente",T159=5,"Master")</f>
        <v>Prenovato</v>
      </c>
      <c r="V159" s="22">
        <v>2</v>
      </c>
      <c r="W159" s="22" t="str" cm="1">
        <f t="array" ref="W159">_xlfn.IFS(V159=0,"No evidenciado",V159=1,"Novato",V159=2,"Principiante avanzado",V159=3,"Competente",V159=4,"Proficiente",V159=5,"Master")</f>
        <v>Principiante avanzado</v>
      </c>
      <c r="X159" s="22">
        <v>2</v>
      </c>
      <c r="Y159" s="22" t="str" cm="1">
        <f t="array" ref="Y159">_xlfn.IFS(X159=0,"No evidenciado",X159=1,"Novato",X159=2,"Principiante avanzado",X159=3,"Competente",X159=4,"Proficiente",X159=5,"Master")</f>
        <v>Principiante avanzado</v>
      </c>
      <c r="Z159" s="22">
        <v>2</v>
      </c>
      <c r="AA159" s="22" t="str" cm="1">
        <f t="array" ref="AA159">_xlfn.IFS(Z159=0,"No evidenciado",Z159=1,"Novato",Z159=2,"Principiante avanzado",Z159=3,"Competente",Z159=4,"Proficiente",Z159=5,"Master")</f>
        <v>Principiante avanzado</v>
      </c>
      <c r="AB159" s="22">
        <v>0</v>
      </c>
      <c r="AC159" s="22" t="str" cm="1">
        <f t="array" ref="AC159">_xlfn.IFS(AB159=0,"Prenovato",AB159=1,"Novato",AB159=2,"Principiante avanzado",AB159=3,"Competente",AB159=4,"Proficiente",AB159=5,"Master")</f>
        <v>Prenovato</v>
      </c>
      <c r="AD159" s="22" t="str">
        <f>IF(A159&lt;&gt;E159,"EVALUACIÓN","AUTOEVALUACIÓN")</f>
        <v>EVALUACIÓN</v>
      </c>
    </row>
    <row r="160" spans="1:30" x14ac:dyDescent="0.25">
      <c r="A160" t="s">
        <v>187</v>
      </c>
      <c r="B160" t="s">
        <v>190</v>
      </c>
      <c r="C160" t="s">
        <v>192</v>
      </c>
      <c r="D160" t="s">
        <v>194</v>
      </c>
      <c r="E160" t="s">
        <v>204</v>
      </c>
      <c r="F160" t="s">
        <v>219</v>
      </c>
      <c r="G160" t="s">
        <v>234</v>
      </c>
      <c r="H160" s="5">
        <v>44824</v>
      </c>
      <c r="I160" s="1">
        <f t="shared" ca="1" si="4"/>
        <v>8</v>
      </c>
      <c r="J160" s="1" t="str">
        <f t="shared" ca="1" si="5"/>
        <v>3. Mayor a 6 meses</v>
      </c>
      <c r="K160" t="str">
        <f>IF(COUNTIFS($E$2:$E$290,E160,$O$2:$O$290,"PRINCIPAL",$Q$2:$Q$290,0)&gt;0,"SI","NO")</f>
        <v>NO</v>
      </c>
      <c r="L160" t="s">
        <v>242</v>
      </c>
      <c r="M160" t="s">
        <v>255</v>
      </c>
      <c r="N160" t="s">
        <v>260</v>
      </c>
      <c r="O160" t="s">
        <v>260</v>
      </c>
      <c r="P160" t="str">
        <f>F160&amp;M160</f>
        <v>DANIEL ANTONIO JIMÉNEZ QUINTANACompliance</v>
      </c>
      <c r="Q160">
        <v>2</v>
      </c>
      <c r="R160" t="s">
        <v>4</v>
      </c>
      <c r="S160" t="s">
        <v>21</v>
      </c>
      <c r="T160" s="22">
        <v>0</v>
      </c>
      <c r="U160" s="22" t="str" cm="1">
        <f t="array" ref="U160">_xlfn.IFS(T160=0,"Prenovato",T160=1,"Novato",T160=2,"Principiante avanzado",T160=3,"Competente",T160=4,"Proficiente",T160=5,"Master")</f>
        <v>Prenovato</v>
      </c>
      <c r="V160" s="22">
        <v>2</v>
      </c>
      <c r="W160" s="22" t="str" cm="1">
        <f t="array" ref="W160">_xlfn.IFS(V160=0,"No evidenciado",V160=1,"Novato",V160=2,"Principiante avanzado",V160=3,"Competente",V160=4,"Proficiente",V160=5,"Master")</f>
        <v>Principiante avanzado</v>
      </c>
      <c r="X160" s="22">
        <v>2</v>
      </c>
      <c r="Y160" s="22" t="str" cm="1">
        <f t="array" ref="Y160">_xlfn.IFS(X160=0,"No evidenciado",X160=1,"Novato",X160=2,"Principiante avanzado",X160=3,"Competente",X160=4,"Proficiente",X160=5,"Master")</f>
        <v>Principiante avanzado</v>
      </c>
      <c r="Z160" s="22">
        <v>2</v>
      </c>
      <c r="AA160" s="22" t="str" cm="1">
        <f t="array" ref="AA160">_xlfn.IFS(Z160=0,"No evidenciado",Z160=1,"Novato",Z160=2,"Principiante avanzado",Z160=3,"Competente",Z160=4,"Proficiente",Z160=5,"Master")</f>
        <v>Principiante avanzado</v>
      </c>
      <c r="AB160" s="22">
        <v>0</v>
      </c>
      <c r="AC160" s="22" t="str" cm="1">
        <f t="array" ref="AC160">_xlfn.IFS(AB160=0,"Prenovato",AB160=1,"Novato",AB160=2,"Principiante avanzado",AB160=3,"Competente",AB160=4,"Proficiente",AB160=5,"Master")</f>
        <v>Prenovato</v>
      </c>
      <c r="AD160" s="22" t="str">
        <f>IF(A160&lt;&gt;E160,"EVALUACIÓN","AUTOEVALUACIÓN")</f>
        <v>EVALUACIÓN</v>
      </c>
    </row>
    <row r="161" spans="1:30" x14ac:dyDescent="0.25">
      <c r="A161" t="s">
        <v>187</v>
      </c>
      <c r="B161" t="s">
        <v>190</v>
      </c>
      <c r="C161" t="s">
        <v>192</v>
      </c>
      <c r="D161" t="s">
        <v>194</v>
      </c>
      <c r="E161" t="s">
        <v>204</v>
      </c>
      <c r="F161" t="s">
        <v>219</v>
      </c>
      <c r="G161" t="s">
        <v>234</v>
      </c>
      <c r="H161" s="5">
        <v>44824</v>
      </c>
      <c r="I161" s="1">
        <f t="shared" ca="1" si="4"/>
        <v>8</v>
      </c>
      <c r="J161" s="1" t="str">
        <f t="shared" ca="1" si="5"/>
        <v>3. Mayor a 6 meses</v>
      </c>
      <c r="K161" t="str">
        <f>IF(COUNTIFS($E$2:$E$290,E161,$O$2:$O$290,"PRINCIPAL",$Q$2:$Q$290,0)&gt;0,"SI","NO")</f>
        <v>NO</v>
      </c>
      <c r="L161" t="s">
        <v>242</v>
      </c>
      <c r="M161" t="s">
        <v>253</v>
      </c>
      <c r="N161" t="s">
        <v>31</v>
      </c>
      <c r="O161" t="s">
        <v>31</v>
      </c>
      <c r="P161" t="str">
        <f>F161&amp;M161</f>
        <v>DANIEL ANTONIO JIMÉNEZ QUINTANANegocio bancario</v>
      </c>
      <c r="Q161">
        <v>2</v>
      </c>
      <c r="R161" t="s">
        <v>4</v>
      </c>
      <c r="S161" t="s">
        <v>21</v>
      </c>
      <c r="T161" s="22">
        <v>0</v>
      </c>
      <c r="U161" s="22" t="str" cm="1">
        <f t="array" ref="U161">_xlfn.IFS(T161=0,"Prenovato",T161=1,"Novato",T161=2,"Principiante avanzado",T161=3,"Competente",T161=4,"Proficiente",T161=5,"Master")</f>
        <v>Prenovato</v>
      </c>
      <c r="V161" s="22">
        <v>2</v>
      </c>
      <c r="W161" s="22" t="str" cm="1">
        <f t="array" ref="W161">_xlfn.IFS(V161=0,"No evidenciado",V161=1,"Novato",V161=2,"Principiante avanzado",V161=3,"Competente",V161=4,"Proficiente",V161=5,"Master")</f>
        <v>Principiante avanzado</v>
      </c>
      <c r="X161" s="22">
        <v>2</v>
      </c>
      <c r="Y161" s="22" t="str" cm="1">
        <f t="array" ref="Y161">_xlfn.IFS(X161=0,"No evidenciado",X161=1,"Novato",X161=2,"Principiante avanzado",X161=3,"Competente",X161=4,"Proficiente",X161=5,"Master")</f>
        <v>Principiante avanzado</v>
      </c>
      <c r="Z161" s="22">
        <v>2</v>
      </c>
      <c r="AA161" s="22" t="str" cm="1">
        <f t="array" ref="AA161">_xlfn.IFS(Z161=0,"No evidenciado",Z161=1,"Novato",Z161=2,"Principiante avanzado",Z161=3,"Competente",Z161=4,"Proficiente",Z161=5,"Master")</f>
        <v>Principiante avanzado</v>
      </c>
      <c r="AB161" s="22">
        <v>0</v>
      </c>
      <c r="AC161" s="22" t="str" cm="1">
        <f t="array" ref="AC161">_xlfn.IFS(AB161=0,"Prenovato",AB161=1,"Novato",AB161=2,"Principiante avanzado",AB161=3,"Competente",AB161=4,"Proficiente",AB161=5,"Master")</f>
        <v>Prenovato</v>
      </c>
      <c r="AD161" s="22" t="str">
        <f>IF(A161&lt;&gt;E161,"EVALUACIÓN","AUTOEVALUACIÓN")</f>
        <v>EVALUACIÓN</v>
      </c>
    </row>
    <row r="162" spans="1:30" x14ac:dyDescent="0.25">
      <c r="A162" t="s">
        <v>187</v>
      </c>
      <c r="B162" t="s">
        <v>190</v>
      </c>
      <c r="C162" t="s">
        <v>192</v>
      </c>
      <c r="D162" t="s">
        <v>194</v>
      </c>
      <c r="E162" t="s">
        <v>204</v>
      </c>
      <c r="F162" t="s">
        <v>219</v>
      </c>
      <c r="G162" t="s">
        <v>234</v>
      </c>
      <c r="H162" s="5">
        <v>44824</v>
      </c>
      <c r="I162" s="1">
        <f t="shared" ca="1" si="4"/>
        <v>8</v>
      </c>
      <c r="J162" s="1" t="str">
        <f t="shared" ca="1" si="5"/>
        <v>3. Mayor a 6 meses</v>
      </c>
      <c r="K162" t="str">
        <f>IF(COUNTIFS($E$2:$E$290,E162,$O$2:$O$290,"PRINCIPAL",$Q$2:$Q$290,0)&gt;0,"SI","NO")</f>
        <v>NO</v>
      </c>
      <c r="L162" t="s">
        <v>242</v>
      </c>
      <c r="M162" t="s">
        <v>250</v>
      </c>
      <c r="N162" t="s">
        <v>260</v>
      </c>
      <c r="O162" t="s">
        <v>260</v>
      </c>
      <c r="P162" t="str">
        <f>F162&amp;M162</f>
        <v>DANIEL ANTONIO JIMÉNEZ QUINTANAGestión de cambios</v>
      </c>
      <c r="Q162">
        <v>2</v>
      </c>
      <c r="R162" t="s">
        <v>4</v>
      </c>
      <c r="S162" t="s">
        <v>21</v>
      </c>
      <c r="T162" s="22">
        <v>0</v>
      </c>
      <c r="U162" s="22" t="str" cm="1">
        <f t="array" ref="U162">_xlfn.IFS(T162=0,"Prenovato",T162=1,"Novato",T162=2,"Principiante avanzado",T162=3,"Competente",T162=4,"Proficiente",T162=5,"Master")</f>
        <v>Prenovato</v>
      </c>
      <c r="V162" s="22">
        <v>2</v>
      </c>
      <c r="W162" s="22" t="str" cm="1">
        <f t="array" ref="W162">_xlfn.IFS(V162=0,"No evidenciado",V162=1,"Novato",V162=2,"Principiante avanzado",V162=3,"Competente",V162=4,"Proficiente",V162=5,"Master")</f>
        <v>Principiante avanzado</v>
      </c>
      <c r="X162" s="22">
        <v>2</v>
      </c>
      <c r="Y162" s="22" t="str" cm="1">
        <f t="array" ref="Y162">_xlfn.IFS(X162=0,"No evidenciado",X162=1,"Novato",X162=2,"Principiante avanzado",X162=3,"Competente",X162=4,"Proficiente",X162=5,"Master")</f>
        <v>Principiante avanzado</v>
      </c>
      <c r="Z162" s="22">
        <v>2</v>
      </c>
      <c r="AA162" s="22" t="str" cm="1">
        <f t="array" ref="AA162">_xlfn.IFS(Z162=0,"No evidenciado",Z162=1,"Novato",Z162=2,"Principiante avanzado",Z162=3,"Competente",Z162=4,"Proficiente",Z162=5,"Master")</f>
        <v>Principiante avanzado</v>
      </c>
      <c r="AB162" s="22">
        <v>0</v>
      </c>
      <c r="AC162" s="22" t="str" cm="1">
        <f t="array" ref="AC162">_xlfn.IFS(AB162=0,"Prenovato",AB162=1,"Novato",AB162=2,"Principiante avanzado",AB162=3,"Competente",AB162=4,"Proficiente",AB162=5,"Master")</f>
        <v>Prenovato</v>
      </c>
      <c r="AD162" s="22" t="str">
        <f>IF(A162&lt;&gt;E162,"EVALUACIÓN","AUTOEVALUACIÓN")</f>
        <v>EVALUACIÓN</v>
      </c>
    </row>
    <row r="163" spans="1:30" x14ac:dyDescent="0.25">
      <c r="A163" t="s">
        <v>187</v>
      </c>
      <c r="B163" t="s">
        <v>190</v>
      </c>
      <c r="C163" t="s">
        <v>192</v>
      </c>
      <c r="D163" t="s">
        <v>194</v>
      </c>
      <c r="E163" t="s">
        <v>204</v>
      </c>
      <c r="F163" t="s">
        <v>219</v>
      </c>
      <c r="G163" t="s">
        <v>234</v>
      </c>
      <c r="H163" s="5">
        <v>44824</v>
      </c>
      <c r="I163" s="1">
        <f t="shared" ca="1" si="4"/>
        <v>8</v>
      </c>
      <c r="J163" s="1" t="str">
        <f t="shared" ca="1" si="5"/>
        <v>3. Mayor a 6 meses</v>
      </c>
      <c r="K163" t="str">
        <f>IF(COUNTIFS($E$2:$E$290,E163,$O$2:$O$290,"PRINCIPAL",$Q$2:$Q$290,0)&gt;0,"SI","NO")</f>
        <v>NO</v>
      </c>
      <c r="L163" t="s">
        <v>242</v>
      </c>
      <c r="M163" t="s">
        <v>251</v>
      </c>
      <c r="N163" t="s">
        <v>261</v>
      </c>
      <c r="O163" t="s">
        <v>260</v>
      </c>
      <c r="P163" t="str">
        <f>F163&amp;M163</f>
        <v>DANIEL ANTONIO JIMÉNEZ QUINTANACustomer Experience</v>
      </c>
      <c r="Q163">
        <v>1</v>
      </c>
      <c r="R163" t="s">
        <v>6</v>
      </c>
      <c r="S163" t="s">
        <v>21</v>
      </c>
      <c r="T163" s="22">
        <v>0</v>
      </c>
      <c r="U163" s="22" t="str" cm="1">
        <f t="array" ref="U163">_xlfn.IFS(T163=0,"Prenovato",T163=1,"Novato",T163=2,"Principiante avanzado",T163=3,"Competente",T163=4,"Proficiente",T163=5,"Master")</f>
        <v>Prenovato</v>
      </c>
      <c r="V163" s="22">
        <v>2</v>
      </c>
      <c r="W163" s="22" t="str" cm="1">
        <f t="array" ref="W163">_xlfn.IFS(V163=0,"No evidenciado",V163=1,"Novato",V163=2,"Principiante avanzado",V163=3,"Competente",V163=4,"Proficiente",V163=5,"Master")</f>
        <v>Principiante avanzado</v>
      </c>
      <c r="X163" s="22">
        <v>2</v>
      </c>
      <c r="Y163" s="22" t="str" cm="1">
        <f t="array" ref="Y163">_xlfn.IFS(X163=0,"No evidenciado",X163=1,"Novato",X163=2,"Principiante avanzado",X163=3,"Competente",X163=4,"Proficiente",X163=5,"Master")</f>
        <v>Principiante avanzado</v>
      </c>
      <c r="Z163" s="22">
        <v>2</v>
      </c>
      <c r="AA163" s="22" t="str" cm="1">
        <f t="array" ref="AA163">_xlfn.IFS(Z163=0,"No evidenciado",Z163=1,"Novato",Z163=2,"Principiante avanzado",Z163=3,"Competente",Z163=4,"Proficiente",Z163=5,"Master")</f>
        <v>Principiante avanzado</v>
      </c>
      <c r="AB163" s="22">
        <v>0</v>
      </c>
      <c r="AC163" s="22" t="str" cm="1">
        <f t="array" ref="AC163">_xlfn.IFS(AB163=0,"Prenovato",AB163=1,"Novato",AB163=2,"Principiante avanzado",AB163=3,"Competente",AB163=4,"Proficiente",AB163=5,"Master")</f>
        <v>Prenovato</v>
      </c>
      <c r="AD163" s="22" t="str">
        <f>IF(A163&lt;&gt;E163,"EVALUACIÓN","AUTOEVALUACIÓN")</f>
        <v>EVALUACIÓN</v>
      </c>
    </row>
    <row r="164" spans="1:30" x14ac:dyDescent="0.25">
      <c r="A164" t="s">
        <v>187</v>
      </c>
      <c r="B164" t="s">
        <v>190</v>
      </c>
      <c r="C164" t="s">
        <v>192</v>
      </c>
      <c r="D164" t="s">
        <v>194</v>
      </c>
      <c r="E164" t="s">
        <v>204</v>
      </c>
      <c r="F164" t="s">
        <v>219</v>
      </c>
      <c r="G164" t="s">
        <v>234</v>
      </c>
      <c r="H164" s="5">
        <v>44824</v>
      </c>
      <c r="I164" s="1">
        <f t="shared" ca="1" si="4"/>
        <v>8</v>
      </c>
      <c r="J164" s="1" t="str">
        <f t="shared" ca="1" si="5"/>
        <v>3. Mayor a 6 meses</v>
      </c>
      <c r="K164" t="str">
        <f>IF(COUNTIFS($E$2:$E$290,E164,$O$2:$O$290,"PRINCIPAL",$Q$2:$Q$290,0)&gt;0,"SI","NO")</f>
        <v>NO</v>
      </c>
      <c r="L164" t="s">
        <v>242</v>
      </c>
      <c r="M164" t="s">
        <v>252</v>
      </c>
      <c r="N164" t="s">
        <v>260</v>
      </c>
      <c r="O164" t="s">
        <v>260</v>
      </c>
      <c r="P164" t="str">
        <f>F164&amp;M164</f>
        <v>DANIEL ANTONIO JIMÉNEZ QUINTANAEvolución ágil de productos digitales</v>
      </c>
      <c r="Q164">
        <v>1</v>
      </c>
      <c r="R164" t="s">
        <v>6</v>
      </c>
      <c r="S164" t="s">
        <v>21</v>
      </c>
      <c r="T164" s="22">
        <v>0</v>
      </c>
      <c r="U164" s="22" t="str" cm="1">
        <f t="array" ref="U164">_xlfn.IFS(T164=0,"Prenovato",T164=1,"Novato",T164=2,"Principiante avanzado",T164=3,"Competente",T164=4,"Proficiente",T164=5,"Master")</f>
        <v>Prenovato</v>
      </c>
      <c r="V164" s="22">
        <v>2</v>
      </c>
      <c r="W164" s="22" t="str" cm="1">
        <f t="array" ref="W164">_xlfn.IFS(V164=0,"No evidenciado",V164=1,"Novato",V164=2,"Principiante avanzado",V164=3,"Competente",V164=4,"Proficiente",V164=5,"Master")</f>
        <v>Principiante avanzado</v>
      </c>
      <c r="X164" s="22">
        <v>2</v>
      </c>
      <c r="Y164" s="22" t="str" cm="1">
        <f t="array" ref="Y164">_xlfn.IFS(X164=0,"No evidenciado",X164=1,"Novato",X164=2,"Principiante avanzado",X164=3,"Competente",X164=4,"Proficiente",X164=5,"Master")</f>
        <v>Principiante avanzado</v>
      </c>
      <c r="Z164" s="22">
        <v>2</v>
      </c>
      <c r="AA164" s="22" t="str" cm="1">
        <f t="array" ref="AA164">_xlfn.IFS(Z164=0,"No evidenciado",Z164=1,"Novato",Z164=2,"Principiante avanzado",Z164=3,"Competente",Z164=4,"Proficiente",Z164=5,"Master")</f>
        <v>Principiante avanzado</v>
      </c>
      <c r="AB164" s="22">
        <v>0</v>
      </c>
      <c r="AC164" s="22" t="str" cm="1">
        <f t="array" ref="AC164">_xlfn.IFS(AB164=0,"Prenovato",AB164=1,"Novato",AB164=2,"Principiante avanzado",AB164=3,"Competente",AB164=4,"Proficiente",AB164=5,"Master")</f>
        <v>Prenovato</v>
      </c>
      <c r="AD164" s="22" t="str">
        <f>IF(A164&lt;&gt;E164,"EVALUACIÓN","AUTOEVALUACIÓN")</f>
        <v>EVALUACIÓN</v>
      </c>
    </row>
    <row r="165" spans="1:30" x14ac:dyDescent="0.25">
      <c r="A165" t="s">
        <v>187</v>
      </c>
      <c r="B165" t="s">
        <v>190</v>
      </c>
      <c r="C165" t="s">
        <v>192</v>
      </c>
      <c r="D165" t="s">
        <v>194</v>
      </c>
      <c r="E165" t="s">
        <v>204</v>
      </c>
      <c r="F165" t="s">
        <v>219</v>
      </c>
      <c r="G165" t="s">
        <v>234</v>
      </c>
      <c r="H165" s="5">
        <v>44824</v>
      </c>
      <c r="I165" s="1">
        <f t="shared" ca="1" si="4"/>
        <v>8</v>
      </c>
      <c r="J165" s="1" t="str">
        <f t="shared" ca="1" si="5"/>
        <v>3. Mayor a 6 meses</v>
      </c>
      <c r="K165" t="str">
        <f>IF(COUNTIFS($E$2:$E$290,E165,$O$2:$O$290,"PRINCIPAL",$Q$2:$Q$290,0)&gt;0,"SI","NO")</f>
        <v>NO</v>
      </c>
      <c r="L165" t="s">
        <v>242</v>
      </c>
      <c r="M165" t="s">
        <v>247</v>
      </c>
      <c r="N165" t="s">
        <v>31</v>
      </c>
      <c r="O165" t="s">
        <v>31</v>
      </c>
      <c r="P165" t="str">
        <f>F165&amp;M165</f>
        <v>DANIEL ANTONIO JIMÉNEZ QUINTANAInnovación</v>
      </c>
      <c r="Q165">
        <v>1</v>
      </c>
      <c r="R165" t="s">
        <v>6</v>
      </c>
      <c r="S165" t="s">
        <v>21</v>
      </c>
      <c r="T165" s="22">
        <v>0</v>
      </c>
      <c r="U165" s="22" t="str" cm="1">
        <f t="array" ref="U165">_xlfn.IFS(T165=0,"Prenovato",T165=1,"Novato",T165=2,"Principiante avanzado",T165=3,"Competente",T165=4,"Proficiente",T165=5,"Master")</f>
        <v>Prenovato</v>
      </c>
      <c r="V165" s="22">
        <v>2</v>
      </c>
      <c r="W165" s="22" t="str" cm="1">
        <f t="array" ref="W165">_xlfn.IFS(V165=0,"No evidenciado",V165=1,"Novato",V165=2,"Principiante avanzado",V165=3,"Competente",V165=4,"Proficiente",V165=5,"Master")</f>
        <v>Principiante avanzado</v>
      </c>
      <c r="X165" s="22">
        <v>2</v>
      </c>
      <c r="Y165" s="22" t="str" cm="1">
        <f t="array" ref="Y165">_xlfn.IFS(X165=0,"No evidenciado",X165=1,"Novato",X165=2,"Principiante avanzado",X165=3,"Competente",X165=4,"Proficiente",X165=5,"Master")</f>
        <v>Principiante avanzado</v>
      </c>
      <c r="Z165" s="22">
        <v>2</v>
      </c>
      <c r="AA165" s="22" t="str" cm="1">
        <f t="array" ref="AA165">_xlfn.IFS(Z165=0,"No evidenciado",Z165=1,"Novato",Z165=2,"Principiante avanzado",Z165=3,"Competente",Z165=4,"Proficiente",Z165=5,"Master")</f>
        <v>Principiante avanzado</v>
      </c>
      <c r="AB165" s="22">
        <v>0</v>
      </c>
      <c r="AC165" s="22" t="str" cm="1">
        <f t="array" ref="AC165">_xlfn.IFS(AB165=0,"Prenovato",AB165=1,"Novato",AB165=2,"Principiante avanzado",AB165=3,"Competente",AB165=4,"Proficiente",AB165=5,"Master")</f>
        <v>Prenovato</v>
      </c>
      <c r="AD165" s="22" t="str">
        <f>IF(A165&lt;&gt;E165,"EVALUACIÓN","AUTOEVALUACIÓN")</f>
        <v>EVALUACIÓN</v>
      </c>
    </row>
    <row r="166" spans="1:30" x14ac:dyDescent="0.25">
      <c r="A166" t="s">
        <v>187</v>
      </c>
      <c r="B166" t="s">
        <v>190</v>
      </c>
      <c r="C166" t="s">
        <v>192</v>
      </c>
      <c r="D166" t="s">
        <v>194</v>
      </c>
      <c r="E166" t="s">
        <v>204</v>
      </c>
      <c r="F166" t="s">
        <v>219</v>
      </c>
      <c r="G166" t="s">
        <v>234</v>
      </c>
      <c r="H166" s="5">
        <v>44824</v>
      </c>
      <c r="I166" s="1">
        <f t="shared" ca="1" si="4"/>
        <v>8</v>
      </c>
      <c r="J166" s="1" t="str">
        <f t="shared" ca="1" si="5"/>
        <v>3. Mayor a 6 meses</v>
      </c>
      <c r="K166" t="str">
        <f>IF(COUNTIFS($E$2:$E$290,E166,$O$2:$O$290,"PRINCIPAL",$Q$2:$Q$290,0)&gt;0,"SI","NO")</f>
        <v>NO</v>
      </c>
      <c r="L166" t="s">
        <v>242</v>
      </c>
      <c r="M166" t="s">
        <v>249</v>
      </c>
      <c r="N166" t="s">
        <v>261</v>
      </c>
      <c r="O166" t="s">
        <v>260</v>
      </c>
      <c r="P166" t="str">
        <f>F166&amp;M166</f>
        <v>DANIEL ANTONIO JIMÉNEZ QUINTANAStory Telling</v>
      </c>
      <c r="Q166">
        <v>2</v>
      </c>
      <c r="R166" t="s">
        <v>4</v>
      </c>
      <c r="S166" t="s">
        <v>21</v>
      </c>
      <c r="T166" s="22">
        <v>0</v>
      </c>
      <c r="U166" s="22" t="str" cm="1">
        <f t="array" ref="U166">_xlfn.IFS(T166=0,"Prenovato",T166=1,"Novato",T166=2,"Principiante avanzado",T166=3,"Competente",T166=4,"Proficiente",T166=5,"Master")</f>
        <v>Prenovato</v>
      </c>
      <c r="V166" s="22">
        <v>2</v>
      </c>
      <c r="W166" s="22" t="str" cm="1">
        <f t="array" ref="W166">_xlfn.IFS(V166=0,"No evidenciado",V166=1,"Novato",V166=2,"Principiante avanzado",V166=3,"Competente",V166=4,"Proficiente",V166=5,"Master")</f>
        <v>Principiante avanzado</v>
      </c>
      <c r="X166" s="22">
        <v>2</v>
      </c>
      <c r="Y166" s="22" t="str" cm="1">
        <f t="array" ref="Y166">_xlfn.IFS(X166=0,"No evidenciado",X166=1,"Novato",X166=2,"Principiante avanzado",X166=3,"Competente",X166=4,"Proficiente",X166=5,"Master")</f>
        <v>Principiante avanzado</v>
      </c>
      <c r="Z166" s="22">
        <v>2</v>
      </c>
      <c r="AA166" s="22" t="str" cm="1">
        <f t="array" ref="AA166">_xlfn.IFS(Z166=0,"No evidenciado",Z166=1,"Novato",Z166=2,"Principiante avanzado",Z166=3,"Competente",Z166=4,"Proficiente",Z166=5,"Master")</f>
        <v>Principiante avanzado</v>
      </c>
      <c r="AB166" s="22">
        <v>0</v>
      </c>
      <c r="AC166" s="22" t="str" cm="1">
        <f t="array" ref="AC166">_xlfn.IFS(AB166=0,"Prenovato",AB166=1,"Novato",AB166=2,"Principiante avanzado",AB166=3,"Competente",AB166=4,"Proficiente",AB166=5,"Master")</f>
        <v>Prenovato</v>
      </c>
      <c r="AD166" s="22" t="str">
        <f>IF(A166&lt;&gt;E166,"EVALUACIÓN","AUTOEVALUACIÓN")</f>
        <v>EVALUACIÓN</v>
      </c>
    </row>
    <row r="167" spans="1:30" x14ac:dyDescent="0.25">
      <c r="A167" t="s">
        <v>187</v>
      </c>
      <c r="B167" t="s">
        <v>190</v>
      </c>
      <c r="C167" t="s">
        <v>192</v>
      </c>
      <c r="D167" t="s">
        <v>194</v>
      </c>
      <c r="E167" t="s">
        <v>204</v>
      </c>
      <c r="F167" t="s">
        <v>219</v>
      </c>
      <c r="G167" t="s">
        <v>234</v>
      </c>
      <c r="H167" s="5">
        <v>44824</v>
      </c>
      <c r="I167" s="1">
        <f t="shared" ca="1" si="4"/>
        <v>8</v>
      </c>
      <c r="J167" s="1" t="str">
        <f t="shared" ca="1" si="5"/>
        <v>3. Mayor a 6 meses</v>
      </c>
      <c r="K167" t="str">
        <f>IF(COUNTIFS($E$2:$E$290,E167,$O$2:$O$290,"PRINCIPAL",$Q$2:$Q$290,0)&gt;0,"SI","NO")</f>
        <v>NO</v>
      </c>
      <c r="L167" t="s">
        <v>242</v>
      </c>
      <c r="M167" t="s">
        <v>248</v>
      </c>
      <c r="N167" t="s">
        <v>261</v>
      </c>
      <c r="O167" t="s">
        <v>260</v>
      </c>
      <c r="P167" t="str">
        <f>F167&amp;M167</f>
        <v>DANIEL ANTONIO JIMÉNEZ QUINTANACaptura de valor</v>
      </c>
      <c r="Q167">
        <v>1</v>
      </c>
      <c r="R167" t="s">
        <v>6</v>
      </c>
      <c r="S167" t="s">
        <v>21</v>
      </c>
      <c r="T167" s="22">
        <v>0</v>
      </c>
      <c r="U167" s="22" t="str" cm="1">
        <f t="array" ref="U167">_xlfn.IFS(T167=0,"Prenovato",T167=1,"Novato",T167=2,"Principiante avanzado",T167=3,"Competente",T167=4,"Proficiente",T167=5,"Master")</f>
        <v>Prenovato</v>
      </c>
      <c r="V167" s="22">
        <v>2</v>
      </c>
      <c r="W167" s="22" t="str" cm="1">
        <f t="array" ref="W167">_xlfn.IFS(V167=0,"No evidenciado",V167=1,"Novato",V167=2,"Principiante avanzado",V167=3,"Competente",V167=4,"Proficiente",V167=5,"Master")</f>
        <v>Principiante avanzado</v>
      </c>
      <c r="X167" s="22">
        <v>2</v>
      </c>
      <c r="Y167" s="22" t="str" cm="1">
        <f t="array" ref="Y167">_xlfn.IFS(X167=0,"No evidenciado",X167=1,"Novato",X167=2,"Principiante avanzado",X167=3,"Competente",X167=4,"Proficiente",X167=5,"Master")</f>
        <v>Principiante avanzado</v>
      </c>
      <c r="Z167" s="22">
        <v>2</v>
      </c>
      <c r="AA167" s="22" t="str" cm="1">
        <f t="array" ref="AA167">_xlfn.IFS(Z167=0,"No evidenciado",Z167=1,"Novato",Z167=2,"Principiante avanzado",Z167=3,"Competente",Z167=4,"Proficiente",Z167=5,"Master")</f>
        <v>Principiante avanzado</v>
      </c>
      <c r="AB167" s="22">
        <v>0</v>
      </c>
      <c r="AC167" s="22" t="str" cm="1">
        <f t="array" ref="AC167">_xlfn.IFS(AB167=0,"Prenovato",AB167=1,"Novato",AB167=2,"Principiante avanzado",AB167=3,"Competente",AB167=4,"Proficiente",AB167=5,"Master")</f>
        <v>Prenovato</v>
      </c>
      <c r="AD167" s="22" t="str">
        <f>IF(A167&lt;&gt;E167,"EVALUACIÓN","AUTOEVALUACIÓN")</f>
        <v>EVALUACIÓN</v>
      </c>
    </row>
    <row r="168" spans="1:30" x14ac:dyDescent="0.25">
      <c r="A168" t="s">
        <v>187</v>
      </c>
      <c r="B168" t="s">
        <v>190</v>
      </c>
      <c r="C168" t="s">
        <v>192</v>
      </c>
      <c r="D168" t="s">
        <v>194</v>
      </c>
      <c r="E168" t="s">
        <v>204</v>
      </c>
      <c r="F168" t="s">
        <v>219</v>
      </c>
      <c r="G168" t="s">
        <v>234</v>
      </c>
      <c r="H168" s="5">
        <v>44824</v>
      </c>
      <c r="I168" s="1">
        <f t="shared" ca="1" si="4"/>
        <v>8</v>
      </c>
      <c r="J168" s="1" t="str">
        <f t="shared" ca="1" si="5"/>
        <v>3. Mayor a 6 meses</v>
      </c>
      <c r="K168" t="str">
        <f>IF(COUNTIFS($E$2:$E$290,E168,$O$2:$O$290,"PRINCIPAL",$Q$2:$Q$290,0)&gt;0,"SI","NO")</f>
        <v>NO</v>
      </c>
      <c r="L168" t="s">
        <v>242</v>
      </c>
      <c r="M168" t="s">
        <v>258</v>
      </c>
      <c r="N168" t="s">
        <v>31</v>
      </c>
      <c r="O168" t="s">
        <v>31</v>
      </c>
      <c r="P168" t="str">
        <f>F168&amp;M168</f>
        <v>DANIEL ANTONIO JIMÉNEZ QUINTANAModelos Bancarios</v>
      </c>
      <c r="Q168">
        <v>1</v>
      </c>
      <c r="R168" t="s">
        <v>6</v>
      </c>
      <c r="S168" t="s">
        <v>21</v>
      </c>
      <c r="T168" s="22">
        <v>0</v>
      </c>
      <c r="U168" s="22" t="str" cm="1">
        <f t="array" ref="U168">_xlfn.IFS(T168=0,"Prenovato",T168=1,"Novato",T168=2,"Principiante avanzado",T168=3,"Competente",T168=4,"Proficiente",T168=5,"Master")</f>
        <v>Prenovato</v>
      </c>
      <c r="V168" s="22">
        <v>2</v>
      </c>
      <c r="W168" s="22" t="str" cm="1">
        <f t="array" ref="W168">_xlfn.IFS(V168=0,"No evidenciado",V168=1,"Novato",V168=2,"Principiante avanzado",V168=3,"Competente",V168=4,"Proficiente",V168=5,"Master")</f>
        <v>Principiante avanzado</v>
      </c>
      <c r="X168" s="22">
        <v>2</v>
      </c>
      <c r="Y168" s="22" t="str" cm="1">
        <f t="array" ref="Y168">_xlfn.IFS(X168=0,"No evidenciado",X168=1,"Novato",X168=2,"Principiante avanzado",X168=3,"Competente",X168=4,"Proficiente",X168=5,"Master")</f>
        <v>Principiante avanzado</v>
      </c>
      <c r="Z168" s="22">
        <v>2</v>
      </c>
      <c r="AA168" s="22" t="str" cm="1">
        <f t="array" ref="AA168">_xlfn.IFS(Z168=0,"No evidenciado",Z168=1,"Novato",Z168=2,"Principiante avanzado",Z168=3,"Competente",Z168=4,"Proficiente",Z168=5,"Master")</f>
        <v>Principiante avanzado</v>
      </c>
      <c r="AB168" s="22">
        <v>0</v>
      </c>
      <c r="AC168" s="22" t="str" cm="1">
        <f t="array" ref="AC168">_xlfn.IFS(AB168=0,"Prenovato",AB168=1,"Novato",AB168=2,"Principiante avanzado",AB168=3,"Competente",AB168=4,"Proficiente",AB168=5,"Master")</f>
        <v>Prenovato</v>
      </c>
      <c r="AD168" s="22" t="str">
        <f>IF(A168&lt;&gt;E168,"EVALUACIÓN","AUTOEVALUACIÓN")</f>
        <v>EVALUACIÓN</v>
      </c>
    </row>
    <row r="169" spans="1:30" x14ac:dyDescent="0.25">
      <c r="A169" t="s">
        <v>187</v>
      </c>
      <c r="B169" t="s">
        <v>190</v>
      </c>
      <c r="C169" t="s">
        <v>192</v>
      </c>
      <c r="D169" t="s">
        <v>194</v>
      </c>
      <c r="E169" t="s">
        <v>204</v>
      </c>
      <c r="F169" t="s">
        <v>219</v>
      </c>
      <c r="G169" t="s">
        <v>234</v>
      </c>
      <c r="H169" s="5">
        <v>44824</v>
      </c>
      <c r="I169" s="1">
        <f t="shared" ca="1" si="4"/>
        <v>8</v>
      </c>
      <c r="J169" s="1" t="str">
        <f t="shared" ca="1" si="5"/>
        <v>3. Mayor a 6 meses</v>
      </c>
      <c r="K169" t="str">
        <f>IF(COUNTIFS($E$2:$E$290,E169,$O$2:$O$290,"PRINCIPAL",$Q$2:$Q$290,0)&gt;0,"SI","NO")</f>
        <v>NO</v>
      </c>
      <c r="L169" t="s">
        <v>242</v>
      </c>
      <c r="M169" t="s">
        <v>259</v>
      </c>
      <c r="N169" t="s">
        <v>260</v>
      </c>
      <c r="O169" t="s">
        <v>260</v>
      </c>
      <c r="P169" t="str">
        <f>F169&amp;M169</f>
        <v>DANIEL ANTONIO JIMÉNEZ QUINTANAPrincipios de seguridad</v>
      </c>
      <c r="Q169">
        <v>2</v>
      </c>
      <c r="R169" t="s">
        <v>4</v>
      </c>
      <c r="S169" t="s">
        <v>21</v>
      </c>
      <c r="T169" s="22">
        <v>0</v>
      </c>
      <c r="U169" s="22" t="str" cm="1">
        <f t="array" ref="U169">_xlfn.IFS(T169=0,"Prenovato",T169=1,"Novato",T169=2,"Principiante avanzado",T169=3,"Competente",T169=4,"Proficiente",T169=5,"Master")</f>
        <v>Prenovato</v>
      </c>
      <c r="V169" s="22">
        <v>2</v>
      </c>
      <c r="W169" s="22" t="str" cm="1">
        <f t="array" ref="W169">_xlfn.IFS(V169=0,"No evidenciado",V169=1,"Novato",V169=2,"Principiante avanzado",V169=3,"Competente",V169=4,"Proficiente",V169=5,"Master")</f>
        <v>Principiante avanzado</v>
      </c>
      <c r="X169" s="22">
        <v>2</v>
      </c>
      <c r="Y169" s="22" t="str" cm="1">
        <f t="array" ref="Y169">_xlfn.IFS(X169=0,"No evidenciado",X169=1,"Novato",X169=2,"Principiante avanzado",X169=3,"Competente",X169=4,"Proficiente",X169=5,"Master")</f>
        <v>Principiante avanzado</v>
      </c>
      <c r="Z169" s="22">
        <v>2</v>
      </c>
      <c r="AA169" s="22" t="str" cm="1">
        <f t="array" ref="AA169">_xlfn.IFS(Z169=0,"No evidenciado",Z169=1,"Novato",Z169=2,"Principiante avanzado",Z169=3,"Competente",Z169=4,"Proficiente",Z169=5,"Master")</f>
        <v>Principiante avanzado</v>
      </c>
      <c r="AB169" s="22">
        <v>0</v>
      </c>
      <c r="AC169" s="22" t="str" cm="1">
        <f t="array" ref="AC169">_xlfn.IFS(AB169=0,"Prenovato",AB169=1,"Novato",AB169=2,"Principiante avanzado",AB169=3,"Competente",AB169=4,"Proficiente",AB169=5,"Master")</f>
        <v>Prenovato</v>
      </c>
      <c r="AD169" s="22" t="str">
        <f>IF(A169&lt;&gt;E169,"EVALUACIÓN","AUTOEVALUACIÓN")</f>
        <v>EVALUACIÓN</v>
      </c>
    </row>
    <row r="170" spans="1:30" x14ac:dyDescent="0.25">
      <c r="A170" t="s">
        <v>187</v>
      </c>
      <c r="B170" t="s">
        <v>190</v>
      </c>
      <c r="C170" t="s">
        <v>192</v>
      </c>
      <c r="D170" t="s">
        <v>194</v>
      </c>
      <c r="E170" t="s">
        <v>204</v>
      </c>
      <c r="F170" t="s">
        <v>219</v>
      </c>
      <c r="G170" t="s">
        <v>234</v>
      </c>
      <c r="H170" s="5">
        <v>44824</v>
      </c>
      <c r="I170" s="1">
        <f t="shared" ca="1" si="4"/>
        <v>8</v>
      </c>
      <c r="J170" s="1" t="str">
        <f t="shared" ca="1" si="5"/>
        <v>3. Mayor a 6 meses</v>
      </c>
      <c r="K170" t="str">
        <f>IF(COUNTIFS($E$2:$E$290,E170,$O$2:$O$290,"PRINCIPAL",$Q$2:$Q$290,0)&gt;0,"SI","NO")</f>
        <v>NO</v>
      </c>
      <c r="L170" t="s">
        <v>242</v>
      </c>
      <c r="M170" t="s">
        <v>243</v>
      </c>
      <c r="N170" t="s">
        <v>260</v>
      </c>
      <c r="O170" t="s">
        <v>260</v>
      </c>
      <c r="P170" t="str">
        <f>F170&amp;M170</f>
        <v>DANIEL ANTONIO JIMÉNEZ QUINTANACloud</v>
      </c>
      <c r="Q170">
        <v>1</v>
      </c>
      <c r="R170" t="s">
        <v>6</v>
      </c>
      <c r="S170" t="s">
        <v>21</v>
      </c>
      <c r="T170" s="22">
        <v>0</v>
      </c>
      <c r="U170" s="22" t="str" cm="1">
        <f t="array" ref="U170">_xlfn.IFS(T170=0,"Prenovato",T170=1,"Novato",T170=2,"Principiante avanzado",T170=3,"Competente",T170=4,"Proficiente",T170=5,"Master")</f>
        <v>Prenovato</v>
      </c>
      <c r="V170" s="22">
        <v>2</v>
      </c>
      <c r="W170" s="22" t="str" cm="1">
        <f t="array" ref="W170">_xlfn.IFS(V170=0,"No evidenciado",V170=1,"Novato",V170=2,"Principiante avanzado",V170=3,"Competente",V170=4,"Proficiente",V170=5,"Master")</f>
        <v>Principiante avanzado</v>
      </c>
      <c r="X170" s="22">
        <v>2</v>
      </c>
      <c r="Y170" s="22" t="str" cm="1">
        <f t="array" ref="Y170">_xlfn.IFS(X170=0,"No evidenciado",X170=1,"Novato",X170=2,"Principiante avanzado",X170=3,"Competente",X170=4,"Proficiente",X170=5,"Master")</f>
        <v>Principiante avanzado</v>
      </c>
      <c r="Z170" s="22">
        <v>2</v>
      </c>
      <c r="AA170" s="22" t="str" cm="1">
        <f t="array" ref="AA170">_xlfn.IFS(Z170=0,"No evidenciado",Z170=1,"Novato",Z170=2,"Principiante avanzado",Z170=3,"Competente",Z170=4,"Proficiente",Z170=5,"Master")</f>
        <v>Principiante avanzado</v>
      </c>
      <c r="AB170" s="22">
        <v>0</v>
      </c>
      <c r="AC170" s="22" t="str" cm="1">
        <f t="array" ref="AC170">_xlfn.IFS(AB170=0,"Prenovato",AB170=1,"Novato",AB170=2,"Principiante avanzado",AB170=3,"Competente",AB170=4,"Proficiente",AB170=5,"Master")</f>
        <v>Prenovato</v>
      </c>
      <c r="AD170" s="22" t="str">
        <f>IF(A170&lt;&gt;E170,"EVALUACIÓN","AUTOEVALUACIÓN")</f>
        <v>EVALUACIÓN</v>
      </c>
    </row>
    <row r="171" spans="1:30" x14ac:dyDescent="0.25">
      <c r="A171" t="s">
        <v>187</v>
      </c>
      <c r="B171" t="s">
        <v>190</v>
      </c>
      <c r="C171" t="s">
        <v>192</v>
      </c>
      <c r="D171" t="s">
        <v>194</v>
      </c>
      <c r="E171" t="s">
        <v>204</v>
      </c>
      <c r="F171" t="s">
        <v>219</v>
      </c>
      <c r="G171" t="s">
        <v>234</v>
      </c>
      <c r="H171" s="5">
        <v>44824</v>
      </c>
      <c r="I171" s="1">
        <f t="shared" ca="1" si="4"/>
        <v>8</v>
      </c>
      <c r="J171" s="1" t="str">
        <f t="shared" ca="1" si="5"/>
        <v>3. Mayor a 6 meses</v>
      </c>
      <c r="K171" t="str">
        <f>IF(COUNTIFS($E$2:$E$290,E171,$O$2:$O$290,"PRINCIPAL",$Q$2:$Q$290,0)&gt;0,"SI","NO")</f>
        <v>NO</v>
      </c>
      <c r="L171" t="s">
        <v>242</v>
      </c>
      <c r="M171" t="s">
        <v>257</v>
      </c>
      <c r="N171" t="s">
        <v>31</v>
      </c>
      <c r="O171" t="s">
        <v>31</v>
      </c>
      <c r="P171" t="str">
        <f>F171&amp;M171</f>
        <v>DANIEL ANTONIO JIMÉNEZ QUINTANAFrameworks de arquitectura empresarial</v>
      </c>
      <c r="Q171">
        <v>1</v>
      </c>
      <c r="R171" t="s">
        <v>6</v>
      </c>
      <c r="S171" t="s">
        <v>21</v>
      </c>
      <c r="T171" s="22">
        <v>0</v>
      </c>
      <c r="U171" s="22" t="str" cm="1">
        <f t="array" ref="U171">_xlfn.IFS(T171=0,"Prenovato",T171=1,"Novato",T171=2,"Principiante avanzado",T171=3,"Competente",T171=4,"Proficiente",T171=5,"Master")</f>
        <v>Prenovato</v>
      </c>
      <c r="V171" s="22">
        <v>2</v>
      </c>
      <c r="W171" s="22" t="str" cm="1">
        <f t="array" ref="W171">_xlfn.IFS(V171=0,"No evidenciado",V171=1,"Novato",V171=2,"Principiante avanzado",V171=3,"Competente",V171=4,"Proficiente",V171=5,"Master")</f>
        <v>Principiante avanzado</v>
      </c>
      <c r="X171" s="22">
        <v>2</v>
      </c>
      <c r="Y171" s="22" t="str" cm="1">
        <f t="array" ref="Y171">_xlfn.IFS(X171=0,"No evidenciado",X171=1,"Novato",X171=2,"Principiante avanzado",X171=3,"Competente",X171=4,"Proficiente",X171=5,"Master")</f>
        <v>Principiante avanzado</v>
      </c>
      <c r="Z171" s="22">
        <v>2</v>
      </c>
      <c r="AA171" s="22" t="str" cm="1">
        <f t="array" ref="AA171">_xlfn.IFS(Z171=0,"No evidenciado",Z171=1,"Novato",Z171=2,"Principiante avanzado",Z171=3,"Competente",Z171=4,"Proficiente",Z171=5,"Master")</f>
        <v>Principiante avanzado</v>
      </c>
      <c r="AB171" s="22">
        <v>0</v>
      </c>
      <c r="AC171" s="22" t="str" cm="1">
        <f t="array" ref="AC171">_xlfn.IFS(AB171=0,"Prenovato",AB171=1,"Novato",AB171=2,"Principiante avanzado",AB171=3,"Competente",AB171=4,"Proficiente",AB171=5,"Master")</f>
        <v>Prenovato</v>
      </c>
      <c r="AD171" s="22" t="str">
        <f>IF(A171&lt;&gt;E171,"EVALUACIÓN","AUTOEVALUACIÓN")</f>
        <v>EVALUACIÓN</v>
      </c>
    </row>
    <row r="172" spans="1:30" x14ac:dyDescent="0.25">
      <c r="A172" t="s">
        <v>187</v>
      </c>
      <c r="B172" t="s">
        <v>190</v>
      </c>
      <c r="C172" t="s">
        <v>192</v>
      </c>
      <c r="D172" t="s">
        <v>194</v>
      </c>
      <c r="E172" t="s">
        <v>205</v>
      </c>
      <c r="F172" t="s">
        <v>220</v>
      </c>
      <c r="G172" t="s">
        <v>235</v>
      </c>
      <c r="H172" s="5">
        <v>44409</v>
      </c>
      <c r="I172" s="1">
        <f t="shared" ca="1" si="4"/>
        <v>22</v>
      </c>
      <c r="J172" s="1" t="str">
        <f t="shared" ca="1" si="5"/>
        <v>3. Mayor a 6 meses</v>
      </c>
      <c r="K172" t="str">
        <f>IF(COUNTIFS($E$2:$E$290,E172,$O$2:$O$290,"PRINCIPAL",$Q$2:$Q$290,0)&gt;0,"SI","NO")</f>
        <v>NO</v>
      </c>
      <c r="L172" t="s">
        <v>242</v>
      </c>
      <c r="M172" t="s">
        <v>257</v>
      </c>
      <c r="N172" t="s">
        <v>31</v>
      </c>
      <c r="O172" t="s">
        <v>31</v>
      </c>
      <c r="P172" t="str">
        <f>F172&amp;M172</f>
        <v>CAREN SOTIL POZOFrameworks de arquitectura empresarial</v>
      </c>
      <c r="Q172">
        <v>2</v>
      </c>
      <c r="R172" t="s">
        <v>4</v>
      </c>
      <c r="S172" t="s">
        <v>21</v>
      </c>
      <c r="T172" s="22">
        <v>1</v>
      </c>
      <c r="U172" s="22" t="str" cm="1">
        <f t="array" ref="U172">_xlfn.IFS(T172=0,"Prenovato",T172=1,"Novato",T172=2,"Principiante avanzado",T172=3,"Competente",T172=4,"Proficiente",T172=5,"Master")</f>
        <v>Novato</v>
      </c>
      <c r="V172" s="22">
        <v>2</v>
      </c>
      <c r="W172" s="22" t="str" cm="1">
        <f t="array" ref="W172">_xlfn.IFS(V172=0,"No evidenciado",V172=1,"Novato",V172=2,"Principiante avanzado",V172=3,"Competente",V172=4,"Proficiente",V172=5,"Master")</f>
        <v>Principiante avanzado</v>
      </c>
      <c r="X172" s="22">
        <v>3</v>
      </c>
      <c r="Y172" s="22" t="str" cm="1">
        <f t="array" ref="Y172">_xlfn.IFS(X172=0,"No evidenciado",X172=1,"Novato",X172=2,"Principiante avanzado",X172=3,"Competente",X172=4,"Proficiente",X172=5,"Master")</f>
        <v>Competente</v>
      </c>
      <c r="Z172" s="22">
        <v>3</v>
      </c>
      <c r="AA172" s="22" t="str" cm="1">
        <f t="array" ref="AA172">_xlfn.IFS(Z172=0,"No evidenciado",Z172=1,"Novato",Z172=2,"Principiante avanzado",Z172=3,"Competente",Z172=4,"Proficiente",Z172=5,"Master")</f>
        <v>Competente</v>
      </c>
      <c r="AB172" s="22">
        <v>1</v>
      </c>
      <c r="AC172" s="22" t="str" cm="1">
        <f t="array" ref="AC172">_xlfn.IFS(AB172=0,"Prenovato",AB172=1,"Novato",AB172=2,"Principiante avanzado",AB172=3,"Competente",AB172=4,"Proficiente",AB172=5,"Master")</f>
        <v>Novato</v>
      </c>
      <c r="AD172" s="22" t="str">
        <f>IF(A172&lt;&gt;E172,"EVALUACIÓN","AUTOEVALUACIÓN")</f>
        <v>EVALUACIÓN</v>
      </c>
    </row>
    <row r="173" spans="1:30" x14ac:dyDescent="0.25">
      <c r="A173" t="s">
        <v>187</v>
      </c>
      <c r="B173" t="s">
        <v>190</v>
      </c>
      <c r="C173" t="s">
        <v>192</v>
      </c>
      <c r="D173" t="s">
        <v>194</v>
      </c>
      <c r="E173" t="s">
        <v>205</v>
      </c>
      <c r="F173" t="s">
        <v>220</v>
      </c>
      <c r="G173" t="s">
        <v>235</v>
      </c>
      <c r="H173" s="5">
        <v>44409</v>
      </c>
      <c r="I173" s="1">
        <f t="shared" ca="1" si="4"/>
        <v>22</v>
      </c>
      <c r="J173" s="1" t="str">
        <f t="shared" ca="1" si="5"/>
        <v>3. Mayor a 6 meses</v>
      </c>
      <c r="K173" t="str">
        <f>IF(COUNTIFS($E$2:$E$290,E173,$O$2:$O$290,"PRINCIPAL",$Q$2:$Q$290,0)&gt;0,"SI","NO")</f>
        <v>NO</v>
      </c>
      <c r="L173" t="s">
        <v>242</v>
      </c>
      <c r="M173" t="s">
        <v>258</v>
      </c>
      <c r="N173" t="s">
        <v>31</v>
      </c>
      <c r="O173" t="s">
        <v>31</v>
      </c>
      <c r="P173" t="str">
        <f>F173&amp;M173</f>
        <v>CAREN SOTIL POZOModelos Bancarios</v>
      </c>
      <c r="Q173">
        <v>3</v>
      </c>
      <c r="R173" t="s">
        <v>5</v>
      </c>
      <c r="S173" t="s">
        <v>21</v>
      </c>
      <c r="T173" s="22">
        <v>1</v>
      </c>
      <c r="U173" s="22" t="str" cm="1">
        <f t="array" ref="U173">_xlfn.IFS(T173=0,"Prenovato",T173=1,"Novato",T173=2,"Principiante avanzado",T173=3,"Competente",T173=4,"Proficiente",T173=5,"Master")</f>
        <v>Novato</v>
      </c>
      <c r="V173" s="22">
        <v>2</v>
      </c>
      <c r="W173" s="22" t="str" cm="1">
        <f t="array" ref="W173">_xlfn.IFS(V173=0,"No evidenciado",V173=1,"Novato",V173=2,"Principiante avanzado",V173=3,"Competente",V173=4,"Proficiente",V173=5,"Master")</f>
        <v>Principiante avanzado</v>
      </c>
      <c r="X173" s="22">
        <v>3</v>
      </c>
      <c r="Y173" s="22" t="str" cm="1">
        <f t="array" ref="Y173">_xlfn.IFS(X173=0,"No evidenciado",X173=1,"Novato",X173=2,"Principiante avanzado",X173=3,"Competente",X173=4,"Proficiente",X173=5,"Master")</f>
        <v>Competente</v>
      </c>
      <c r="Z173" s="22">
        <v>3</v>
      </c>
      <c r="AA173" s="22" t="str" cm="1">
        <f t="array" ref="AA173">_xlfn.IFS(Z173=0,"No evidenciado",Z173=1,"Novato",Z173=2,"Principiante avanzado",Z173=3,"Competente",Z173=4,"Proficiente",Z173=5,"Master")</f>
        <v>Competente</v>
      </c>
      <c r="AB173" s="22">
        <v>1</v>
      </c>
      <c r="AC173" s="22" t="str" cm="1">
        <f t="array" ref="AC173">_xlfn.IFS(AB173=0,"Prenovato",AB173=1,"Novato",AB173=2,"Principiante avanzado",AB173=3,"Competente",AB173=4,"Proficiente",AB173=5,"Master")</f>
        <v>Novato</v>
      </c>
      <c r="AD173" s="22" t="str">
        <f>IF(A173&lt;&gt;E173,"EVALUACIÓN","AUTOEVALUACIÓN")</f>
        <v>EVALUACIÓN</v>
      </c>
    </row>
    <row r="174" spans="1:30" x14ac:dyDescent="0.25">
      <c r="A174" t="s">
        <v>187</v>
      </c>
      <c r="B174" t="s">
        <v>190</v>
      </c>
      <c r="C174" t="s">
        <v>192</v>
      </c>
      <c r="D174" t="s">
        <v>194</v>
      </c>
      <c r="E174" t="s">
        <v>205</v>
      </c>
      <c r="F174" t="s">
        <v>220</v>
      </c>
      <c r="G174" t="s">
        <v>235</v>
      </c>
      <c r="H174" s="5">
        <v>44409</v>
      </c>
      <c r="I174" s="1">
        <f t="shared" ca="1" si="4"/>
        <v>22</v>
      </c>
      <c r="J174" s="1" t="str">
        <f t="shared" ca="1" si="5"/>
        <v>3. Mayor a 6 meses</v>
      </c>
      <c r="K174" t="str">
        <f>IF(COUNTIFS($E$2:$E$290,E174,$O$2:$O$290,"PRINCIPAL",$Q$2:$Q$290,0)&gt;0,"SI","NO")</f>
        <v>NO</v>
      </c>
      <c r="L174" t="s">
        <v>242</v>
      </c>
      <c r="M174" t="s">
        <v>248</v>
      </c>
      <c r="N174" t="s">
        <v>261</v>
      </c>
      <c r="O174" t="s">
        <v>260</v>
      </c>
      <c r="P174" t="str">
        <f>F174&amp;M174</f>
        <v>CAREN SOTIL POZOCaptura de valor</v>
      </c>
      <c r="Q174">
        <v>1</v>
      </c>
      <c r="R174" t="s">
        <v>6</v>
      </c>
      <c r="S174" t="s">
        <v>21</v>
      </c>
      <c r="T174" s="22">
        <v>1</v>
      </c>
      <c r="U174" s="22" t="str" cm="1">
        <f t="array" ref="U174">_xlfn.IFS(T174=0,"Prenovato",T174=1,"Novato",T174=2,"Principiante avanzado",T174=3,"Competente",T174=4,"Proficiente",T174=5,"Master")</f>
        <v>Novato</v>
      </c>
      <c r="V174" s="22">
        <v>2</v>
      </c>
      <c r="W174" s="22" t="str" cm="1">
        <f t="array" ref="W174">_xlfn.IFS(V174=0,"No evidenciado",V174=1,"Novato",V174=2,"Principiante avanzado",V174=3,"Competente",V174=4,"Proficiente",V174=5,"Master")</f>
        <v>Principiante avanzado</v>
      </c>
      <c r="X174" s="22">
        <v>3</v>
      </c>
      <c r="Y174" s="22" t="str" cm="1">
        <f t="array" ref="Y174">_xlfn.IFS(X174=0,"No evidenciado",X174=1,"Novato",X174=2,"Principiante avanzado",X174=3,"Competente",X174=4,"Proficiente",X174=5,"Master")</f>
        <v>Competente</v>
      </c>
      <c r="Z174" s="22">
        <v>3</v>
      </c>
      <c r="AA174" s="22" t="str" cm="1">
        <f t="array" ref="AA174">_xlfn.IFS(Z174=0,"No evidenciado",Z174=1,"Novato",Z174=2,"Principiante avanzado",Z174=3,"Competente",Z174=4,"Proficiente",Z174=5,"Master")</f>
        <v>Competente</v>
      </c>
      <c r="AB174" s="22">
        <v>1</v>
      </c>
      <c r="AC174" s="22" t="str" cm="1">
        <f t="array" ref="AC174">_xlfn.IFS(AB174=0,"Prenovato",AB174=1,"Novato",AB174=2,"Principiante avanzado",AB174=3,"Competente",AB174=4,"Proficiente",AB174=5,"Master")</f>
        <v>Novato</v>
      </c>
      <c r="AD174" s="22" t="str">
        <f>IF(A174&lt;&gt;E174,"EVALUACIÓN","AUTOEVALUACIÓN")</f>
        <v>EVALUACIÓN</v>
      </c>
    </row>
    <row r="175" spans="1:30" x14ac:dyDescent="0.25">
      <c r="A175" t="s">
        <v>187</v>
      </c>
      <c r="B175" t="s">
        <v>190</v>
      </c>
      <c r="C175" t="s">
        <v>192</v>
      </c>
      <c r="D175" t="s">
        <v>194</v>
      </c>
      <c r="E175" t="s">
        <v>205</v>
      </c>
      <c r="F175" t="s">
        <v>220</v>
      </c>
      <c r="G175" t="s">
        <v>235</v>
      </c>
      <c r="H175" s="5">
        <v>44409</v>
      </c>
      <c r="I175" s="1">
        <f t="shared" ca="1" si="4"/>
        <v>22</v>
      </c>
      <c r="J175" s="1" t="str">
        <f t="shared" ca="1" si="5"/>
        <v>3. Mayor a 6 meses</v>
      </c>
      <c r="K175" t="str">
        <f>IF(COUNTIFS($E$2:$E$290,E175,$O$2:$O$290,"PRINCIPAL",$Q$2:$Q$290,0)&gt;0,"SI","NO")</f>
        <v>NO</v>
      </c>
      <c r="L175" t="s">
        <v>242</v>
      </c>
      <c r="M175" t="s">
        <v>259</v>
      </c>
      <c r="N175" t="s">
        <v>260</v>
      </c>
      <c r="O175" t="s">
        <v>260</v>
      </c>
      <c r="P175" t="str">
        <f>F175&amp;M175</f>
        <v>CAREN SOTIL POZOPrincipios de seguridad</v>
      </c>
      <c r="Q175">
        <v>2</v>
      </c>
      <c r="R175" t="s">
        <v>4</v>
      </c>
      <c r="S175" t="s">
        <v>21</v>
      </c>
      <c r="T175" s="22">
        <v>1</v>
      </c>
      <c r="U175" s="22" t="str" cm="1">
        <f t="array" ref="U175">_xlfn.IFS(T175=0,"Prenovato",T175=1,"Novato",T175=2,"Principiante avanzado",T175=3,"Competente",T175=4,"Proficiente",T175=5,"Master")</f>
        <v>Novato</v>
      </c>
      <c r="V175" s="22">
        <v>2</v>
      </c>
      <c r="W175" s="22" t="str" cm="1">
        <f t="array" ref="W175">_xlfn.IFS(V175=0,"No evidenciado",V175=1,"Novato",V175=2,"Principiante avanzado",V175=3,"Competente",V175=4,"Proficiente",V175=5,"Master")</f>
        <v>Principiante avanzado</v>
      </c>
      <c r="X175" s="22">
        <v>3</v>
      </c>
      <c r="Y175" s="22" t="str" cm="1">
        <f t="array" ref="Y175">_xlfn.IFS(X175=0,"No evidenciado",X175=1,"Novato",X175=2,"Principiante avanzado",X175=3,"Competente",X175=4,"Proficiente",X175=5,"Master")</f>
        <v>Competente</v>
      </c>
      <c r="Z175" s="22">
        <v>3</v>
      </c>
      <c r="AA175" s="22" t="str" cm="1">
        <f t="array" ref="AA175">_xlfn.IFS(Z175=0,"No evidenciado",Z175=1,"Novato",Z175=2,"Principiante avanzado",Z175=3,"Competente",Z175=4,"Proficiente",Z175=5,"Master")</f>
        <v>Competente</v>
      </c>
      <c r="AB175" s="22">
        <v>1</v>
      </c>
      <c r="AC175" s="22" t="str" cm="1">
        <f t="array" ref="AC175">_xlfn.IFS(AB175=0,"Prenovato",AB175=1,"Novato",AB175=2,"Principiante avanzado",AB175=3,"Competente",AB175=4,"Proficiente",AB175=5,"Master")</f>
        <v>Novato</v>
      </c>
      <c r="AD175" s="22" t="str">
        <f>IF(A175&lt;&gt;E175,"EVALUACIÓN","AUTOEVALUACIÓN")</f>
        <v>EVALUACIÓN</v>
      </c>
    </row>
    <row r="176" spans="1:30" x14ac:dyDescent="0.25">
      <c r="A176" t="s">
        <v>187</v>
      </c>
      <c r="B176" t="s">
        <v>190</v>
      </c>
      <c r="C176" t="s">
        <v>192</v>
      </c>
      <c r="D176" t="s">
        <v>194</v>
      </c>
      <c r="E176" t="s">
        <v>205</v>
      </c>
      <c r="F176" t="s">
        <v>220</v>
      </c>
      <c r="G176" t="s">
        <v>235</v>
      </c>
      <c r="H176" s="5">
        <v>44409</v>
      </c>
      <c r="I176" s="1">
        <f t="shared" ca="1" si="4"/>
        <v>22</v>
      </c>
      <c r="J176" s="1" t="str">
        <f t="shared" ca="1" si="5"/>
        <v>3. Mayor a 6 meses</v>
      </c>
      <c r="K176" t="str">
        <f>IF(COUNTIFS($E$2:$E$290,E176,$O$2:$O$290,"PRINCIPAL",$Q$2:$Q$290,0)&gt;0,"SI","NO")</f>
        <v>NO</v>
      </c>
      <c r="L176" t="s">
        <v>242</v>
      </c>
      <c r="M176" t="s">
        <v>247</v>
      </c>
      <c r="N176" t="s">
        <v>31</v>
      </c>
      <c r="O176" t="s">
        <v>31</v>
      </c>
      <c r="P176" t="str">
        <f>F176&amp;M176</f>
        <v>CAREN SOTIL POZOInnovación</v>
      </c>
      <c r="Q176">
        <v>1</v>
      </c>
      <c r="R176" t="s">
        <v>6</v>
      </c>
      <c r="S176" t="s">
        <v>21</v>
      </c>
      <c r="T176" s="22">
        <v>1</v>
      </c>
      <c r="U176" s="22" t="str" cm="1">
        <f t="array" ref="U176">_xlfn.IFS(T176=0,"Prenovato",T176=1,"Novato",T176=2,"Principiante avanzado",T176=3,"Competente",T176=4,"Proficiente",T176=5,"Master")</f>
        <v>Novato</v>
      </c>
      <c r="V176" s="22">
        <v>2</v>
      </c>
      <c r="W176" s="22" t="str" cm="1">
        <f t="array" ref="W176">_xlfn.IFS(V176=0,"No evidenciado",V176=1,"Novato",V176=2,"Principiante avanzado",V176=3,"Competente",V176=4,"Proficiente",V176=5,"Master")</f>
        <v>Principiante avanzado</v>
      </c>
      <c r="X176" s="22">
        <v>3</v>
      </c>
      <c r="Y176" s="22" t="str" cm="1">
        <f t="array" ref="Y176">_xlfn.IFS(X176=0,"No evidenciado",X176=1,"Novato",X176=2,"Principiante avanzado",X176=3,"Competente",X176=4,"Proficiente",X176=5,"Master")</f>
        <v>Competente</v>
      </c>
      <c r="Z176" s="22">
        <v>3</v>
      </c>
      <c r="AA176" s="22" t="str" cm="1">
        <f t="array" ref="AA176">_xlfn.IFS(Z176=0,"No evidenciado",Z176=1,"Novato",Z176=2,"Principiante avanzado",Z176=3,"Competente",Z176=4,"Proficiente",Z176=5,"Master")</f>
        <v>Competente</v>
      </c>
      <c r="AB176" s="22">
        <v>1</v>
      </c>
      <c r="AC176" s="22" t="str" cm="1">
        <f t="array" ref="AC176">_xlfn.IFS(AB176=0,"Prenovato",AB176=1,"Novato",AB176=2,"Principiante avanzado",AB176=3,"Competente",AB176=4,"Proficiente",AB176=5,"Master")</f>
        <v>Novato</v>
      </c>
      <c r="AD176" s="22" t="str">
        <f>IF(A176&lt;&gt;E176,"EVALUACIÓN","AUTOEVALUACIÓN")</f>
        <v>EVALUACIÓN</v>
      </c>
    </row>
    <row r="177" spans="1:30" x14ac:dyDescent="0.25">
      <c r="A177" t="s">
        <v>187</v>
      </c>
      <c r="B177" t="s">
        <v>190</v>
      </c>
      <c r="C177" t="s">
        <v>192</v>
      </c>
      <c r="D177" t="s">
        <v>194</v>
      </c>
      <c r="E177" t="s">
        <v>205</v>
      </c>
      <c r="F177" t="s">
        <v>220</v>
      </c>
      <c r="G177" t="s">
        <v>235</v>
      </c>
      <c r="H177" s="5">
        <v>44409</v>
      </c>
      <c r="I177" s="1">
        <f t="shared" ca="1" si="4"/>
        <v>22</v>
      </c>
      <c r="J177" s="1" t="str">
        <f t="shared" ca="1" si="5"/>
        <v>3. Mayor a 6 meses</v>
      </c>
      <c r="K177" t="str">
        <f>IF(COUNTIFS($E$2:$E$290,E177,$O$2:$O$290,"PRINCIPAL",$Q$2:$Q$290,0)&gt;0,"SI","NO")</f>
        <v>NO</v>
      </c>
      <c r="L177" t="s">
        <v>242</v>
      </c>
      <c r="M177" t="s">
        <v>250</v>
      </c>
      <c r="N177" t="s">
        <v>260</v>
      </c>
      <c r="O177" t="s">
        <v>260</v>
      </c>
      <c r="P177" t="str">
        <f>F177&amp;M177</f>
        <v>CAREN SOTIL POZOGestión de cambios</v>
      </c>
      <c r="Q177">
        <v>1</v>
      </c>
      <c r="R177" t="s">
        <v>6</v>
      </c>
      <c r="S177" t="s">
        <v>21</v>
      </c>
      <c r="T177" s="22">
        <v>1</v>
      </c>
      <c r="U177" s="22" t="str" cm="1">
        <f t="array" ref="U177">_xlfn.IFS(T177=0,"Prenovato",T177=1,"Novato",T177=2,"Principiante avanzado",T177=3,"Competente",T177=4,"Proficiente",T177=5,"Master")</f>
        <v>Novato</v>
      </c>
      <c r="V177" s="22">
        <v>2</v>
      </c>
      <c r="W177" s="22" t="str" cm="1">
        <f t="array" ref="W177">_xlfn.IFS(V177=0,"No evidenciado",V177=1,"Novato",V177=2,"Principiante avanzado",V177=3,"Competente",V177=4,"Proficiente",V177=5,"Master")</f>
        <v>Principiante avanzado</v>
      </c>
      <c r="X177" s="22">
        <v>3</v>
      </c>
      <c r="Y177" s="22" t="str" cm="1">
        <f t="array" ref="Y177">_xlfn.IFS(X177=0,"No evidenciado",X177=1,"Novato",X177=2,"Principiante avanzado",X177=3,"Competente",X177=4,"Proficiente",X177=5,"Master")</f>
        <v>Competente</v>
      </c>
      <c r="Z177" s="22">
        <v>3</v>
      </c>
      <c r="AA177" s="22" t="str" cm="1">
        <f t="array" ref="AA177">_xlfn.IFS(Z177=0,"No evidenciado",Z177=1,"Novato",Z177=2,"Principiante avanzado",Z177=3,"Competente",Z177=4,"Proficiente",Z177=5,"Master")</f>
        <v>Competente</v>
      </c>
      <c r="AB177" s="22">
        <v>1</v>
      </c>
      <c r="AC177" s="22" t="str" cm="1">
        <f t="array" ref="AC177">_xlfn.IFS(AB177=0,"Prenovato",AB177=1,"Novato",AB177=2,"Principiante avanzado",AB177=3,"Competente",AB177=4,"Proficiente",AB177=5,"Master")</f>
        <v>Novato</v>
      </c>
      <c r="AD177" s="22" t="str">
        <f>IF(A177&lt;&gt;E177,"EVALUACIÓN","AUTOEVALUACIÓN")</f>
        <v>EVALUACIÓN</v>
      </c>
    </row>
    <row r="178" spans="1:30" x14ac:dyDescent="0.25">
      <c r="A178" t="s">
        <v>187</v>
      </c>
      <c r="B178" t="s">
        <v>190</v>
      </c>
      <c r="C178" t="s">
        <v>192</v>
      </c>
      <c r="D178" t="s">
        <v>194</v>
      </c>
      <c r="E178" t="s">
        <v>205</v>
      </c>
      <c r="F178" t="s">
        <v>220</v>
      </c>
      <c r="G178" t="s">
        <v>235</v>
      </c>
      <c r="H178" s="5">
        <v>44409</v>
      </c>
      <c r="I178" s="1">
        <f t="shared" ca="1" si="4"/>
        <v>22</v>
      </c>
      <c r="J178" s="1" t="str">
        <f t="shared" ca="1" si="5"/>
        <v>3. Mayor a 6 meses</v>
      </c>
      <c r="K178" t="str">
        <f>IF(COUNTIFS($E$2:$E$290,E178,$O$2:$O$290,"PRINCIPAL",$Q$2:$Q$290,0)&gt;0,"SI","NO")</f>
        <v>NO</v>
      </c>
      <c r="L178" t="s">
        <v>242</v>
      </c>
      <c r="M178" t="s">
        <v>251</v>
      </c>
      <c r="N178" t="s">
        <v>261</v>
      </c>
      <c r="O178" t="s">
        <v>260</v>
      </c>
      <c r="P178" t="str">
        <f>F178&amp;M178</f>
        <v>CAREN SOTIL POZOCustomer Experience</v>
      </c>
      <c r="Q178">
        <v>2</v>
      </c>
      <c r="R178" t="s">
        <v>4</v>
      </c>
      <c r="S178" t="s">
        <v>21</v>
      </c>
      <c r="T178" s="22">
        <v>1</v>
      </c>
      <c r="U178" s="22" t="str" cm="1">
        <f t="array" ref="U178">_xlfn.IFS(T178=0,"Prenovato",T178=1,"Novato",T178=2,"Principiante avanzado",T178=3,"Competente",T178=4,"Proficiente",T178=5,"Master")</f>
        <v>Novato</v>
      </c>
      <c r="V178" s="22">
        <v>2</v>
      </c>
      <c r="W178" s="22" t="str" cm="1">
        <f t="array" ref="W178">_xlfn.IFS(V178=0,"No evidenciado",V178=1,"Novato",V178=2,"Principiante avanzado",V178=3,"Competente",V178=4,"Proficiente",V178=5,"Master")</f>
        <v>Principiante avanzado</v>
      </c>
      <c r="X178" s="22">
        <v>3</v>
      </c>
      <c r="Y178" s="22" t="str" cm="1">
        <f t="array" ref="Y178">_xlfn.IFS(X178=0,"No evidenciado",X178=1,"Novato",X178=2,"Principiante avanzado",X178=3,"Competente",X178=4,"Proficiente",X178=5,"Master")</f>
        <v>Competente</v>
      </c>
      <c r="Z178" s="22">
        <v>3</v>
      </c>
      <c r="AA178" s="22" t="str" cm="1">
        <f t="array" ref="AA178">_xlfn.IFS(Z178=0,"No evidenciado",Z178=1,"Novato",Z178=2,"Principiante avanzado",Z178=3,"Competente",Z178=4,"Proficiente",Z178=5,"Master")</f>
        <v>Competente</v>
      </c>
      <c r="AB178" s="22">
        <v>1</v>
      </c>
      <c r="AC178" s="22" t="str" cm="1">
        <f t="array" ref="AC178">_xlfn.IFS(AB178=0,"Prenovato",AB178=1,"Novato",AB178=2,"Principiante avanzado",AB178=3,"Competente",AB178=4,"Proficiente",AB178=5,"Master")</f>
        <v>Novato</v>
      </c>
      <c r="AD178" s="22" t="str">
        <f>IF(A178&lt;&gt;E178,"EVALUACIÓN","AUTOEVALUACIÓN")</f>
        <v>EVALUACIÓN</v>
      </c>
    </row>
    <row r="179" spans="1:30" x14ac:dyDescent="0.25">
      <c r="A179" t="s">
        <v>187</v>
      </c>
      <c r="B179" t="s">
        <v>190</v>
      </c>
      <c r="C179" t="s">
        <v>192</v>
      </c>
      <c r="D179" t="s">
        <v>194</v>
      </c>
      <c r="E179" t="s">
        <v>205</v>
      </c>
      <c r="F179" t="s">
        <v>220</v>
      </c>
      <c r="G179" t="s">
        <v>235</v>
      </c>
      <c r="H179" s="5">
        <v>44409</v>
      </c>
      <c r="I179" s="1">
        <f t="shared" ca="1" si="4"/>
        <v>22</v>
      </c>
      <c r="J179" s="1" t="str">
        <f t="shared" ca="1" si="5"/>
        <v>3. Mayor a 6 meses</v>
      </c>
      <c r="K179" t="str">
        <f>IF(COUNTIFS($E$2:$E$290,E179,$O$2:$O$290,"PRINCIPAL",$Q$2:$Q$290,0)&gt;0,"SI","NO")</f>
        <v>NO</v>
      </c>
      <c r="L179" t="s">
        <v>242</v>
      </c>
      <c r="M179" t="s">
        <v>249</v>
      </c>
      <c r="N179" t="s">
        <v>261</v>
      </c>
      <c r="O179" t="s">
        <v>260</v>
      </c>
      <c r="P179" t="str">
        <f>F179&amp;M179</f>
        <v>CAREN SOTIL POZOStory Telling</v>
      </c>
      <c r="Q179">
        <v>2</v>
      </c>
      <c r="R179" t="s">
        <v>4</v>
      </c>
      <c r="S179" t="s">
        <v>21</v>
      </c>
      <c r="T179" s="22">
        <v>1</v>
      </c>
      <c r="U179" s="22" t="str" cm="1">
        <f t="array" ref="U179">_xlfn.IFS(T179=0,"Prenovato",T179=1,"Novato",T179=2,"Principiante avanzado",T179=3,"Competente",T179=4,"Proficiente",T179=5,"Master")</f>
        <v>Novato</v>
      </c>
      <c r="V179" s="22">
        <v>2</v>
      </c>
      <c r="W179" s="22" t="str" cm="1">
        <f t="array" ref="W179">_xlfn.IFS(V179=0,"No evidenciado",V179=1,"Novato",V179=2,"Principiante avanzado",V179=3,"Competente",V179=4,"Proficiente",V179=5,"Master")</f>
        <v>Principiante avanzado</v>
      </c>
      <c r="X179" s="22">
        <v>3</v>
      </c>
      <c r="Y179" s="22" t="str" cm="1">
        <f t="array" ref="Y179">_xlfn.IFS(X179=0,"No evidenciado",X179=1,"Novato",X179=2,"Principiante avanzado",X179=3,"Competente",X179=4,"Proficiente",X179=5,"Master")</f>
        <v>Competente</v>
      </c>
      <c r="Z179" s="22">
        <v>3</v>
      </c>
      <c r="AA179" s="22" t="str" cm="1">
        <f t="array" ref="AA179">_xlfn.IFS(Z179=0,"No evidenciado",Z179=1,"Novato",Z179=2,"Principiante avanzado",Z179=3,"Competente",Z179=4,"Proficiente",Z179=5,"Master")</f>
        <v>Competente</v>
      </c>
      <c r="AB179" s="22">
        <v>1</v>
      </c>
      <c r="AC179" s="22" t="str" cm="1">
        <f t="array" ref="AC179">_xlfn.IFS(AB179=0,"Prenovato",AB179=1,"Novato",AB179=2,"Principiante avanzado",AB179=3,"Competente",AB179=4,"Proficiente",AB179=5,"Master")</f>
        <v>Novato</v>
      </c>
      <c r="AD179" s="22" t="str">
        <f>IF(A179&lt;&gt;E179,"EVALUACIÓN","AUTOEVALUACIÓN")</f>
        <v>EVALUACIÓN</v>
      </c>
    </row>
    <row r="180" spans="1:30" x14ac:dyDescent="0.25">
      <c r="A180" t="s">
        <v>187</v>
      </c>
      <c r="B180" t="s">
        <v>190</v>
      </c>
      <c r="C180" t="s">
        <v>192</v>
      </c>
      <c r="D180" t="s">
        <v>194</v>
      </c>
      <c r="E180" t="s">
        <v>205</v>
      </c>
      <c r="F180" t="s">
        <v>220</v>
      </c>
      <c r="G180" t="s">
        <v>235</v>
      </c>
      <c r="H180" s="5">
        <v>44409</v>
      </c>
      <c r="I180" s="1">
        <f t="shared" ca="1" si="4"/>
        <v>22</v>
      </c>
      <c r="J180" s="1" t="str">
        <f t="shared" ca="1" si="5"/>
        <v>3. Mayor a 6 meses</v>
      </c>
      <c r="K180" t="str">
        <f>IF(COUNTIFS($E$2:$E$290,E180,$O$2:$O$290,"PRINCIPAL",$Q$2:$Q$290,0)&gt;0,"SI","NO")</f>
        <v>NO</v>
      </c>
      <c r="L180" t="s">
        <v>242</v>
      </c>
      <c r="M180" t="s">
        <v>252</v>
      </c>
      <c r="N180" t="s">
        <v>260</v>
      </c>
      <c r="O180" t="s">
        <v>260</v>
      </c>
      <c r="P180" t="str">
        <f>F180&amp;M180</f>
        <v>CAREN SOTIL POZOEvolución ágil de productos digitales</v>
      </c>
      <c r="Q180">
        <v>3</v>
      </c>
      <c r="R180" t="s">
        <v>5</v>
      </c>
      <c r="S180" t="s">
        <v>21</v>
      </c>
      <c r="T180" s="22">
        <v>1</v>
      </c>
      <c r="U180" s="22" t="str" cm="1">
        <f t="array" ref="U180">_xlfn.IFS(T180=0,"Prenovato",T180=1,"Novato",T180=2,"Principiante avanzado",T180=3,"Competente",T180=4,"Proficiente",T180=5,"Master")</f>
        <v>Novato</v>
      </c>
      <c r="V180" s="22">
        <v>2</v>
      </c>
      <c r="W180" s="22" t="str" cm="1">
        <f t="array" ref="W180">_xlfn.IFS(V180=0,"No evidenciado",V180=1,"Novato",V180=2,"Principiante avanzado",V180=3,"Competente",V180=4,"Proficiente",V180=5,"Master")</f>
        <v>Principiante avanzado</v>
      </c>
      <c r="X180" s="22">
        <v>3</v>
      </c>
      <c r="Y180" s="22" t="str" cm="1">
        <f t="array" ref="Y180">_xlfn.IFS(X180=0,"No evidenciado",X180=1,"Novato",X180=2,"Principiante avanzado",X180=3,"Competente",X180=4,"Proficiente",X180=5,"Master")</f>
        <v>Competente</v>
      </c>
      <c r="Z180" s="22">
        <v>3</v>
      </c>
      <c r="AA180" s="22" t="str" cm="1">
        <f t="array" ref="AA180">_xlfn.IFS(Z180=0,"No evidenciado",Z180=1,"Novato",Z180=2,"Principiante avanzado",Z180=3,"Competente",Z180=4,"Proficiente",Z180=5,"Master")</f>
        <v>Competente</v>
      </c>
      <c r="AB180" s="22">
        <v>1</v>
      </c>
      <c r="AC180" s="22" t="str" cm="1">
        <f t="array" ref="AC180">_xlfn.IFS(AB180=0,"Prenovato",AB180=1,"Novato",AB180=2,"Principiante avanzado",AB180=3,"Competente",AB180=4,"Proficiente",AB180=5,"Master")</f>
        <v>Novato</v>
      </c>
      <c r="AD180" s="22" t="str">
        <f>IF(A180&lt;&gt;E180,"EVALUACIÓN","AUTOEVALUACIÓN")</f>
        <v>EVALUACIÓN</v>
      </c>
    </row>
    <row r="181" spans="1:30" x14ac:dyDescent="0.25">
      <c r="A181" t="s">
        <v>187</v>
      </c>
      <c r="B181" t="s">
        <v>190</v>
      </c>
      <c r="C181" t="s">
        <v>192</v>
      </c>
      <c r="D181" t="s">
        <v>194</v>
      </c>
      <c r="E181" t="s">
        <v>205</v>
      </c>
      <c r="F181" t="s">
        <v>220</v>
      </c>
      <c r="G181" t="s">
        <v>235</v>
      </c>
      <c r="H181" s="5">
        <v>44409</v>
      </c>
      <c r="I181" s="1">
        <f t="shared" ca="1" si="4"/>
        <v>22</v>
      </c>
      <c r="J181" s="1" t="str">
        <f t="shared" ca="1" si="5"/>
        <v>3. Mayor a 6 meses</v>
      </c>
      <c r="K181" t="str">
        <f>IF(COUNTIFS($E$2:$E$290,E181,$O$2:$O$290,"PRINCIPAL",$Q$2:$Q$290,0)&gt;0,"SI","NO")</f>
        <v>NO</v>
      </c>
      <c r="L181" t="s">
        <v>242</v>
      </c>
      <c r="M181" t="s">
        <v>253</v>
      </c>
      <c r="N181" t="s">
        <v>31</v>
      </c>
      <c r="O181" t="s">
        <v>31</v>
      </c>
      <c r="P181" t="str">
        <f>F181&amp;M181</f>
        <v>CAREN SOTIL POZONegocio bancario</v>
      </c>
      <c r="Q181">
        <v>3</v>
      </c>
      <c r="R181" t="s">
        <v>5</v>
      </c>
      <c r="S181" t="s">
        <v>21</v>
      </c>
      <c r="T181" s="22">
        <v>1</v>
      </c>
      <c r="U181" s="22" t="str" cm="1">
        <f t="array" ref="U181">_xlfn.IFS(T181=0,"Prenovato",T181=1,"Novato",T181=2,"Principiante avanzado",T181=3,"Competente",T181=4,"Proficiente",T181=5,"Master")</f>
        <v>Novato</v>
      </c>
      <c r="V181" s="22">
        <v>2</v>
      </c>
      <c r="W181" s="22" t="str" cm="1">
        <f t="array" ref="W181">_xlfn.IFS(V181=0,"No evidenciado",V181=1,"Novato",V181=2,"Principiante avanzado",V181=3,"Competente",V181=4,"Proficiente",V181=5,"Master")</f>
        <v>Principiante avanzado</v>
      </c>
      <c r="X181" s="22">
        <v>3</v>
      </c>
      <c r="Y181" s="22" t="str" cm="1">
        <f t="array" ref="Y181">_xlfn.IFS(X181=0,"No evidenciado",X181=1,"Novato",X181=2,"Principiante avanzado",X181=3,"Competente",X181=4,"Proficiente",X181=5,"Master")</f>
        <v>Competente</v>
      </c>
      <c r="Z181" s="22">
        <v>3</v>
      </c>
      <c r="AA181" s="22" t="str" cm="1">
        <f t="array" ref="AA181">_xlfn.IFS(Z181=0,"No evidenciado",Z181=1,"Novato",Z181=2,"Principiante avanzado",Z181=3,"Competente",Z181=4,"Proficiente",Z181=5,"Master")</f>
        <v>Competente</v>
      </c>
      <c r="AB181" s="22">
        <v>1</v>
      </c>
      <c r="AC181" s="22" t="str" cm="1">
        <f t="array" ref="AC181">_xlfn.IFS(AB181=0,"Prenovato",AB181=1,"Novato",AB181=2,"Principiante avanzado",AB181=3,"Competente",AB181=4,"Proficiente",AB181=5,"Master")</f>
        <v>Novato</v>
      </c>
      <c r="AD181" s="22" t="str">
        <f>IF(A181&lt;&gt;E181,"EVALUACIÓN","AUTOEVALUACIÓN")</f>
        <v>EVALUACIÓN</v>
      </c>
    </row>
    <row r="182" spans="1:30" x14ac:dyDescent="0.25">
      <c r="A182" t="s">
        <v>187</v>
      </c>
      <c r="B182" t="s">
        <v>190</v>
      </c>
      <c r="C182" t="s">
        <v>192</v>
      </c>
      <c r="D182" t="s">
        <v>194</v>
      </c>
      <c r="E182" t="s">
        <v>205</v>
      </c>
      <c r="F182" t="s">
        <v>220</v>
      </c>
      <c r="G182" t="s">
        <v>235</v>
      </c>
      <c r="H182" s="5">
        <v>44409</v>
      </c>
      <c r="I182" s="1">
        <f t="shared" ca="1" si="4"/>
        <v>22</v>
      </c>
      <c r="J182" s="1" t="str">
        <f t="shared" ca="1" si="5"/>
        <v>3. Mayor a 6 meses</v>
      </c>
      <c r="K182" t="str">
        <f>IF(COUNTIFS($E$2:$E$290,E182,$O$2:$O$290,"PRINCIPAL",$Q$2:$Q$290,0)&gt;0,"SI","NO")</f>
        <v>NO</v>
      </c>
      <c r="L182" t="s">
        <v>242</v>
      </c>
      <c r="M182" t="s">
        <v>254</v>
      </c>
      <c r="N182" t="s">
        <v>31</v>
      </c>
      <c r="O182" t="s">
        <v>31</v>
      </c>
      <c r="P182" t="str">
        <f>F182&amp;M182</f>
        <v>CAREN SOTIL POZOModelado</v>
      </c>
      <c r="Q182">
        <v>2</v>
      </c>
      <c r="R182" t="s">
        <v>4</v>
      </c>
      <c r="S182" t="s">
        <v>21</v>
      </c>
      <c r="T182" s="22">
        <v>1</v>
      </c>
      <c r="U182" s="22" t="str" cm="1">
        <f t="array" ref="U182">_xlfn.IFS(T182=0,"Prenovato",T182=1,"Novato",T182=2,"Principiante avanzado",T182=3,"Competente",T182=4,"Proficiente",T182=5,"Master")</f>
        <v>Novato</v>
      </c>
      <c r="V182" s="22">
        <v>2</v>
      </c>
      <c r="W182" s="22" t="str" cm="1">
        <f t="array" ref="W182">_xlfn.IFS(V182=0,"No evidenciado",V182=1,"Novato",V182=2,"Principiante avanzado",V182=3,"Competente",V182=4,"Proficiente",V182=5,"Master")</f>
        <v>Principiante avanzado</v>
      </c>
      <c r="X182" s="22">
        <v>3</v>
      </c>
      <c r="Y182" s="22" t="str" cm="1">
        <f t="array" ref="Y182">_xlfn.IFS(X182=0,"No evidenciado",X182=1,"Novato",X182=2,"Principiante avanzado",X182=3,"Competente",X182=4,"Proficiente",X182=5,"Master")</f>
        <v>Competente</v>
      </c>
      <c r="Z182" s="22">
        <v>3</v>
      </c>
      <c r="AA182" s="22" t="str" cm="1">
        <f t="array" ref="AA182">_xlfn.IFS(Z182=0,"No evidenciado",Z182=1,"Novato",Z182=2,"Principiante avanzado",Z182=3,"Competente",Z182=4,"Proficiente",Z182=5,"Master")</f>
        <v>Competente</v>
      </c>
      <c r="AB182" s="22">
        <v>1</v>
      </c>
      <c r="AC182" s="22" t="str" cm="1">
        <f t="array" ref="AC182">_xlfn.IFS(AB182=0,"Prenovato",AB182=1,"Novato",AB182=2,"Principiante avanzado",AB182=3,"Competente",AB182=4,"Proficiente",AB182=5,"Master")</f>
        <v>Novato</v>
      </c>
      <c r="AD182" s="22" t="str">
        <f>IF(A182&lt;&gt;E182,"EVALUACIÓN","AUTOEVALUACIÓN")</f>
        <v>EVALUACIÓN</v>
      </c>
    </row>
    <row r="183" spans="1:30" x14ac:dyDescent="0.25">
      <c r="A183" t="s">
        <v>187</v>
      </c>
      <c r="B183" t="s">
        <v>190</v>
      </c>
      <c r="C183" t="s">
        <v>192</v>
      </c>
      <c r="D183" t="s">
        <v>194</v>
      </c>
      <c r="E183" t="s">
        <v>205</v>
      </c>
      <c r="F183" t="s">
        <v>220</v>
      </c>
      <c r="G183" t="s">
        <v>235</v>
      </c>
      <c r="H183" s="5">
        <v>44409</v>
      </c>
      <c r="I183" s="1">
        <f t="shared" ca="1" si="4"/>
        <v>22</v>
      </c>
      <c r="J183" s="1" t="str">
        <f t="shared" ca="1" si="5"/>
        <v>3. Mayor a 6 meses</v>
      </c>
      <c r="K183" t="str">
        <f>IF(COUNTIFS($E$2:$E$290,E183,$O$2:$O$290,"PRINCIPAL",$Q$2:$Q$290,0)&gt;0,"SI","NO")</f>
        <v>NO</v>
      </c>
      <c r="L183" t="s">
        <v>242</v>
      </c>
      <c r="M183" t="s">
        <v>255</v>
      </c>
      <c r="N183" t="s">
        <v>260</v>
      </c>
      <c r="O183" t="s">
        <v>260</v>
      </c>
      <c r="P183" t="str">
        <f>F183&amp;M183</f>
        <v>CAREN SOTIL POZOCompliance</v>
      </c>
      <c r="Q183">
        <v>2</v>
      </c>
      <c r="R183" t="s">
        <v>4</v>
      </c>
      <c r="S183" t="s">
        <v>21</v>
      </c>
      <c r="T183" s="22">
        <v>1</v>
      </c>
      <c r="U183" s="22" t="str" cm="1">
        <f t="array" ref="U183">_xlfn.IFS(T183=0,"Prenovato",T183=1,"Novato",T183=2,"Principiante avanzado",T183=3,"Competente",T183=4,"Proficiente",T183=5,"Master")</f>
        <v>Novato</v>
      </c>
      <c r="V183" s="22">
        <v>2</v>
      </c>
      <c r="W183" s="22" t="str" cm="1">
        <f t="array" ref="W183">_xlfn.IFS(V183=0,"No evidenciado",V183=1,"Novato",V183=2,"Principiante avanzado",V183=3,"Competente",V183=4,"Proficiente",V183=5,"Master")</f>
        <v>Principiante avanzado</v>
      </c>
      <c r="X183" s="22">
        <v>3</v>
      </c>
      <c r="Y183" s="22" t="str" cm="1">
        <f t="array" ref="Y183">_xlfn.IFS(X183=0,"No evidenciado",X183=1,"Novato",X183=2,"Principiante avanzado",X183=3,"Competente",X183=4,"Proficiente",X183=5,"Master")</f>
        <v>Competente</v>
      </c>
      <c r="Z183" s="22">
        <v>3</v>
      </c>
      <c r="AA183" s="22" t="str" cm="1">
        <f t="array" ref="AA183">_xlfn.IFS(Z183=0,"No evidenciado",Z183=1,"Novato",Z183=2,"Principiante avanzado",Z183=3,"Competente",Z183=4,"Proficiente",Z183=5,"Master")</f>
        <v>Competente</v>
      </c>
      <c r="AB183" s="22">
        <v>1</v>
      </c>
      <c r="AC183" s="22" t="str" cm="1">
        <f t="array" ref="AC183">_xlfn.IFS(AB183=0,"Prenovato",AB183=1,"Novato",AB183=2,"Principiante avanzado",AB183=3,"Competente",AB183=4,"Proficiente",AB183=5,"Master")</f>
        <v>Novato</v>
      </c>
      <c r="AD183" s="22" t="str">
        <f>IF(A183&lt;&gt;E183,"EVALUACIÓN","AUTOEVALUACIÓN")</f>
        <v>EVALUACIÓN</v>
      </c>
    </row>
    <row r="184" spans="1:30" x14ac:dyDescent="0.25">
      <c r="A184" t="s">
        <v>187</v>
      </c>
      <c r="B184" t="s">
        <v>190</v>
      </c>
      <c r="C184" t="s">
        <v>192</v>
      </c>
      <c r="D184" t="s">
        <v>194</v>
      </c>
      <c r="E184" t="s">
        <v>205</v>
      </c>
      <c r="F184" t="s">
        <v>220</v>
      </c>
      <c r="G184" t="s">
        <v>235</v>
      </c>
      <c r="H184" s="5">
        <v>44409</v>
      </c>
      <c r="I184" s="1">
        <f t="shared" ca="1" si="4"/>
        <v>22</v>
      </c>
      <c r="J184" s="1" t="str">
        <f t="shared" ca="1" si="5"/>
        <v>3. Mayor a 6 meses</v>
      </c>
      <c r="K184" t="str">
        <f>IF(COUNTIFS($E$2:$E$290,E184,$O$2:$O$290,"PRINCIPAL",$Q$2:$Q$290,0)&gt;0,"SI","NO")</f>
        <v>NO</v>
      </c>
      <c r="L184" t="s">
        <v>242</v>
      </c>
      <c r="M184" t="s">
        <v>256</v>
      </c>
      <c r="N184" t="s">
        <v>261</v>
      </c>
      <c r="O184" t="s">
        <v>260</v>
      </c>
      <c r="P184" t="str">
        <f>F184&amp;M184</f>
        <v>CAREN SOTIL POZOPlataforma de soluciones BCP</v>
      </c>
      <c r="Q184">
        <v>3</v>
      </c>
      <c r="R184" t="s">
        <v>5</v>
      </c>
      <c r="S184" t="s">
        <v>21</v>
      </c>
      <c r="T184" s="22">
        <v>1</v>
      </c>
      <c r="U184" s="22" t="str" cm="1">
        <f t="array" ref="U184">_xlfn.IFS(T184=0,"Prenovato",T184=1,"Novato",T184=2,"Principiante avanzado",T184=3,"Competente",T184=4,"Proficiente",T184=5,"Master")</f>
        <v>Novato</v>
      </c>
      <c r="V184" s="22">
        <v>2</v>
      </c>
      <c r="W184" s="22" t="str" cm="1">
        <f t="array" ref="W184">_xlfn.IFS(V184=0,"No evidenciado",V184=1,"Novato",V184=2,"Principiante avanzado",V184=3,"Competente",V184=4,"Proficiente",V184=5,"Master")</f>
        <v>Principiante avanzado</v>
      </c>
      <c r="X184" s="22">
        <v>3</v>
      </c>
      <c r="Y184" s="22" t="str" cm="1">
        <f t="array" ref="Y184">_xlfn.IFS(X184=0,"No evidenciado",X184=1,"Novato",X184=2,"Principiante avanzado",X184=3,"Competente",X184=4,"Proficiente",X184=5,"Master")</f>
        <v>Competente</v>
      </c>
      <c r="Z184" s="22">
        <v>3</v>
      </c>
      <c r="AA184" s="22" t="str" cm="1">
        <f t="array" ref="AA184">_xlfn.IFS(Z184=0,"No evidenciado",Z184=1,"Novato",Z184=2,"Principiante avanzado",Z184=3,"Competente",Z184=4,"Proficiente",Z184=5,"Master")</f>
        <v>Competente</v>
      </c>
      <c r="AB184" s="22">
        <v>1</v>
      </c>
      <c r="AC184" s="22" t="str" cm="1">
        <f t="array" ref="AC184">_xlfn.IFS(AB184=0,"Prenovato",AB184=1,"Novato",AB184=2,"Principiante avanzado",AB184=3,"Competente",AB184=4,"Proficiente",AB184=5,"Master")</f>
        <v>Novato</v>
      </c>
      <c r="AD184" s="22" t="str">
        <f>IF(A184&lt;&gt;E184,"EVALUACIÓN","AUTOEVALUACIÓN")</f>
        <v>EVALUACIÓN</v>
      </c>
    </row>
    <row r="185" spans="1:30" x14ac:dyDescent="0.25">
      <c r="A185" t="s">
        <v>187</v>
      </c>
      <c r="B185" t="s">
        <v>190</v>
      </c>
      <c r="C185" t="s">
        <v>192</v>
      </c>
      <c r="D185" t="s">
        <v>194</v>
      </c>
      <c r="E185" t="s">
        <v>205</v>
      </c>
      <c r="F185" t="s">
        <v>220</v>
      </c>
      <c r="G185" t="s">
        <v>235</v>
      </c>
      <c r="H185" s="5">
        <v>44409</v>
      </c>
      <c r="I185" s="1">
        <f t="shared" ca="1" si="4"/>
        <v>22</v>
      </c>
      <c r="J185" s="1" t="str">
        <f t="shared" ca="1" si="5"/>
        <v>3. Mayor a 6 meses</v>
      </c>
      <c r="K185" t="str">
        <f>IF(COUNTIFS($E$2:$E$290,E185,$O$2:$O$290,"PRINCIPAL",$Q$2:$Q$290,0)&gt;0,"SI","NO")</f>
        <v>NO</v>
      </c>
      <c r="L185" t="s">
        <v>242</v>
      </c>
      <c r="M185" t="s">
        <v>246</v>
      </c>
      <c r="N185" t="s">
        <v>261</v>
      </c>
      <c r="O185" t="s">
        <v>260</v>
      </c>
      <c r="P185" t="str">
        <f>F185&amp;M185</f>
        <v>CAREN SOTIL POZOArquitectura de datos BCP</v>
      </c>
      <c r="Q185">
        <v>3</v>
      </c>
      <c r="R185" t="s">
        <v>5</v>
      </c>
      <c r="S185" t="s">
        <v>21</v>
      </c>
      <c r="T185" s="22">
        <v>1</v>
      </c>
      <c r="U185" s="22" t="str" cm="1">
        <f t="array" ref="U185">_xlfn.IFS(T185=0,"Prenovato",T185=1,"Novato",T185=2,"Principiante avanzado",T185=3,"Competente",T185=4,"Proficiente",T185=5,"Master")</f>
        <v>Novato</v>
      </c>
      <c r="V185" s="22">
        <v>2</v>
      </c>
      <c r="W185" s="22" t="str" cm="1">
        <f t="array" ref="W185">_xlfn.IFS(V185=0,"No evidenciado",V185=1,"Novato",V185=2,"Principiante avanzado",V185=3,"Competente",V185=4,"Proficiente",V185=5,"Master")</f>
        <v>Principiante avanzado</v>
      </c>
      <c r="X185" s="22">
        <v>3</v>
      </c>
      <c r="Y185" s="22" t="str" cm="1">
        <f t="array" ref="Y185">_xlfn.IFS(X185=0,"No evidenciado",X185=1,"Novato",X185=2,"Principiante avanzado",X185=3,"Competente",X185=4,"Proficiente",X185=5,"Master")</f>
        <v>Competente</v>
      </c>
      <c r="Z185" s="22">
        <v>3</v>
      </c>
      <c r="AA185" s="22" t="str" cm="1">
        <f t="array" ref="AA185">_xlfn.IFS(Z185=0,"No evidenciado",Z185=1,"Novato",Z185=2,"Principiante avanzado",Z185=3,"Competente",Z185=4,"Proficiente",Z185=5,"Master")</f>
        <v>Competente</v>
      </c>
      <c r="AB185" s="22">
        <v>1</v>
      </c>
      <c r="AC185" s="22" t="str" cm="1">
        <f t="array" ref="AC185">_xlfn.IFS(AB185=0,"Prenovato",AB185=1,"Novato",AB185=2,"Principiante avanzado",AB185=3,"Competente",AB185=4,"Proficiente",AB185=5,"Master")</f>
        <v>Novato</v>
      </c>
      <c r="AD185" s="22" t="str">
        <f>IF(A185&lt;&gt;E185,"EVALUACIÓN","AUTOEVALUACIÓN")</f>
        <v>EVALUACIÓN</v>
      </c>
    </row>
    <row r="186" spans="1:30" x14ac:dyDescent="0.25">
      <c r="A186" t="s">
        <v>187</v>
      </c>
      <c r="B186" t="s">
        <v>190</v>
      </c>
      <c r="C186" t="s">
        <v>192</v>
      </c>
      <c r="D186" t="s">
        <v>194</v>
      </c>
      <c r="E186" t="s">
        <v>205</v>
      </c>
      <c r="F186" t="s">
        <v>220</v>
      </c>
      <c r="G186" t="s">
        <v>235</v>
      </c>
      <c r="H186" s="5">
        <v>44409</v>
      </c>
      <c r="I186" s="1">
        <f t="shared" ca="1" si="4"/>
        <v>22</v>
      </c>
      <c r="J186" s="1" t="str">
        <f t="shared" ca="1" si="5"/>
        <v>3. Mayor a 6 meses</v>
      </c>
      <c r="K186" t="str">
        <f>IF(COUNTIFS($E$2:$E$290,E186,$O$2:$O$290,"PRINCIPAL",$Q$2:$Q$290,0)&gt;0,"SI","NO")</f>
        <v>NO</v>
      </c>
      <c r="L186" t="s">
        <v>242</v>
      </c>
      <c r="M186" t="s">
        <v>244</v>
      </c>
      <c r="N186" t="s">
        <v>261</v>
      </c>
      <c r="O186" t="s">
        <v>260</v>
      </c>
      <c r="P186" t="str">
        <f>F186&amp;M186</f>
        <v>CAREN SOTIL POZOSoluciones de industria</v>
      </c>
      <c r="Q186">
        <v>2</v>
      </c>
      <c r="R186" t="s">
        <v>4</v>
      </c>
      <c r="S186" t="s">
        <v>21</v>
      </c>
      <c r="T186" s="22">
        <v>1</v>
      </c>
      <c r="U186" s="22" t="str" cm="1">
        <f t="array" ref="U186">_xlfn.IFS(T186=0,"Prenovato",T186=1,"Novato",T186=2,"Principiante avanzado",T186=3,"Competente",T186=4,"Proficiente",T186=5,"Master")</f>
        <v>Novato</v>
      </c>
      <c r="V186" s="22">
        <v>2</v>
      </c>
      <c r="W186" s="22" t="str" cm="1">
        <f t="array" ref="W186">_xlfn.IFS(V186=0,"No evidenciado",V186=1,"Novato",V186=2,"Principiante avanzado",V186=3,"Competente",V186=4,"Proficiente",V186=5,"Master")</f>
        <v>Principiante avanzado</v>
      </c>
      <c r="X186" s="22">
        <v>3</v>
      </c>
      <c r="Y186" s="22" t="str" cm="1">
        <f t="array" ref="Y186">_xlfn.IFS(X186=0,"No evidenciado",X186=1,"Novato",X186=2,"Principiante avanzado",X186=3,"Competente",X186=4,"Proficiente",X186=5,"Master")</f>
        <v>Competente</v>
      </c>
      <c r="Z186" s="22">
        <v>3</v>
      </c>
      <c r="AA186" s="22" t="str" cm="1">
        <f t="array" ref="AA186">_xlfn.IFS(Z186=0,"No evidenciado",Z186=1,"Novato",Z186=2,"Principiante avanzado",Z186=3,"Competente",Z186=4,"Proficiente",Z186=5,"Master")</f>
        <v>Competente</v>
      </c>
      <c r="AB186" s="22">
        <v>1</v>
      </c>
      <c r="AC186" s="22" t="str" cm="1">
        <f t="array" ref="AC186">_xlfn.IFS(AB186=0,"Prenovato",AB186=1,"Novato",AB186=2,"Principiante avanzado",AB186=3,"Competente",AB186=4,"Proficiente",AB186=5,"Master")</f>
        <v>Novato</v>
      </c>
      <c r="AD186" s="22" t="str">
        <f>IF(A186&lt;&gt;E186,"EVALUACIÓN","AUTOEVALUACIÓN")</f>
        <v>EVALUACIÓN</v>
      </c>
    </row>
    <row r="187" spans="1:30" x14ac:dyDescent="0.25">
      <c r="A187" t="s">
        <v>187</v>
      </c>
      <c r="B187" t="s">
        <v>190</v>
      </c>
      <c r="C187" t="s">
        <v>192</v>
      </c>
      <c r="D187" t="s">
        <v>194</v>
      </c>
      <c r="E187" t="s">
        <v>205</v>
      </c>
      <c r="F187" t="s">
        <v>220</v>
      </c>
      <c r="G187" t="s">
        <v>235</v>
      </c>
      <c r="H187" s="5">
        <v>44409</v>
      </c>
      <c r="I187" s="1">
        <f t="shared" ca="1" si="4"/>
        <v>22</v>
      </c>
      <c r="J187" s="1" t="str">
        <f t="shared" ca="1" si="5"/>
        <v>3. Mayor a 6 meses</v>
      </c>
      <c r="K187" t="str">
        <f>IF(COUNTIFS($E$2:$E$290,E187,$O$2:$O$290,"PRINCIPAL",$Q$2:$Q$290,0)&gt;0,"SI","NO")</f>
        <v>NO</v>
      </c>
      <c r="L187" t="s">
        <v>242</v>
      </c>
      <c r="M187" t="s">
        <v>245</v>
      </c>
      <c r="N187" t="s">
        <v>260</v>
      </c>
      <c r="O187" t="s">
        <v>260</v>
      </c>
      <c r="P187" t="str">
        <f>F187&amp;M187</f>
        <v>CAREN SOTIL POZOPatrones de arquitectura tecnológica</v>
      </c>
      <c r="Q187">
        <v>2</v>
      </c>
      <c r="R187" t="s">
        <v>4</v>
      </c>
      <c r="S187" t="s">
        <v>21</v>
      </c>
      <c r="T187" s="22">
        <v>1</v>
      </c>
      <c r="U187" s="22" t="str" cm="1">
        <f t="array" ref="U187">_xlfn.IFS(T187=0,"Prenovato",T187=1,"Novato",T187=2,"Principiante avanzado",T187=3,"Competente",T187=4,"Proficiente",T187=5,"Master")</f>
        <v>Novato</v>
      </c>
      <c r="V187" s="22">
        <v>2</v>
      </c>
      <c r="W187" s="22" t="str" cm="1">
        <f t="array" ref="W187">_xlfn.IFS(V187=0,"No evidenciado",V187=1,"Novato",V187=2,"Principiante avanzado",V187=3,"Competente",V187=4,"Proficiente",V187=5,"Master")</f>
        <v>Principiante avanzado</v>
      </c>
      <c r="X187" s="22">
        <v>3</v>
      </c>
      <c r="Y187" s="22" t="str" cm="1">
        <f t="array" ref="Y187">_xlfn.IFS(X187=0,"No evidenciado",X187=1,"Novato",X187=2,"Principiante avanzado",X187=3,"Competente",X187=4,"Proficiente",X187=5,"Master")</f>
        <v>Competente</v>
      </c>
      <c r="Z187" s="22">
        <v>3</v>
      </c>
      <c r="AA187" s="22" t="str" cm="1">
        <f t="array" ref="AA187">_xlfn.IFS(Z187=0,"No evidenciado",Z187=1,"Novato",Z187=2,"Principiante avanzado",Z187=3,"Competente",Z187=4,"Proficiente",Z187=5,"Master")</f>
        <v>Competente</v>
      </c>
      <c r="AB187" s="22">
        <v>1</v>
      </c>
      <c r="AC187" s="22" t="str" cm="1">
        <f t="array" ref="AC187">_xlfn.IFS(AB187=0,"Prenovato",AB187=1,"Novato",AB187=2,"Principiante avanzado",AB187=3,"Competente",AB187=4,"Proficiente",AB187=5,"Master")</f>
        <v>Novato</v>
      </c>
      <c r="AD187" s="22" t="str">
        <f>IF(A187&lt;&gt;E187,"EVALUACIÓN","AUTOEVALUACIÓN")</f>
        <v>EVALUACIÓN</v>
      </c>
    </row>
    <row r="188" spans="1:30" x14ac:dyDescent="0.25">
      <c r="A188" t="s">
        <v>187</v>
      </c>
      <c r="B188" t="s">
        <v>190</v>
      </c>
      <c r="C188" t="s">
        <v>192</v>
      </c>
      <c r="D188" t="s">
        <v>194</v>
      </c>
      <c r="E188" t="s">
        <v>205</v>
      </c>
      <c r="F188" t="s">
        <v>220</v>
      </c>
      <c r="G188" t="s">
        <v>235</v>
      </c>
      <c r="H188" s="5">
        <v>44409</v>
      </c>
      <c r="I188" s="1">
        <f t="shared" ca="1" si="4"/>
        <v>22</v>
      </c>
      <c r="J188" s="1" t="str">
        <f t="shared" ca="1" si="5"/>
        <v>3. Mayor a 6 meses</v>
      </c>
      <c r="K188" t="str">
        <f>IF(COUNTIFS($E$2:$E$290,E188,$O$2:$O$290,"PRINCIPAL",$Q$2:$Q$290,0)&gt;0,"SI","NO")</f>
        <v>NO</v>
      </c>
      <c r="L188" t="s">
        <v>242</v>
      </c>
      <c r="M188" t="s">
        <v>243</v>
      </c>
      <c r="N188" t="s">
        <v>260</v>
      </c>
      <c r="O188" t="s">
        <v>260</v>
      </c>
      <c r="P188" t="str">
        <f>F188&amp;M188</f>
        <v>CAREN SOTIL POZOCloud</v>
      </c>
      <c r="Q188">
        <v>1</v>
      </c>
      <c r="R188" t="s">
        <v>6</v>
      </c>
      <c r="S188" t="s">
        <v>21</v>
      </c>
      <c r="T188" s="22">
        <v>1</v>
      </c>
      <c r="U188" s="22" t="str" cm="1">
        <f t="array" ref="U188">_xlfn.IFS(T188=0,"Prenovato",T188=1,"Novato",T188=2,"Principiante avanzado",T188=3,"Competente",T188=4,"Proficiente",T188=5,"Master")</f>
        <v>Novato</v>
      </c>
      <c r="V188" s="22">
        <v>2</v>
      </c>
      <c r="W188" s="22" t="str" cm="1">
        <f t="array" ref="W188">_xlfn.IFS(V188=0,"No evidenciado",V188=1,"Novato",V188=2,"Principiante avanzado",V188=3,"Competente",V188=4,"Proficiente",V188=5,"Master")</f>
        <v>Principiante avanzado</v>
      </c>
      <c r="X188" s="22">
        <v>3</v>
      </c>
      <c r="Y188" s="22" t="str" cm="1">
        <f t="array" ref="Y188">_xlfn.IFS(X188=0,"No evidenciado",X188=1,"Novato",X188=2,"Principiante avanzado",X188=3,"Competente",X188=4,"Proficiente",X188=5,"Master")</f>
        <v>Competente</v>
      </c>
      <c r="Z188" s="22">
        <v>3</v>
      </c>
      <c r="AA188" s="22" t="str" cm="1">
        <f t="array" ref="AA188">_xlfn.IFS(Z188=0,"No evidenciado",Z188=1,"Novato",Z188=2,"Principiante avanzado",Z188=3,"Competente",Z188=4,"Proficiente",Z188=5,"Master")</f>
        <v>Competente</v>
      </c>
      <c r="AB188" s="22">
        <v>1</v>
      </c>
      <c r="AC188" s="22" t="str" cm="1">
        <f t="array" ref="AC188">_xlfn.IFS(AB188=0,"Prenovato",AB188=1,"Novato",AB188=2,"Principiante avanzado",AB188=3,"Competente",AB188=4,"Proficiente",AB188=5,"Master")</f>
        <v>Novato</v>
      </c>
      <c r="AD188" s="22" t="str">
        <f>IF(A188&lt;&gt;E188,"EVALUACIÓN","AUTOEVALUACIÓN")</f>
        <v>EVALUACIÓN</v>
      </c>
    </row>
    <row r="189" spans="1:30" x14ac:dyDescent="0.25">
      <c r="A189" t="s">
        <v>188</v>
      </c>
      <c r="B189" t="s">
        <v>191</v>
      </c>
      <c r="C189" t="s">
        <v>193</v>
      </c>
      <c r="D189" t="s">
        <v>194</v>
      </c>
      <c r="E189" t="s">
        <v>186</v>
      </c>
      <c r="F189" t="s">
        <v>189</v>
      </c>
      <c r="G189" t="s">
        <v>236</v>
      </c>
      <c r="H189" s="5">
        <v>44811</v>
      </c>
      <c r="I189" s="1">
        <f t="shared" ca="1" si="4"/>
        <v>8</v>
      </c>
      <c r="J189" s="1" t="str">
        <f t="shared" ca="1" si="5"/>
        <v>3. Mayor a 6 meses</v>
      </c>
      <c r="K189" t="str">
        <f>IF(COUNTIFS($E$2:$E$290,E189,$O$2:$O$290,"PRINCIPAL",$Q$2:$Q$290,0)&gt;0,"SI","NO")</f>
        <v>NO</v>
      </c>
      <c r="L189" t="s">
        <v>192</v>
      </c>
      <c r="M189" t="s">
        <v>244</v>
      </c>
      <c r="N189" t="s">
        <v>261</v>
      </c>
      <c r="O189" t="s">
        <v>260</v>
      </c>
      <c r="P189" t="str">
        <f>F189&amp;M189</f>
        <v>JAVIER ARTURO MIRANDA PEREZSoluciones de industria</v>
      </c>
      <c r="Q189">
        <v>4</v>
      </c>
      <c r="R189" t="s">
        <v>7</v>
      </c>
      <c r="S189" t="s">
        <v>21</v>
      </c>
      <c r="T189" s="22">
        <v>2</v>
      </c>
      <c r="U189" s="22" t="str" cm="1">
        <f t="array" ref="U189">_xlfn.IFS(T189=0,"Prenovato",T189=1,"Novato",T189=2,"Principiante avanzado",T189=3,"Competente",T189=4,"Proficiente",T189=5,"Master")</f>
        <v>Principiante avanzado</v>
      </c>
      <c r="V189" s="22">
        <v>4</v>
      </c>
      <c r="W189" s="22" t="str" cm="1">
        <f t="array" ref="W189">_xlfn.IFS(V189=0,"No evidenciado",V189=1,"Novato",V189=2,"Principiante avanzado",V189=3,"Competente",V189=4,"Proficiente",V189=5,"Master")</f>
        <v>Proficiente</v>
      </c>
      <c r="X189" s="22">
        <v>3</v>
      </c>
      <c r="Y189" s="22" t="str" cm="1">
        <f t="array" ref="Y189">_xlfn.IFS(X189=0,"No evidenciado",X189=1,"Novato",X189=2,"Principiante avanzado",X189=3,"Competente",X189=4,"Proficiente",X189=5,"Master")</f>
        <v>Competente</v>
      </c>
      <c r="Z189" s="22">
        <v>4</v>
      </c>
      <c r="AA189" s="22" t="str" cm="1">
        <f t="array" ref="AA189">_xlfn.IFS(Z189=0,"No evidenciado",Z189=1,"Novato",Z189=2,"Principiante avanzado",Z189=3,"Competente",Z189=4,"Proficiente",Z189=5,"Master")</f>
        <v>Proficiente</v>
      </c>
      <c r="AB189" s="22">
        <v>2</v>
      </c>
      <c r="AC189" s="22" t="str" cm="1">
        <f t="array" ref="AC189">_xlfn.IFS(AB189=0,"Prenovato",AB189=1,"Novato",AB189=2,"Principiante avanzado",AB189=3,"Competente",AB189=4,"Proficiente",AB189=5,"Master")</f>
        <v>Principiante avanzado</v>
      </c>
      <c r="AD189" s="22" t="str">
        <f>IF(A189&lt;&gt;E189,"EVALUACIÓN","AUTOEVALUACIÓN")</f>
        <v>EVALUACIÓN</v>
      </c>
    </row>
    <row r="190" spans="1:30" x14ac:dyDescent="0.25">
      <c r="A190" t="s">
        <v>188</v>
      </c>
      <c r="B190" t="s">
        <v>191</v>
      </c>
      <c r="C190" t="s">
        <v>193</v>
      </c>
      <c r="D190" t="s">
        <v>194</v>
      </c>
      <c r="E190" t="s">
        <v>186</v>
      </c>
      <c r="F190" t="s">
        <v>189</v>
      </c>
      <c r="G190" t="s">
        <v>236</v>
      </c>
      <c r="H190" s="5">
        <v>44811</v>
      </c>
      <c r="I190" s="1">
        <f t="shared" ca="1" si="4"/>
        <v>8</v>
      </c>
      <c r="J190" s="1" t="str">
        <f t="shared" ca="1" si="5"/>
        <v>3. Mayor a 6 meses</v>
      </c>
      <c r="K190" t="str">
        <f>IF(COUNTIFS($E$2:$E$290,E190,$O$2:$O$290,"PRINCIPAL",$Q$2:$Q$290,0)&gt;0,"SI","NO")</f>
        <v>NO</v>
      </c>
      <c r="L190" t="s">
        <v>192</v>
      </c>
      <c r="M190" t="s">
        <v>245</v>
      </c>
      <c r="N190" t="s">
        <v>260</v>
      </c>
      <c r="O190" t="s">
        <v>260</v>
      </c>
      <c r="P190" t="str">
        <f>F190&amp;M190</f>
        <v>JAVIER ARTURO MIRANDA PEREZPatrones de arquitectura tecnológica</v>
      </c>
      <c r="Q190">
        <v>4</v>
      </c>
      <c r="R190" t="s">
        <v>7</v>
      </c>
      <c r="S190" t="s">
        <v>21</v>
      </c>
      <c r="T190" s="22">
        <v>2</v>
      </c>
      <c r="U190" s="22" t="str" cm="1">
        <f t="array" ref="U190">_xlfn.IFS(T190=0,"Prenovato",T190=1,"Novato",T190=2,"Principiante avanzado",T190=3,"Competente",T190=4,"Proficiente",T190=5,"Master")</f>
        <v>Principiante avanzado</v>
      </c>
      <c r="V190" s="22">
        <v>4</v>
      </c>
      <c r="W190" s="22" t="str" cm="1">
        <f t="array" ref="W190">_xlfn.IFS(V190=0,"No evidenciado",V190=1,"Novato",V190=2,"Principiante avanzado",V190=3,"Competente",V190=4,"Proficiente",V190=5,"Master")</f>
        <v>Proficiente</v>
      </c>
      <c r="X190" s="22">
        <v>3</v>
      </c>
      <c r="Y190" s="22" t="str" cm="1">
        <f t="array" ref="Y190">_xlfn.IFS(X190=0,"No evidenciado",X190=1,"Novato",X190=2,"Principiante avanzado",X190=3,"Competente",X190=4,"Proficiente",X190=5,"Master")</f>
        <v>Competente</v>
      </c>
      <c r="Z190" s="22">
        <v>4</v>
      </c>
      <c r="AA190" s="22" t="str" cm="1">
        <f t="array" ref="AA190">_xlfn.IFS(Z190=0,"No evidenciado",Z190=1,"Novato",Z190=2,"Principiante avanzado",Z190=3,"Competente",Z190=4,"Proficiente",Z190=5,"Master")</f>
        <v>Proficiente</v>
      </c>
      <c r="AB190" s="22">
        <v>2</v>
      </c>
      <c r="AC190" s="22" t="str" cm="1">
        <f t="array" ref="AC190">_xlfn.IFS(AB190=0,"Prenovato",AB190=1,"Novato",AB190=2,"Principiante avanzado",AB190=3,"Competente",AB190=4,"Proficiente",AB190=5,"Master")</f>
        <v>Principiante avanzado</v>
      </c>
      <c r="AD190" s="22" t="str">
        <f>IF(A190&lt;&gt;E190,"EVALUACIÓN","AUTOEVALUACIÓN")</f>
        <v>EVALUACIÓN</v>
      </c>
    </row>
    <row r="191" spans="1:30" x14ac:dyDescent="0.25">
      <c r="A191" t="s">
        <v>188</v>
      </c>
      <c r="B191" t="s">
        <v>191</v>
      </c>
      <c r="C191" t="s">
        <v>193</v>
      </c>
      <c r="D191" t="s">
        <v>194</v>
      </c>
      <c r="E191" t="s">
        <v>186</v>
      </c>
      <c r="F191" t="s">
        <v>189</v>
      </c>
      <c r="G191" t="s">
        <v>236</v>
      </c>
      <c r="H191" s="5">
        <v>44811</v>
      </c>
      <c r="I191" s="1">
        <f t="shared" ca="1" si="4"/>
        <v>8</v>
      </c>
      <c r="J191" s="1" t="str">
        <f t="shared" ca="1" si="5"/>
        <v>3. Mayor a 6 meses</v>
      </c>
      <c r="K191" t="str">
        <f>IF(COUNTIFS($E$2:$E$290,E191,$O$2:$O$290,"PRINCIPAL",$Q$2:$Q$290,0)&gt;0,"SI","NO")</f>
        <v>NO</v>
      </c>
      <c r="L191" t="s">
        <v>192</v>
      </c>
      <c r="M191" t="s">
        <v>257</v>
      </c>
      <c r="N191" t="s">
        <v>31</v>
      </c>
      <c r="O191" t="s">
        <v>31</v>
      </c>
      <c r="P191" t="str">
        <f>F191&amp;M191</f>
        <v>JAVIER ARTURO MIRANDA PEREZFrameworks de arquitectura empresarial</v>
      </c>
      <c r="Q191">
        <v>3</v>
      </c>
      <c r="R191" t="s">
        <v>5</v>
      </c>
      <c r="S191" t="s">
        <v>21</v>
      </c>
      <c r="T191" s="22">
        <v>2</v>
      </c>
      <c r="U191" s="22" t="str" cm="1">
        <f t="array" ref="U191">_xlfn.IFS(T191=0,"Prenovato",T191=1,"Novato",T191=2,"Principiante avanzado",T191=3,"Competente",T191=4,"Proficiente",T191=5,"Master")</f>
        <v>Principiante avanzado</v>
      </c>
      <c r="V191" s="22">
        <v>4</v>
      </c>
      <c r="W191" s="22" t="str" cm="1">
        <f t="array" ref="W191">_xlfn.IFS(V191=0,"No evidenciado",V191=1,"Novato",V191=2,"Principiante avanzado",V191=3,"Competente",V191=4,"Proficiente",V191=5,"Master")</f>
        <v>Proficiente</v>
      </c>
      <c r="X191" s="22">
        <v>3</v>
      </c>
      <c r="Y191" s="22" t="str" cm="1">
        <f t="array" ref="Y191">_xlfn.IFS(X191=0,"No evidenciado",X191=1,"Novato",X191=2,"Principiante avanzado",X191=3,"Competente",X191=4,"Proficiente",X191=5,"Master")</f>
        <v>Competente</v>
      </c>
      <c r="Z191" s="22">
        <v>4</v>
      </c>
      <c r="AA191" s="22" t="str" cm="1">
        <f t="array" ref="AA191">_xlfn.IFS(Z191=0,"No evidenciado",Z191=1,"Novato",Z191=2,"Principiante avanzado",Z191=3,"Competente",Z191=4,"Proficiente",Z191=5,"Master")</f>
        <v>Proficiente</v>
      </c>
      <c r="AB191" s="22">
        <v>2</v>
      </c>
      <c r="AC191" s="22" t="str" cm="1">
        <f t="array" ref="AC191">_xlfn.IFS(AB191=0,"Prenovato",AB191=1,"Novato",AB191=2,"Principiante avanzado",AB191=3,"Competente",AB191=4,"Proficiente",AB191=5,"Master")</f>
        <v>Principiante avanzado</v>
      </c>
      <c r="AD191" s="22" t="str">
        <f>IF(A191&lt;&gt;E191,"EVALUACIÓN","AUTOEVALUACIÓN")</f>
        <v>EVALUACIÓN</v>
      </c>
    </row>
    <row r="192" spans="1:30" x14ac:dyDescent="0.25">
      <c r="A192" t="s">
        <v>188</v>
      </c>
      <c r="B192" t="s">
        <v>191</v>
      </c>
      <c r="C192" t="s">
        <v>193</v>
      </c>
      <c r="D192" t="s">
        <v>194</v>
      </c>
      <c r="E192" t="s">
        <v>186</v>
      </c>
      <c r="F192" t="s">
        <v>189</v>
      </c>
      <c r="G192" t="s">
        <v>236</v>
      </c>
      <c r="H192" s="5">
        <v>44811</v>
      </c>
      <c r="I192" s="1">
        <f t="shared" ca="1" si="4"/>
        <v>8</v>
      </c>
      <c r="J192" s="1" t="str">
        <f t="shared" ca="1" si="5"/>
        <v>3. Mayor a 6 meses</v>
      </c>
      <c r="K192" t="str">
        <f>IF(COUNTIFS($E$2:$E$290,E192,$O$2:$O$290,"PRINCIPAL",$Q$2:$Q$290,0)&gt;0,"SI","NO")</f>
        <v>NO</v>
      </c>
      <c r="L192" t="s">
        <v>192</v>
      </c>
      <c r="M192" t="s">
        <v>258</v>
      </c>
      <c r="N192" t="s">
        <v>31</v>
      </c>
      <c r="O192" t="s">
        <v>31</v>
      </c>
      <c r="P192" t="str">
        <f>F192&amp;M192</f>
        <v>JAVIER ARTURO MIRANDA PEREZModelos Bancarios</v>
      </c>
      <c r="Q192">
        <v>3</v>
      </c>
      <c r="R192" t="s">
        <v>5</v>
      </c>
      <c r="S192" t="s">
        <v>21</v>
      </c>
      <c r="T192" s="22">
        <v>2</v>
      </c>
      <c r="U192" s="22" t="str" cm="1">
        <f t="array" ref="U192">_xlfn.IFS(T192=0,"Prenovato",T192=1,"Novato",T192=2,"Principiante avanzado",T192=3,"Competente",T192=4,"Proficiente",T192=5,"Master")</f>
        <v>Principiante avanzado</v>
      </c>
      <c r="V192" s="22">
        <v>4</v>
      </c>
      <c r="W192" s="22" t="str" cm="1">
        <f t="array" ref="W192">_xlfn.IFS(V192=0,"No evidenciado",V192=1,"Novato",V192=2,"Principiante avanzado",V192=3,"Competente",V192=4,"Proficiente",V192=5,"Master")</f>
        <v>Proficiente</v>
      </c>
      <c r="X192" s="22">
        <v>3</v>
      </c>
      <c r="Y192" s="22" t="str" cm="1">
        <f t="array" ref="Y192">_xlfn.IFS(X192=0,"No evidenciado",X192=1,"Novato",X192=2,"Principiante avanzado",X192=3,"Competente",X192=4,"Proficiente",X192=5,"Master")</f>
        <v>Competente</v>
      </c>
      <c r="Z192" s="22">
        <v>4</v>
      </c>
      <c r="AA192" s="22" t="str" cm="1">
        <f t="array" ref="AA192">_xlfn.IFS(Z192=0,"No evidenciado",Z192=1,"Novato",Z192=2,"Principiante avanzado",Z192=3,"Competente",Z192=4,"Proficiente",Z192=5,"Master")</f>
        <v>Proficiente</v>
      </c>
      <c r="AB192" s="22">
        <v>2</v>
      </c>
      <c r="AC192" s="22" t="str" cm="1">
        <f t="array" ref="AC192">_xlfn.IFS(AB192=0,"Prenovato",AB192=1,"Novato",AB192=2,"Principiante avanzado",AB192=3,"Competente",AB192=4,"Proficiente",AB192=5,"Master")</f>
        <v>Principiante avanzado</v>
      </c>
      <c r="AD192" s="22" t="str">
        <f>IF(A192&lt;&gt;E192,"EVALUACIÓN","AUTOEVALUACIÓN")</f>
        <v>EVALUACIÓN</v>
      </c>
    </row>
    <row r="193" spans="1:30" x14ac:dyDescent="0.25">
      <c r="A193" t="s">
        <v>188</v>
      </c>
      <c r="B193" t="s">
        <v>191</v>
      </c>
      <c r="C193" t="s">
        <v>193</v>
      </c>
      <c r="D193" t="s">
        <v>194</v>
      </c>
      <c r="E193" t="s">
        <v>186</v>
      </c>
      <c r="F193" t="s">
        <v>189</v>
      </c>
      <c r="G193" t="s">
        <v>236</v>
      </c>
      <c r="H193" s="5">
        <v>44811</v>
      </c>
      <c r="I193" s="1">
        <f t="shared" ca="1" si="4"/>
        <v>8</v>
      </c>
      <c r="J193" s="1" t="str">
        <f t="shared" ca="1" si="5"/>
        <v>3. Mayor a 6 meses</v>
      </c>
      <c r="K193" t="str">
        <f>IF(COUNTIFS($E$2:$E$290,E193,$O$2:$O$290,"PRINCIPAL",$Q$2:$Q$290,0)&gt;0,"SI","NO")</f>
        <v>NO</v>
      </c>
      <c r="L193" t="s">
        <v>192</v>
      </c>
      <c r="M193" t="s">
        <v>243</v>
      </c>
      <c r="N193" t="s">
        <v>260</v>
      </c>
      <c r="O193" t="s">
        <v>260</v>
      </c>
      <c r="P193" t="str">
        <f>F193&amp;M193</f>
        <v>JAVIER ARTURO MIRANDA PEREZCloud</v>
      </c>
      <c r="Q193">
        <v>3</v>
      </c>
      <c r="R193" t="s">
        <v>5</v>
      </c>
      <c r="S193" t="s">
        <v>21</v>
      </c>
      <c r="T193" s="22">
        <v>2</v>
      </c>
      <c r="U193" s="22" t="str" cm="1">
        <f t="array" ref="U193">_xlfn.IFS(T193=0,"Prenovato",T193=1,"Novato",T193=2,"Principiante avanzado",T193=3,"Competente",T193=4,"Proficiente",T193=5,"Master")</f>
        <v>Principiante avanzado</v>
      </c>
      <c r="V193" s="22">
        <v>4</v>
      </c>
      <c r="W193" s="22" t="str" cm="1">
        <f t="array" ref="W193">_xlfn.IFS(V193=0,"No evidenciado",V193=1,"Novato",V193=2,"Principiante avanzado",V193=3,"Competente",V193=4,"Proficiente",V193=5,"Master")</f>
        <v>Proficiente</v>
      </c>
      <c r="X193" s="22">
        <v>3</v>
      </c>
      <c r="Y193" s="22" t="str" cm="1">
        <f t="array" ref="Y193">_xlfn.IFS(X193=0,"No evidenciado",X193=1,"Novato",X193=2,"Principiante avanzado",X193=3,"Competente",X193=4,"Proficiente",X193=5,"Master")</f>
        <v>Competente</v>
      </c>
      <c r="Z193" s="22">
        <v>4</v>
      </c>
      <c r="AA193" s="22" t="str" cm="1">
        <f t="array" ref="AA193">_xlfn.IFS(Z193=0,"No evidenciado",Z193=1,"Novato",Z193=2,"Principiante avanzado",Z193=3,"Competente",Z193=4,"Proficiente",Z193=5,"Master")</f>
        <v>Proficiente</v>
      </c>
      <c r="AB193" s="22">
        <v>2</v>
      </c>
      <c r="AC193" s="22" t="str" cm="1">
        <f t="array" ref="AC193">_xlfn.IFS(AB193=0,"Prenovato",AB193=1,"Novato",AB193=2,"Principiante avanzado",AB193=3,"Competente",AB193=4,"Proficiente",AB193=5,"Master")</f>
        <v>Principiante avanzado</v>
      </c>
      <c r="AD193" s="22" t="str">
        <f>IF(A193&lt;&gt;E193,"EVALUACIÓN","AUTOEVALUACIÓN")</f>
        <v>EVALUACIÓN</v>
      </c>
    </row>
    <row r="194" spans="1:30" x14ac:dyDescent="0.25">
      <c r="A194" t="s">
        <v>188</v>
      </c>
      <c r="B194" t="s">
        <v>191</v>
      </c>
      <c r="C194" t="s">
        <v>193</v>
      </c>
      <c r="D194" t="s">
        <v>194</v>
      </c>
      <c r="E194" t="s">
        <v>186</v>
      </c>
      <c r="F194" t="s">
        <v>189</v>
      </c>
      <c r="G194" t="s">
        <v>236</v>
      </c>
      <c r="H194" s="5">
        <v>44811</v>
      </c>
      <c r="I194" s="1">
        <f t="shared" ca="1" si="4"/>
        <v>8</v>
      </c>
      <c r="J194" s="1" t="str">
        <f t="shared" ca="1" si="5"/>
        <v>3. Mayor a 6 meses</v>
      </c>
      <c r="K194" t="str">
        <f>IF(COUNTIFS($E$2:$E$290,E194,$O$2:$O$290,"PRINCIPAL",$Q$2:$Q$290,0)&gt;0,"SI","NO")</f>
        <v>NO</v>
      </c>
      <c r="L194" t="s">
        <v>192</v>
      </c>
      <c r="M194" t="s">
        <v>254</v>
      </c>
      <c r="N194" t="s">
        <v>31</v>
      </c>
      <c r="O194" t="s">
        <v>31</v>
      </c>
      <c r="P194" t="str">
        <f>F194&amp;M194</f>
        <v>JAVIER ARTURO MIRANDA PEREZModelado</v>
      </c>
      <c r="Q194">
        <v>4</v>
      </c>
      <c r="R194" t="s">
        <v>7</v>
      </c>
      <c r="S194" t="s">
        <v>21</v>
      </c>
      <c r="T194" s="22">
        <v>2</v>
      </c>
      <c r="U194" s="22" t="str" cm="1">
        <f t="array" ref="U194">_xlfn.IFS(T194=0,"Prenovato",T194=1,"Novato",T194=2,"Principiante avanzado",T194=3,"Competente",T194=4,"Proficiente",T194=5,"Master")</f>
        <v>Principiante avanzado</v>
      </c>
      <c r="V194" s="22">
        <v>4</v>
      </c>
      <c r="W194" s="22" t="str" cm="1">
        <f t="array" ref="W194">_xlfn.IFS(V194=0,"No evidenciado",V194=1,"Novato",V194=2,"Principiante avanzado",V194=3,"Competente",V194=4,"Proficiente",V194=5,"Master")</f>
        <v>Proficiente</v>
      </c>
      <c r="X194" s="22">
        <v>3</v>
      </c>
      <c r="Y194" s="22" t="str" cm="1">
        <f t="array" ref="Y194">_xlfn.IFS(X194=0,"No evidenciado",X194=1,"Novato",X194=2,"Principiante avanzado",X194=3,"Competente",X194=4,"Proficiente",X194=5,"Master")</f>
        <v>Competente</v>
      </c>
      <c r="Z194" s="22">
        <v>4</v>
      </c>
      <c r="AA194" s="22" t="str" cm="1">
        <f t="array" ref="AA194">_xlfn.IFS(Z194=0,"No evidenciado",Z194=1,"Novato",Z194=2,"Principiante avanzado",Z194=3,"Competente",Z194=4,"Proficiente",Z194=5,"Master")</f>
        <v>Proficiente</v>
      </c>
      <c r="AB194" s="22">
        <v>2</v>
      </c>
      <c r="AC194" s="22" t="str" cm="1">
        <f t="array" ref="AC194">_xlfn.IFS(AB194=0,"Prenovato",AB194=1,"Novato",AB194=2,"Principiante avanzado",AB194=3,"Competente",AB194=4,"Proficiente",AB194=5,"Master")</f>
        <v>Principiante avanzado</v>
      </c>
      <c r="AD194" s="22" t="str">
        <f>IF(A194&lt;&gt;E194,"EVALUACIÓN","AUTOEVALUACIÓN")</f>
        <v>EVALUACIÓN</v>
      </c>
    </row>
    <row r="195" spans="1:30" x14ac:dyDescent="0.25">
      <c r="A195" t="s">
        <v>188</v>
      </c>
      <c r="B195" t="s">
        <v>191</v>
      </c>
      <c r="C195" t="s">
        <v>193</v>
      </c>
      <c r="D195" t="s">
        <v>194</v>
      </c>
      <c r="E195" t="s">
        <v>186</v>
      </c>
      <c r="F195" t="s">
        <v>189</v>
      </c>
      <c r="G195" t="s">
        <v>236</v>
      </c>
      <c r="H195" s="5">
        <v>44811</v>
      </c>
      <c r="I195" s="1">
        <f t="shared" ref="I195:I258" ca="1" si="6">DATEDIF(H195,TODAY(),"m")</f>
        <v>8</v>
      </c>
      <c r="J195" s="1" t="str">
        <f t="shared" ref="J195:J258" ca="1" si="7">IF(I195&lt;=3,"1. Menor o igual a 3 meses",IF(I195&lt;=6,"2. Entre 4 - 6 meses","3. Mayor a 6 meses"))</f>
        <v>3. Mayor a 6 meses</v>
      </c>
      <c r="K195" t="str">
        <f>IF(COUNTIFS($E$2:$E$290,E195,$O$2:$O$290,"PRINCIPAL",$Q$2:$Q$290,0)&gt;0,"SI","NO")</f>
        <v>NO</v>
      </c>
      <c r="L195" t="s">
        <v>192</v>
      </c>
      <c r="M195" t="s">
        <v>246</v>
      </c>
      <c r="N195" t="s">
        <v>261</v>
      </c>
      <c r="O195" t="s">
        <v>260</v>
      </c>
      <c r="P195" t="str">
        <f>F195&amp;M195</f>
        <v>JAVIER ARTURO MIRANDA PEREZArquitectura de datos BCP</v>
      </c>
      <c r="Q195">
        <v>4</v>
      </c>
      <c r="R195" t="s">
        <v>7</v>
      </c>
      <c r="S195" t="s">
        <v>21</v>
      </c>
      <c r="T195" s="22">
        <v>2</v>
      </c>
      <c r="U195" s="22" t="str" cm="1">
        <f t="array" ref="U195">_xlfn.IFS(T195=0,"Prenovato",T195=1,"Novato",T195=2,"Principiante avanzado",T195=3,"Competente",T195=4,"Proficiente",T195=5,"Master")</f>
        <v>Principiante avanzado</v>
      </c>
      <c r="V195" s="22">
        <v>4</v>
      </c>
      <c r="W195" s="22" t="str" cm="1">
        <f t="array" ref="W195">_xlfn.IFS(V195=0,"No evidenciado",V195=1,"Novato",V195=2,"Principiante avanzado",V195=3,"Competente",V195=4,"Proficiente",V195=5,"Master")</f>
        <v>Proficiente</v>
      </c>
      <c r="X195" s="22">
        <v>3</v>
      </c>
      <c r="Y195" s="22" t="str" cm="1">
        <f t="array" ref="Y195">_xlfn.IFS(X195=0,"No evidenciado",X195=1,"Novato",X195=2,"Principiante avanzado",X195=3,"Competente",X195=4,"Proficiente",X195=5,"Master")</f>
        <v>Competente</v>
      </c>
      <c r="Z195" s="22">
        <v>4</v>
      </c>
      <c r="AA195" s="22" t="str" cm="1">
        <f t="array" ref="AA195">_xlfn.IFS(Z195=0,"No evidenciado",Z195=1,"Novato",Z195=2,"Principiante avanzado",Z195=3,"Competente",Z195=4,"Proficiente",Z195=5,"Master")</f>
        <v>Proficiente</v>
      </c>
      <c r="AB195" s="22">
        <v>2</v>
      </c>
      <c r="AC195" s="22" t="str" cm="1">
        <f t="array" ref="AC195">_xlfn.IFS(AB195=0,"Prenovato",AB195=1,"Novato",AB195=2,"Principiante avanzado",AB195=3,"Competente",AB195=4,"Proficiente",AB195=5,"Master")</f>
        <v>Principiante avanzado</v>
      </c>
      <c r="AD195" s="22" t="str">
        <f>IF(A195&lt;&gt;E195,"EVALUACIÓN","AUTOEVALUACIÓN")</f>
        <v>EVALUACIÓN</v>
      </c>
    </row>
    <row r="196" spans="1:30" x14ac:dyDescent="0.25">
      <c r="A196" t="s">
        <v>188</v>
      </c>
      <c r="B196" t="s">
        <v>191</v>
      </c>
      <c r="C196" t="s">
        <v>193</v>
      </c>
      <c r="D196" t="s">
        <v>194</v>
      </c>
      <c r="E196" t="s">
        <v>186</v>
      </c>
      <c r="F196" t="s">
        <v>189</v>
      </c>
      <c r="G196" t="s">
        <v>236</v>
      </c>
      <c r="H196" s="5">
        <v>44811</v>
      </c>
      <c r="I196" s="1">
        <f t="shared" ca="1" si="6"/>
        <v>8</v>
      </c>
      <c r="J196" s="1" t="str">
        <f t="shared" ca="1" si="7"/>
        <v>3. Mayor a 6 meses</v>
      </c>
      <c r="K196" t="str">
        <f>IF(COUNTIFS($E$2:$E$290,E196,$O$2:$O$290,"PRINCIPAL",$Q$2:$Q$290,0)&gt;0,"SI","NO")</f>
        <v>NO</v>
      </c>
      <c r="L196" t="s">
        <v>192</v>
      </c>
      <c r="M196" t="s">
        <v>256</v>
      </c>
      <c r="N196" t="s">
        <v>261</v>
      </c>
      <c r="O196" t="s">
        <v>260</v>
      </c>
      <c r="P196" t="str">
        <f>F196&amp;M196</f>
        <v>JAVIER ARTURO MIRANDA PEREZPlataforma de soluciones BCP</v>
      </c>
      <c r="Q196">
        <v>4</v>
      </c>
      <c r="R196" t="s">
        <v>7</v>
      </c>
      <c r="S196" t="s">
        <v>21</v>
      </c>
      <c r="T196" s="22">
        <v>2</v>
      </c>
      <c r="U196" s="22" t="str" cm="1">
        <f t="array" ref="U196">_xlfn.IFS(T196=0,"Prenovato",T196=1,"Novato",T196=2,"Principiante avanzado",T196=3,"Competente",T196=4,"Proficiente",T196=5,"Master")</f>
        <v>Principiante avanzado</v>
      </c>
      <c r="V196" s="22">
        <v>4</v>
      </c>
      <c r="W196" s="22" t="str" cm="1">
        <f t="array" ref="W196">_xlfn.IFS(V196=0,"No evidenciado",V196=1,"Novato",V196=2,"Principiante avanzado",V196=3,"Competente",V196=4,"Proficiente",V196=5,"Master")</f>
        <v>Proficiente</v>
      </c>
      <c r="X196" s="22">
        <v>3</v>
      </c>
      <c r="Y196" s="22" t="str" cm="1">
        <f t="array" ref="Y196">_xlfn.IFS(X196=0,"No evidenciado",X196=1,"Novato",X196=2,"Principiante avanzado",X196=3,"Competente",X196=4,"Proficiente",X196=5,"Master")</f>
        <v>Competente</v>
      </c>
      <c r="Z196" s="22">
        <v>4</v>
      </c>
      <c r="AA196" s="22" t="str" cm="1">
        <f t="array" ref="AA196">_xlfn.IFS(Z196=0,"No evidenciado",Z196=1,"Novato",Z196=2,"Principiante avanzado",Z196=3,"Competente",Z196=4,"Proficiente",Z196=5,"Master")</f>
        <v>Proficiente</v>
      </c>
      <c r="AB196" s="22">
        <v>2</v>
      </c>
      <c r="AC196" s="22" t="str" cm="1">
        <f t="array" ref="AC196">_xlfn.IFS(AB196=0,"Prenovato",AB196=1,"Novato",AB196=2,"Principiante avanzado",AB196=3,"Competente",AB196=4,"Proficiente",AB196=5,"Master")</f>
        <v>Principiante avanzado</v>
      </c>
      <c r="AD196" s="22" t="str">
        <f>IF(A196&lt;&gt;E196,"EVALUACIÓN","AUTOEVALUACIÓN")</f>
        <v>EVALUACIÓN</v>
      </c>
    </row>
    <row r="197" spans="1:30" x14ac:dyDescent="0.25">
      <c r="A197" t="s">
        <v>188</v>
      </c>
      <c r="B197" t="s">
        <v>191</v>
      </c>
      <c r="C197" t="s">
        <v>193</v>
      </c>
      <c r="D197" t="s">
        <v>194</v>
      </c>
      <c r="E197" t="s">
        <v>186</v>
      </c>
      <c r="F197" t="s">
        <v>189</v>
      </c>
      <c r="G197" t="s">
        <v>236</v>
      </c>
      <c r="H197" s="5">
        <v>44811</v>
      </c>
      <c r="I197" s="1">
        <f t="shared" ca="1" si="6"/>
        <v>8</v>
      </c>
      <c r="J197" s="1" t="str">
        <f t="shared" ca="1" si="7"/>
        <v>3. Mayor a 6 meses</v>
      </c>
      <c r="K197" t="str">
        <f>IF(COUNTIFS($E$2:$E$290,E197,$O$2:$O$290,"PRINCIPAL",$Q$2:$Q$290,0)&gt;0,"SI","NO")</f>
        <v>NO</v>
      </c>
      <c r="L197" t="s">
        <v>192</v>
      </c>
      <c r="M197" t="s">
        <v>255</v>
      </c>
      <c r="N197" t="s">
        <v>260</v>
      </c>
      <c r="O197" t="s">
        <v>260</v>
      </c>
      <c r="P197" t="str">
        <f>F197&amp;M197</f>
        <v>JAVIER ARTURO MIRANDA PEREZCompliance</v>
      </c>
      <c r="Q197">
        <v>3</v>
      </c>
      <c r="R197" t="s">
        <v>5</v>
      </c>
      <c r="S197" t="s">
        <v>21</v>
      </c>
      <c r="T197" s="22">
        <v>2</v>
      </c>
      <c r="U197" s="22" t="str" cm="1">
        <f t="array" ref="U197">_xlfn.IFS(T197=0,"Prenovato",T197=1,"Novato",T197=2,"Principiante avanzado",T197=3,"Competente",T197=4,"Proficiente",T197=5,"Master")</f>
        <v>Principiante avanzado</v>
      </c>
      <c r="V197" s="22">
        <v>4</v>
      </c>
      <c r="W197" s="22" t="str" cm="1">
        <f t="array" ref="W197">_xlfn.IFS(V197=0,"No evidenciado",V197=1,"Novato",V197=2,"Principiante avanzado",V197=3,"Competente",V197=4,"Proficiente",V197=5,"Master")</f>
        <v>Proficiente</v>
      </c>
      <c r="X197" s="22">
        <v>3</v>
      </c>
      <c r="Y197" s="22" t="str" cm="1">
        <f t="array" ref="Y197">_xlfn.IFS(X197=0,"No evidenciado",X197=1,"Novato",X197=2,"Principiante avanzado",X197=3,"Competente",X197=4,"Proficiente",X197=5,"Master")</f>
        <v>Competente</v>
      </c>
      <c r="Z197" s="22">
        <v>4</v>
      </c>
      <c r="AA197" s="22" t="str" cm="1">
        <f t="array" ref="AA197">_xlfn.IFS(Z197=0,"No evidenciado",Z197=1,"Novato",Z197=2,"Principiante avanzado",Z197=3,"Competente",Z197=4,"Proficiente",Z197=5,"Master")</f>
        <v>Proficiente</v>
      </c>
      <c r="AB197" s="22">
        <v>2</v>
      </c>
      <c r="AC197" s="22" t="str" cm="1">
        <f t="array" ref="AC197">_xlfn.IFS(AB197=0,"Prenovato",AB197=1,"Novato",AB197=2,"Principiante avanzado",AB197=3,"Competente",AB197=4,"Proficiente",AB197=5,"Master")</f>
        <v>Principiante avanzado</v>
      </c>
      <c r="AD197" s="22" t="str">
        <f>IF(A197&lt;&gt;E197,"EVALUACIÓN","AUTOEVALUACIÓN")</f>
        <v>EVALUACIÓN</v>
      </c>
    </row>
    <row r="198" spans="1:30" x14ac:dyDescent="0.25">
      <c r="A198" t="s">
        <v>188</v>
      </c>
      <c r="B198" t="s">
        <v>191</v>
      </c>
      <c r="C198" t="s">
        <v>193</v>
      </c>
      <c r="D198" t="s">
        <v>194</v>
      </c>
      <c r="E198" t="s">
        <v>186</v>
      </c>
      <c r="F198" t="s">
        <v>189</v>
      </c>
      <c r="G198" t="s">
        <v>236</v>
      </c>
      <c r="H198" s="5">
        <v>44811</v>
      </c>
      <c r="I198" s="1">
        <f t="shared" ca="1" si="6"/>
        <v>8</v>
      </c>
      <c r="J198" s="1" t="str">
        <f t="shared" ca="1" si="7"/>
        <v>3. Mayor a 6 meses</v>
      </c>
      <c r="K198" t="str">
        <f>IF(COUNTIFS($E$2:$E$290,E198,$O$2:$O$290,"PRINCIPAL",$Q$2:$Q$290,0)&gt;0,"SI","NO")</f>
        <v>NO</v>
      </c>
      <c r="L198" t="s">
        <v>192</v>
      </c>
      <c r="M198" t="s">
        <v>249</v>
      </c>
      <c r="N198" t="s">
        <v>261</v>
      </c>
      <c r="O198" t="s">
        <v>260</v>
      </c>
      <c r="P198" t="str">
        <f>F198&amp;M198</f>
        <v>JAVIER ARTURO MIRANDA PEREZStory Telling</v>
      </c>
      <c r="Q198">
        <v>3</v>
      </c>
      <c r="R198" t="s">
        <v>5</v>
      </c>
      <c r="S198" t="s">
        <v>21</v>
      </c>
      <c r="T198" s="22">
        <v>2</v>
      </c>
      <c r="U198" s="22" t="str" cm="1">
        <f t="array" ref="U198">_xlfn.IFS(T198=0,"Prenovato",T198=1,"Novato",T198=2,"Principiante avanzado",T198=3,"Competente",T198=4,"Proficiente",T198=5,"Master")</f>
        <v>Principiante avanzado</v>
      </c>
      <c r="V198" s="22">
        <v>4</v>
      </c>
      <c r="W198" s="22" t="str" cm="1">
        <f t="array" ref="W198">_xlfn.IFS(V198=0,"No evidenciado",V198=1,"Novato",V198=2,"Principiante avanzado",V198=3,"Competente",V198=4,"Proficiente",V198=5,"Master")</f>
        <v>Proficiente</v>
      </c>
      <c r="X198" s="22">
        <v>3</v>
      </c>
      <c r="Y198" s="22" t="str" cm="1">
        <f t="array" ref="Y198">_xlfn.IFS(X198=0,"No evidenciado",X198=1,"Novato",X198=2,"Principiante avanzado",X198=3,"Competente",X198=4,"Proficiente",X198=5,"Master")</f>
        <v>Competente</v>
      </c>
      <c r="Z198" s="22">
        <v>4</v>
      </c>
      <c r="AA198" s="22" t="str" cm="1">
        <f t="array" ref="AA198">_xlfn.IFS(Z198=0,"No evidenciado",Z198=1,"Novato",Z198=2,"Principiante avanzado",Z198=3,"Competente",Z198=4,"Proficiente",Z198=5,"Master")</f>
        <v>Proficiente</v>
      </c>
      <c r="AB198" s="22">
        <v>2</v>
      </c>
      <c r="AC198" s="22" t="str" cm="1">
        <f t="array" ref="AC198">_xlfn.IFS(AB198=0,"Prenovato",AB198=1,"Novato",AB198=2,"Principiante avanzado",AB198=3,"Competente",AB198=4,"Proficiente",AB198=5,"Master")</f>
        <v>Principiante avanzado</v>
      </c>
      <c r="AD198" s="22" t="str">
        <f>IF(A198&lt;&gt;E198,"EVALUACIÓN","AUTOEVALUACIÓN")</f>
        <v>EVALUACIÓN</v>
      </c>
    </row>
    <row r="199" spans="1:30" x14ac:dyDescent="0.25">
      <c r="A199" t="s">
        <v>188</v>
      </c>
      <c r="B199" t="s">
        <v>191</v>
      </c>
      <c r="C199" t="s">
        <v>193</v>
      </c>
      <c r="D199" t="s">
        <v>194</v>
      </c>
      <c r="E199" t="s">
        <v>186</v>
      </c>
      <c r="F199" t="s">
        <v>189</v>
      </c>
      <c r="G199" t="s">
        <v>236</v>
      </c>
      <c r="H199" s="5">
        <v>44811</v>
      </c>
      <c r="I199" s="1">
        <f t="shared" ca="1" si="6"/>
        <v>8</v>
      </c>
      <c r="J199" s="1" t="str">
        <f t="shared" ca="1" si="7"/>
        <v>3. Mayor a 6 meses</v>
      </c>
      <c r="K199" t="str">
        <f>IF(COUNTIFS($E$2:$E$290,E199,$O$2:$O$290,"PRINCIPAL",$Q$2:$Q$290,0)&gt;0,"SI","NO")</f>
        <v>NO</v>
      </c>
      <c r="L199" t="s">
        <v>192</v>
      </c>
      <c r="M199" t="s">
        <v>252</v>
      </c>
      <c r="N199" t="s">
        <v>260</v>
      </c>
      <c r="O199" t="s">
        <v>260</v>
      </c>
      <c r="P199" t="str">
        <f>F199&amp;M199</f>
        <v>JAVIER ARTURO MIRANDA PEREZEvolución ágil de productos digitales</v>
      </c>
      <c r="Q199">
        <v>3</v>
      </c>
      <c r="R199" t="s">
        <v>5</v>
      </c>
      <c r="S199" t="s">
        <v>21</v>
      </c>
      <c r="T199" s="22">
        <v>2</v>
      </c>
      <c r="U199" s="22" t="str" cm="1">
        <f t="array" ref="U199">_xlfn.IFS(T199=0,"Prenovato",T199=1,"Novato",T199=2,"Principiante avanzado",T199=3,"Competente",T199=4,"Proficiente",T199=5,"Master")</f>
        <v>Principiante avanzado</v>
      </c>
      <c r="V199" s="22">
        <v>4</v>
      </c>
      <c r="W199" s="22" t="str" cm="1">
        <f t="array" ref="W199">_xlfn.IFS(V199=0,"No evidenciado",V199=1,"Novato",V199=2,"Principiante avanzado",V199=3,"Competente",V199=4,"Proficiente",V199=5,"Master")</f>
        <v>Proficiente</v>
      </c>
      <c r="X199" s="22">
        <v>3</v>
      </c>
      <c r="Y199" s="22" t="str" cm="1">
        <f t="array" ref="Y199">_xlfn.IFS(X199=0,"No evidenciado",X199=1,"Novato",X199=2,"Principiante avanzado",X199=3,"Competente",X199=4,"Proficiente",X199=5,"Master")</f>
        <v>Competente</v>
      </c>
      <c r="Z199" s="22">
        <v>4</v>
      </c>
      <c r="AA199" s="22" t="str" cm="1">
        <f t="array" ref="AA199">_xlfn.IFS(Z199=0,"No evidenciado",Z199=1,"Novato",Z199=2,"Principiante avanzado",Z199=3,"Competente",Z199=4,"Proficiente",Z199=5,"Master")</f>
        <v>Proficiente</v>
      </c>
      <c r="AB199" s="22">
        <v>2</v>
      </c>
      <c r="AC199" s="22" t="str" cm="1">
        <f t="array" ref="AC199">_xlfn.IFS(AB199=0,"Prenovato",AB199=1,"Novato",AB199=2,"Principiante avanzado",AB199=3,"Competente",AB199=4,"Proficiente",AB199=5,"Master")</f>
        <v>Principiante avanzado</v>
      </c>
      <c r="AD199" s="22" t="str">
        <f>IF(A199&lt;&gt;E199,"EVALUACIÓN","AUTOEVALUACIÓN")</f>
        <v>EVALUACIÓN</v>
      </c>
    </row>
    <row r="200" spans="1:30" x14ac:dyDescent="0.25">
      <c r="A200" t="s">
        <v>188</v>
      </c>
      <c r="B200" t="s">
        <v>191</v>
      </c>
      <c r="C200" t="s">
        <v>193</v>
      </c>
      <c r="D200" t="s">
        <v>194</v>
      </c>
      <c r="E200" t="s">
        <v>186</v>
      </c>
      <c r="F200" t="s">
        <v>189</v>
      </c>
      <c r="G200" t="s">
        <v>236</v>
      </c>
      <c r="H200" s="5">
        <v>44811</v>
      </c>
      <c r="I200" s="1">
        <f t="shared" ca="1" si="6"/>
        <v>8</v>
      </c>
      <c r="J200" s="1" t="str">
        <f t="shared" ca="1" si="7"/>
        <v>3. Mayor a 6 meses</v>
      </c>
      <c r="K200" t="str">
        <f>IF(COUNTIFS($E$2:$E$290,E200,$O$2:$O$290,"PRINCIPAL",$Q$2:$Q$290,0)&gt;0,"SI","NO")</f>
        <v>NO</v>
      </c>
      <c r="L200" t="s">
        <v>192</v>
      </c>
      <c r="M200" t="s">
        <v>253</v>
      </c>
      <c r="N200" t="s">
        <v>31</v>
      </c>
      <c r="O200" t="s">
        <v>31</v>
      </c>
      <c r="P200" t="str">
        <f>F200&amp;M200</f>
        <v>JAVIER ARTURO MIRANDA PEREZNegocio bancario</v>
      </c>
      <c r="Q200">
        <v>4</v>
      </c>
      <c r="R200" t="s">
        <v>7</v>
      </c>
      <c r="S200" t="s">
        <v>21</v>
      </c>
      <c r="T200" s="22">
        <v>2</v>
      </c>
      <c r="U200" s="22" t="str" cm="1">
        <f t="array" ref="U200">_xlfn.IFS(T200=0,"Prenovato",T200=1,"Novato",T200=2,"Principiante avanzado",T200=3,"Competente",T200=4,"Proficiente",T200=5,"Master")</f>
        <v>Principiante avanzado</v>
      </c>
      <c r="V200" s="22">
        <v>4</v>
      </c>
      <c r="W200" s="22" t="str" cm="1">
        <f t="array" ref="W200">_xlfn.IFS(V200=0,"No evidenciado",V200=1,"Novato",V200=2,"Principiante avanzado",V200=3,"Competente",V200=4,"Proficiente",V200=5,"Master")</f>
        <v>Proficiente</v>
      </c>
      <c r="X200" s="22">
        <v>3</v>
      </c>
      <c r="Y200" s="22" t="str" cm="1">
        <f t="array" ref="Y200">_xlfn.IFS(X200=0,"No evidenciado",X200=1,"Novato",X200=2,"Principiante avanzado",X200=3,"Competente",X200=4,"Proficiente",X200=5,"Master")</f>
        <v>Competente</v>
      </c>
      <c r="Z200" s="22">
        <v>4</v>
      </c>
      <c r="AA200" s="22" t="str" cm="1">
        <f t="array" ref="AA200">_xlfn.IFS(Z200=0,"No evidenciado",Z200=1,"Novato",Z200=2,"Principiante avanzado",Z200=3,"Competente",Z200=4,"Proficiente",Z200=5,"Master")</f>
        <v>Proficiente</v>
      </c>
      <c r="AB200" s="22">
        <v>2</v>
      </c>
      <c r="AC200" s="22" t="str" cm="1">
        <f t="array" ref="AC200">_xlfn.IFS(AB200=0,"Prenovato",AB200=1,"Novato",AB200=2,"Principiante avanzado",AB200=3,"Competente",AB200=4,"Proficiente",AB200=5,"Master")</f>
        <v>Principiante avanzado</v>
      </c>
      <c r="AD200" s="22" t="str">
        <f>IF(A200&lt;&gt;E200,"EVALUACIÓN","AUTOEVALUACIÓN")</f>
        <v>EVALUACIÓN</v>
      </c>
    </row>
    <row r="201" spans="1:30" x14ac:dyDescent="0.25">
      <c r="A201" t="s">
        <v>188</v>
      </c>
      <c r="B201" t="s">
        <v>191</v>
      </c>
      <c r="C201" t="s">
        <v>193</v>
      </c>
      <c r="D201" t="s">
        <v>194</v>
      </c>
      <c r="E201" t="s">
        <v>186</v>
      </c>
      <c r="F201" t="s">
        <v>189</v>
      </c>
      <c r="G201" t="s">
        <v>236</v>
      </c>
      <c r="H201" s="5">
        <v>44811</v>
      </c>
      <c r="I201" s="1">
        <f t="shared" ca="1" si="6"/>
        <v>8</v>
      </c>
      <c r="J201" s="1" t="str">
        <f t="shared" ca="1" si="7"/>
        <v>3. Mayor a 6 meses</v>
      </c>
      <c r="K201" t="str">
        <f>IF(COUNTIFS($E$2:$E$290,E201,$O$2:$O$290,"PRINCIPAL",$Q$2:$Q$290,0)&gt;0,"SI","NO")</f>
        <v>NO</v>
      </c>
      <c r="L201" t="s">
        <v>192</v>
      </c>
      <c r="M201" t="s">
        <v>248</v>
      </c>
      <c r="N201" t="s">
        <v>261</v>
      </c>
      <c r="O201" t="s">
        <v>260</v>
      </c>
      <c r="P201" t="str">
        <f>F201&amp;M201</f>
        <v>JAVIER ARTURO MIRANDA PEREZCaptura de valor</v>
      </c>
      <c r="Q201">
        <v>2</v>
      </c>
      <c r="R201" t="s">
        <v>4</v>
      </c>
      <c r="S201" t="s">
        <v>21</v>
      </c>
      <c r="T201" s="22">
        <v>2</v>
      </c>
      <c r="U201" s="22" t="str" cm="1">
        <f t="array" ref="U201">_xlfn.IFS(T201=0,"Prenovato",T201=1,"Novato",T201=2,"Principiante avanzado",T201=3,"Competente",T201=4,"Proficiente",T201=5,"Master")</f>
        <v>Principiante avanzado</v>
      </c>
      <c r="V201" s="22">
        <v>4</v>
      </c>
      <c r="W201" s="22" t="str" cm="1">
        <f t="array" ref="W201">_xlfn.IFS(V201=0,"No evidenciado",V201=1,"Novato",V201=2,"Principiante avanzado",V201=3,"Competente",V201=4,"Proficiente",V201=5,"Master")</f>
        <v>Proficiente</v>
      </c>
      <c r="X201" s="22">
        <v>3</v>
      </c>
      <c r="Y201" s="22" t="str" cm="1">
        <f t="array" ref="Y201">_xlfn.IFS(X201=0,"No evidenciado",X201=1,"Novato",X201=2,"Principiante avanzado",X201=3,"Competente",X201=4,"Proficiente",X201=5,"Master")</f>
        <v>Competente</v>
      </c>
      <c r="Z201" s="22">
        <v>4</v>
      </c>
      <c r="AA201" s="22" t="str" cm="1">
        <f t="array" ref="AA201">_xlfn.IFS(Z201=0,"No evidenciado",Z201=1,"Novato",Z201=2,"Principiante avanzado",Z201=3,"Competente",Z201=4,"Proficiente",Z201=5,"Master")</f>
        <v>Proficiente</v>
      </c>
      <c r="AB201" s="22">
        <v>2</v>
      </c>
      <c r="AC201" s="22" t="str" cm="1">
        <f t="array" ref="AC201">_xlfn.IFS(AB201=0,"Prenovato",AB201=1,"Novato",AB201=2,"Principiante avanzado",AB201=3,"Competente",AB201=4,"Proficiente",AB201=5,"Master")</f>
        <v>Principiante avanzado</v>
      </c>
      <c r="AD201" s="22" t="str">
        <f>IF(A201&lt;&gt;E201,"EVALUACIÓN","AUTOEVALUACIÓN")</f>
        <v>EVALUACIÓN</v>
      </c>
    </row>
    <row r="202" spans="1:30" x14ac:dyDescent="0.25">
      <c r="A202" t="s">
        <v>188</v>
      </c>
      <c r="B202" t="s">
        <v>191</v>
      </c>
      <c r="C202" t="s">
        <v>193</v>
      </c>
      <c r="D202" t="s">
        <v>194</v>
      </c>
      <c r="E202" t="s">
        <v>186</v>
      </c>
      <c r="F202" t="s">
        <v>189</v>
      </c>
      <c r="G202" t="s">
        <v>236</v>
      </c>
      <c r="H202" s="5">
        <v>44811</v>
      </c>
      <c r="I202" s="1">
        <f t="shared" ca="1" si="6"/>
        <v>8</v>
      </c>
      <c r="J202" s="1" t="str">
        <f t="shared" ca="1" si="7"/>
        <v>3. Mayor a 6 meses</v>
      </c>
      <c r="K202" t="str">
        <f>IF(COUNTIFS($E$2:$E$290,E202,$O$2:$O$290,"PRINCIPAL",$Q$2:$Q$290,0)&gt;0,"SI","NO")</f>
        <v>NO</v>
      </c>
      <c r="L202" t="s">
        <v>192</v>
      </c>
      <c r="M202" t="s">
        <v>259</v>
      </c>
      <c r="N202" t="s">
        <v>260</v>
      </c>
      <c r="O202" t="s">
        <v>260</v>
      </c>
      <c r="P202" t="str">
        <f>F202&amp;M202</f>
        <v>JAVIER ARTURO MIRANDA PEREZPrincipios de seguridad</v>
      </c>
      <c r="Q202">
        <v>3</v>
      </c>
      <c r="R202" t="s">
        <v>5</v>
      </c>
      <c r="S202" t="s">
        <v>21</v>
      </c>
      <c r="T202" s="22">
        <v>2</v>
      </c>
      <c r="U202" s="22" t="str" cm="1">
        <f t="array" ref="U202">_xlfn.IFS(T202=0,"Prenovato",T202=1,"Novato",T202=2,"Principiante avanzado",T202=3,"Competente",T202=4,"Proficiente",T202=5,"Master")</f>
        <v>Principiante avanzado</v>
      </c>
      <c r="V202" s="22">
        <v>4</v>
      </c>
      <c r="W202" s="22" t="str" cm="1">
        <f t="array" ref="W202">_xlfn.IFS(V202=0,"No evidenciado",V202=1,"Novato",V202=2,"Principiante avanzado",V202=3,"Competente",V202=4,"Proficiente",V202=5,"Master")</f>
        <v>Proficiente</v>
      </c>
      <c r="X202" s="22">
        <v>3</v>
      </c>
      <c r="Y202" s="22" t="str" cm="1">
        <f t="array" ref="Y202">_xlfn.IFS(X202=0,"No evidenciado",X202=1,"Novato",X202=2,"Principiante avanzado",X202=3,"Competente",X202=4,"Proficiente",X202=5,"Master")</f>
        <v>Competente</v>
      </c>
      <c r="Z202" s="22">
        <v>4</v>
      </c>
      <c r="AA202" s="22" t="str" cm="1">
        <f t="array" ref="AA202">_xlfn.IFS(Z202=0,"No evidenciado",Z202=1,"Novato",Z202=2,"Principiante avanzado",Z202=3,"Competente",Z202=4,"Proficiente",Z202=5,"Master")</f>
        <v>Proficiente</v>
      </c>
      <c r="AB202" s="22">
        <v>2</v>
      </c>
      <c r="AC202" s="22" t="str" cm="1">
        <f t="array" ref="AC202">_xlfn.IFS(AB202=0,"Prenovato",AB202=1,"Novato",AB202=2,"Principiante avanzado",AB202=3,"Competente",AB202=4,"Proficiente",AB202=5,"Master")</f>
        <v>Principiante avanzado</v>
      </c>
      <c r="AD202" s="22" t="str">
        <f>IF(A202&lt;&gt;E202,"EVALUACIÓN","AUTOEVALUACIÓN")</f>
        <v>EVALUACIÓN</v>
      </c>
    </row>
    <row r="203" spans="1:30" x14ac:dyDescent="0.25">
      <c r="A203" t="s">
        <v>188</v>
      </c>
      <c r="B203" t="s">
        <v>191</v>
      </c>
      <c r="C203" t="s">
        <v>193</v>
      </c>
      <c r="D203" t="s">
        <v>194</v>
      </c>
      <c r="E203" t="s">
        <v>186</v>
      </c>
      <c r="F203" t="s">
        <v>189</v>
      </c>
      <c r="G203" t="s">
        <v>236</v>
      </c>
      <c r="H203" s="5">
        <v>44811</v>
      </c>
      <c r="I203" s="1">
        <f t="shared" ca="1" si="6"/>
        <v>8</v>
      </c>
      <c r="J203" s="1" t="str">
        <f t="shared" ca="1" si="7"/>
        <v>3. Mayor a 6 meses</v>
      </c>
      <c r="K203" t="str">
        <f>IF(COUNTIFS($E$2:$E$290,E203,$O$2:$O$290,"PRINCIPAL",$Q$2:$Q$290,0)&gt;0,"SI","NO")</f>
        <v>NO</v>
      </c>
      <c r="L203" t="s">
        <v>192</v>
      </c>
      <c r="M203" t="s">
        <v>247</v>
      </c>
      <c r="N203" t="s">
        <v>31</v>
      </c>
      <c r="O203" t="s">
        <v>31</v>
      </c>
      <c r="P203" t="str">
        <f>F203&amp;M203</f>
        <v>JAVIER ARTURO MIRANDA PEREZInnovación</v>
      </c>
      <c r="Q203">
        <v>2</v>
      </c>
      <c r="R203" t="s">
        <v>4</v>
      </c>
      <c r="S203" t="s">
        <v>21</v>
      </c>
      <c r="T203" s="22">
        <v>2</v>
      </c>
      <c r="U203" s="22" t="str" cm="1">
        <f t="array" ref="U203">_xlfn.IFS(T203=0,"Prenovato",T203=1,"Novato",T203=2,"Principiante avanzado",T203=3,"Competente",T203=4,"Proficiente",T203=5,"Master")</f>
        <v>Principiante avanzado</v>
      </c>
      <c r="V203" s="22">
        <v>4</v>
      </c>
      <c r="W203" s="22" t="str" cm="1">
        <f t="array" ref="W203">_xlfn.IFS(V203=0,"No evidenciado",V203=1,"Novato",V203=2,"Principiante avanzado",V203=3,"Competente",V203=4,"Proficiente",V203=5,"Master")</f>
        <v>Proficiente</v>
      </c>
      <c r="X203" s="22">
        <v>3</v>
      </c>
      <c r="Y203" s="22" t="str" cm="1">
        <f t="array" ref="Y203">_xlfn.IFS(X203=0,"No evidenciado",X203=1,"Novato",X203=2,"Principiante avanzado",X203=3,"Competente",X203=4,"Proficiente",X203=5,"Master")</f>
        <v>Competente</v>
      </c>
      <c r="Z203" s="22">
        <v>4</v>
      </c>
      <c r="AA203" s="22" t="str" cm="1">
        <f t="array" ref="AA203">_xlfn.IFS(Z203=0,"No evidenciado",Z203=1,"Novato",Z203=2,"Principiante avanzado",Z203=3,"Competente",Z203=4,"Proficiente",Z203=5,"Master")</f>
        <v>Proficiente</v>
      </c>
      <c r="AB203" s="22">
        <v>2</v>
      </c>
      <c r="AC203" s="22" t="str" cm="1">
        <f t="array" ref="AC203">_xlfn.IFS(AB203=0,"Prenovato",AB203=1,"Novato",AB203=2,"Principiante avanzado",AB203=3,"Competente",AB203=4,"Proficiente",AB203=5,"Master")</f>
        <v>Principiante avanzado</v>
      </c>
      <c r="AD203" s="22" t="str">
        <f>IF(A203&lt;&gt;E203,"EVALUACIÓN","AUTOEVALUACIÓN")</f>
        <v>EVALUACIÓN</v>
      </c>
    </row>
    <row r="204" spans="1:30" x14ac:dyDescent="0.25">
      <c r="A204" t="s">
        <v>188</v>
      </c>
      <c r="B204" t="s">
        <v>191</v>
      </c>
      <c r="C204" t="s">
        <v>193</v>
      </c>
      <c r="D204" t="s">
        <v>194</v>
      </c>
      <c r="E204" t="s">
        <v>186</v>
      </c>
      <c r="F204" t="s">
        <v>189</v>
      </c>
      <c r="G204" t="s">
        <v>236</v>
      </c>
      <c r="H204" s="5">
        <v>44811</v>
      </c>
      <c r="I204" s="1">
        <f t="shared" ca="1" si="6"/>
        <v>8</v>
      </c>
      <c r="J204" s="1" t="str">
        <f t="shared" ca="1" si="7"/>
        <v>3. Mayor a 6 meses</v>
      </c>
      <c r="K204" t="str">
        <f>IF(COUNTIFS($E$2:$E$290,E204,$O$2:$O$290,"PRINCIPAL",$Q$2:$Q$290,0)&gt;0,"SI","NO")</f>
        <v>NO</v>
      </c>
      <c r="L204" t="s">
        <v>192</v>
      </c>
      <c r="M204" t="s">
        <v>250</v>
      </c>
      <c r="N204" t="s">
        <v>260</v>
      </c>
      <c r="O204" t="s">
        <v>260</v>
      </c>
      <c r="P204" t="str">
        <f>F204&amp;M204</f>
        <v>JAVIER ARTURO MIRANDA PEREZGestión de cambios</v>
      </c>
      <c r="Q204">
        <v>3</v>
      </c>
      <c r="R204" t="s">
        <v>5</v>
      </c>
      <c r="S204" t="s">
        <v>21</v>
      </c>
      <c r="T204" s="22">
        <v>2</v>
      </c>
      <c r="U204" s="22" t="str" cm="1">
        <f t="array" ref="U204">_xlfn.IFS(T204=0,"Prenovato",T204=1,"Novato",T204=2,"Principiante avanzado",T204=3,"Competente",T204=4,"Proficiente",T204=5,"Master")</f>
        <v>Principiante avanzado</v>
      </c>
      <c r="V204" s="22">
        <v>4</v>
      </c>
      <c r="W204" s="22" t="str" cm="1">
        <f t="array" ref="W204">_xlfn.IFS(V204=0,"No evidenciado",V204=1,"Novato",V204=2,"Principiante avanzado",V204=3,"Competente",V204=4,"Proficiente",V204=5,"Master")</f>
        <v>Proficiente</v>
      </c>
      <c r="X204" s="22">
        <v>3</v>
      </c>
      <c r="Y204" s="22" t="str" cm="1">
        <f t="array" ref="Y204">_xlfn.IFS(X204=0,"No evidenciado",X204=1,"Novato",X204=2,"Principiante avanzado",X204=3,"Competente",X204=4,"Proficiente",X204=5,"Master")</f>
        <v>Competente</v>
      </c>
      <c r="Z204" s="22">
        <v>4</v>
      </c>
      <c r="AA204" s="22" t="str" cm="1">
        <f t="array" ref="AA204">_xlfn.IFS(Z204=0,"No evidenciado",Z204=1,"Novato",Z204=2,"Principiante avanzado",Z204=3,"Competente",Z204=4,"Proficiente",Z204=5,"Master")</f>
        <v>Proficiente</v>
      </c>
      <c r="AB204" s="22">
        <v>2</v>
      </c>
      <c r="AC204" s="22" t="str" cm="1">
        <f t="array" ref="AC204">_xlfn.IFS(AB204=0,"Prenovato",AB204=1,"Novato",AB204=2,"Principiante avanzado",AB204=3,"Competente",AB204=4,"Proficiente",AB204=5,"Master")</f>
        <v>Principiante avanzado</v>
      </c>
      <c r="AD204" s="22" t="str">
        <f>IF(A204&lt;&gt;E204,"EVALUACIÓN","AUTOEVALUACIÓN")</f>
        <v>EVALUACIÓN</v>
      </c>
    </row>
    <row r="205" spans="1:30" x14ac:dyDescent="0.25">
      <c r="A205" t="s">
        <v>188</v>
      </c>
      <c r="B205" t="s">
        <v>191</v>
      </c>
      <c r="C205" t="s">
        <v>193</v>
      </c>
      <c r="D205" t="s">
        <v>194</v>
      </c>
      <c r="E205" t="s">
        <v>186</v>
      </c>
      <c r="F205" t="s">
        <v>189</v>
      </c>
      <c r="G205" t="s">
        <v>236</v>
      </c>
      <c r="H205" s="5">
        <v>44811</v>
      </c>
      <c r="I205" s="1">
        <f t="shared" ca="1" si="6"/>
        <v>8</v>
      </c>
      <c r="J205" s="1" t="str">
        <f t="shared" ca="1" si="7"/>
        <v>3. Mayor a 6 meses</v>
      </c>
      <c r="K205" t="str">
        <f>IF(COUNTIFS($E$2:$E$290,E205,$O$2:$O$290,"PRINCIPAL",$Q$2:$Q$290,0)&gt;0,"SI","NO")</f>
        <v>NO</v>
      </c>
      <c r="L205" t="s">
        <v>192</v>
      </c>
      <c r="M205" t="s">
        <v>251</v>
      </c>
      <c r="N205" t="s">
        <v>261</v>
      </c>
      <c r="O205" t="s">
        <v>260</v>
      </c>
      <c r="P205" t="str">
        <f>F205&amp;M205</f>
        <v>JAVIER ARTURO MIRANDA PEREZCustomer Experience</v>
      </c>
      <c r="Q205">
        <v>3</v>
      </c>
      <c r="R205" t="s">
        <v>5</v>
      </c>
      <c r="S205" t="s">
        <v>21</v>
      </c>
      <c r="T205" s="22">
        <v>2</v>
      </c>
      <c r="U205" s="22" t="str" cm="1">
        <f t="array" ref="U205">_xlfn.IFS(T205=0,"Prenovato",T205=1,"Novato",T205=2,"Principiante avanzado",T205=3,"Competente",T205=4,"Proficiente",T205=5,"Master")</f>
        <v>Principiante avanzado</v>
      </c>
      <c r="V205" s="22">
        <v>4</v>
      </c>
      <c r="W205" s="22" t="str" cm="1">
        <f t="array" ref="W205">_xlfn.IFS(V205=0,"No evidenciado",V205=1,"Novato",V205=2,"Principiante avanzado",V205=3,"Competente",V205=4,"Proficiente",V205=5,"Master")</f>
        <v>Proficiente</v>
      </c>
      <c r="X205" s="22">
        <v>3</v>
      </c>
      <c r="Y205" s="22" t="str" cm="1">
        <f t="array" ref="Y205">_xlfn.IFS(X205=0,"No evidenciado",X205=1,"Novato",X205=2,"Principiante avanzado",X205=3,"Competente",X205=4,"Proficiente",X205=5,"Master")</f>
        <v>Competente</v>
      </c>
      <c r="Z205" s="22">
        <v>4</v>
      </c>
      <c r="AA205" s="22" t="str" cm="1">
        <f t="array" ref="AA205">_xlfn.IFS(Z205=0,"No evidenciado",Z205=1,"Novato",Z205=2,"Principiante avanzado",Z205=3,"Competente",Z205=4,"Proficiente",Z205=5,"Master")</f>
        <v>Proficiente</v>
      </c>
      <c r="AB205" s="22">
        <v>2</v>
      </c>
      <c r="AC205" s="22" t="str" cm="1">
        <f t="array" ref="AC205">_xlfn.IFS(AB205=0,"Prenovato",AB205=1,"Novato",AB205=2,"Principiante avanzado",AB205=3,"Competente",AB205=4,"Proficiente",AB205=5,"Master")</f>
        <v>Principiante avanzado</v>
      </c>
      <c r="AD205" s="22" t="str">
        <f>IF(A205&lt;&gt;E205,"EVALUACIÓN","AUTOEVALUACIÓN")</f>
        <v>EVALUACIÓN</v>
      </c>
    </row>
    <row r="206" spans="1:30" x14ac:dyDescent="0.25">
      <c r="A206" t="s">
        <v>187</v>
      </c>
      <c r="B206" t="s">
        <v>190</v>
      </c>
      <c r="C206" t="s">
        <v>192</v>
      </c>
      <c r="D206" t="s">
        <v>194</v>
      </c>
      <c r="E206" t="s">
        <v>206</v>
      </c>
      <c r="F206" t="s">
        <v>221</v>
      </c>
      <c r="G206" t="s">
        <v>237</v>
      </c>
      <c r="H206" s="5">
        <v>44409</v>
      </c>
      <c r="I206" s="1">
        <f t="shared" ca="1" si="6"/>
        <v>22</v>
      </c>
      <c r="J206" s="1" t="str">
        <f t="shared" ca="1" si="7"/>
        <v>3. Mayor a 6 meses</v>
      </c>
      <c r="K206" t="str">
        <f>IF(COUNTIFS($E$2:$E$290,E206,$O$2:$O$290,"PRINCIPAL",$Q$2:$Q$290,0)&gt;0,"SI","NO")</f>
        <v>NO</v>
      </c>
      <c r="L206" t="s">
        <v>242</v>
      </c>
      <c r="M206" t="s">
        <v>243</v>
      </c>
      <c r="N206" t="s">
        <v>260</v>
      </c>
      <c r="O206" t="s">
        <v>260</v>
      </c>
      <c r="P206" t="str">
        <f>F206&amp;M206</f>
        <v>SUSAN SILVA RIVERACloud</v>
      </c>
      <c r="Q206">
        <v>1</v>
      </c>
      <c r="R206" t="s">
        <v>6</v>
      </c>
      <c r="S206" t="s">
        <v>21</v>
      </c>
      <c r="T206" s="22">
        <v>1</v>
      </c>
      <c r="U206" s="22" t="str" cm="1">
        <f t="array" ref="U206">_xlfn.IFS(T206=0,"Prenovato",T206=1,"Novato",T206=2,"Principiante avanzado",T206=3,"Competente",T206=4,"Proficiente",T206=5,"Master")</f>
        <v>Novato</v>
      </c>
      <c r="V206" s="22">
        <v>3</v>
      </c>
      <c r="W206" s="22" t="str" cm="1">
        <f t="array" ref="W206">_xlfn.IFS(V206=0,"No evidenciado",V206=1,"Novato",V206=2,"Principiante avanzado",V206=3,"Competente",V206=4,"Proficiente",V206=5,"Master")</f>
        <v>Competente</v>
      </c>
      <c r="X206" s="22">
        <v>2</v>
      </c>
      <c r="Y206" s="22" t="str" cm="1">
        <f t="array" ref="Y206">_xlfn.IFS(X206=0,"No evidenciado",X206=1,"Novato",X206=2,"Principiante avanzado",X206=3,"Competente",X206=4,"Proficiente",X206=5,"Master")</f>
        <v>Principiante avanzado</v>
      </c>
      <c r="Z206" s="22">
        <v>3</v>
      </c>
      <c r="AA206" s="22" t="str" cm="1">
        <f t="array" ref="AA206">_xlfn.IFS(Z206=0,"No evidenciado",Z206=1,"Novato",Z206=2,"Principiante avanzado",Z206=3,"Competente",Z206=4,"Proficiente",Z206=5,"Master")</f>
        <v>Competente</v>
      </c>
      <c r="AB206" s="22">
        <v>1</v>
      </c>
      <c r="AC206" s="22" t="str" cm="1">
        <f t="array" ref="AC206">_xlfn.IFS(AB206=0,"Prenovato",AB206=1,"Novato",AB206=2,"Principiante avanzado",AB206=3,"Competente",AB206=4,"Proficiente",AB206=5,"Master")</f>
        <v>Novato</v>
      </c>
      <c r="AD206" s="22" t="str">
        <f>IF(A206&lt;&gt;E206,"EVALUACIÓN","AUTOEVALUACIÓN")</f>
        <v>EVALUACIÓN</v>
      </c>
    </row>
    <row r="207" spans="1:30" x14ac:dyDescent="0.25">
      <c r="A207" t="s">
        <v>187</v>
      </c>
      <c r="B207" t="s">
        <v>190</v>
      </c>
      <c r="C207" t="s">
        <v>192</v>
      </c>
      <c r="D207" t="s">
        <v>194</v>
      </c>
      <c r="E207" t="s">
        <v>206</v>
      </c>
      <c r="F207" t="s">
        <v>221</v>
      </c>
      <c r="G207" t="s">
        <v>237</v>
      </c>
      <c r="H207" s="5">
        <v>44409</v>
      </c>
      <c r="I207" s="1">
        <f t="shared" ca="1" si="6"/>
        <v>22</v>
      </c>
      <c r="J207" s="1" t="str">
        <f t="shared" ca="1" si="7"/>
        <v>3. Mayor a 6 meses</v>
      </c>
      <c r="K207" t="str">
        <f>IF(COUNTIFS($E$2:$E$290,E207,$O$2:$O$290,"PRINCIPAL",$Q$2:$Q$290,0)&gt;0,"SI","NO")</f>
        <v>NO</v>
      </c>
      <c r="L207" t="s">
        <v>242</v>
      </c>
      <c r="M207" t="s">
        <v>245</v>
      </c>
      <c r="N207" t="s">
        <v>260</v>
      </c>
      <c r="O207" t="s">
        <v>260</v>
      </c>
      <c r="P207" t="str">
        <f>F207&amp;M207</f>
        <v>SUSAN SILVA RIVERAPatrones de arquitectura tecnológica</v>
      </c>
      <c r="Q207">
        <v>2</v>
      </c>
      <c r="R207" t="s">
        <v>4</v>
      </c>
      <c r="S207" t="s">
        <v>21</v>
      </c>
      <c r="T207" s="22">
        <v>1</v>
      </c>
      <c r="U207" s="22" t="str" cm="1">
        <f t="array" ref="U207">_xlfn.IFS(T207=0,"Prenovato",T207=1,"Novato",T207=2,"Principiante avanzado",T207=3,"Competente",T207=4,"Proficiente",T207=5,"Master")</f>
        <v>Novato</v>
      </c>
      <c r="V207" s="22">
        <v>3</v>
      </c>
      <c r="W207" s="22" t="str" cm="1">
        <f t="array" ref="W207">_xlfn.IFS(V207=0,"No evidenciado",V207=1,"Novato",V207=2,"Principiante avanzado",V207=3,"Competente",V207=4,"Proficiente",V207=5,"Master")</f>
        <v>Competente</v>
      </c>
      <c r="X207" s="22">
        <v>2</v>
      </c>
      <c r="Y207" s="22" t="str" cm="1">
        <f t="array" ref="Y207">_xlfn.IFS(X207=0,"No evidenciado",X207=1,"Novato",X207=2,"Principiante avanzado",X207=3,"Competente",X207=4,"Proficiente",X207=5,"Master")</f>
        <v>Principiante avanzado</v>
      </c>
      <c r="Z207" s="22">
        <v>3</v>
      </c>
      <c r="AA207" s="22" t="str" cm="1">
        <f t="array" ref="AA207">_xlfn.IFS(Z207=0,"No evidenciado",Z207=1,"Novato",Z207=2,"Principiante avanzado",Z207=3,"Competente",Z207=4,"Proficiente",Z207=5,"Master")</f>
        <v>Competente</v>
      </c>
      <c r="AB207" s="22">
        <v>1</v>
      </c>
      <c r="AC207" s="22" t="str" cm="1">
        <f t="array" ref="AC207">_xlfn.IFS(AB207=0,"Prenovato",AB207=1,"Novato",AB207=2,"Principiante avanzado",AB207=3,"Competente",AB207=4,"Proficiente",AB207=5,"Master")</f>
        <v>Novato</v>
      </c>
      <c r="AD207" s="22" t="str">
        <f>IF(A207&lt;&gt;E207,"EVALUACIÓN","AUTOEVALUACIÓN")</f>
        <v>EVALUACIÓN</v>
      </c>
    </row>
    <row r="208" spans="1:30" x14ac:dyDescent="0.25">
      <c r="A208" t="s">
        <v>187</v>
      </c>
      <c r="B208" t="s">
        <v>190</v>
      </c>
      <c r="C208" t="s">
        <v>192</v>
      </c>
      <c r="D208" t="s">
        <v>194</v>
      </c>
      <c r="E208" t="s">
        <v>206</v>
      </c>
      <c r="F208" t="s">
        <v>221</v>
      </c>
      <c r="G208" t="s">
        <v>237</v>
      </c>
      <c r="H208" s="5">
        <v>44409</v>
      </c>
      <c r="I208" s="1">
        <f t="shared" ca="1" si="6"/>
        <v>22</v>
      </c>
      <c r="J208" s="1" t="str">
        <f t="shared" ca="1" si="7"/>
        <v>3. Mayor a 6 meses</v>
      </c>
      <c r="K208" t="str">
        <f>IF(COUNTIFS($E$2:$E$290,E208,$O$2:$O$290,"PRINCIPAL",$Q$2:$Q$290,0)&gt;0,"SI","NO")</f>
        <v>NO</v>
      </c>
      <c r="L208" t="s">
        <v>242</v>
      </c>
      <c r="M208" t="s">
        <v>246</v>
      </c>
      <c r="N208" t="s">
        <v>261</v>
      </c>
      <c r="O208" t="s">
        <v>260</v>
      </c>
      <c r="P208" t="str">
        <f>F208&amp;M208</f>
        <v>SUSAN SILVA RIVERAArquitectura de datos BCP</v>
      </c>
      <c r="Q208">
        <v>3</v>
      </c>
      <c r="R208" t="s">
        <v>5</v>
      </c>
      <c r="S208" t="s">
        <v>21</v>
      </c>
      <c r="T208" s="22">
        <v>1</v>
      </c>
      <c r="U208" s="22" t="str" cm="1">
        <f t="array" ref="U208">_xlfn.IFS(T208=0,"Prenovato",T208=1,"Novato",T208=2,"Principiante avanzado",T208=3,"Competente",T208=4,"Proficiente",T208=5,"Master")</f>
        <v>Novato</v>
      </c>
      <c r="V208" s="22">
        <v>3</v>
      </c>
      <c r="W208" s="22" t="str" cm="1">
        <f t="array" ref="W208">_xlfn.IFS(V208=0,"No evidenciado",V208=1,"Novato",V208=2,"Principiante avanzado",V208=3,"Competente",V208=4,"Proficiente",V208=5,"Master")</f>
        <v>Competente</v>
      </c>
      <c r="X208" s="22">
        <v>2</v>
      </c>
      <c r="Y208" s="22" t="str" cm="1">
        <f t="array" ref="Y208">_xlfn.IFS(X208=0,"No evidenciado",X208=1,"Novato",X208=2,"Principiante avanzado",X208=3,"Competente",X208=4,"Proficiente",X208=5,"Master")</f>
        <v>Principiante avanzado</v>
      </c>
      <c r="Z208" s="22">
        <v>3</v>
      </c>
      <c r="AA208" s="22" t="str" cm="1">
        <f t="array" ref="AA208">_xlfn.IFS(Z208=0,"No evidenciado",Z208=1,"Novato",Z208=2,"Principiante avanzado",Z208=3,"Competente",Z208=4,"Proficiente",Z208=5,"Master")</f>
        <v>Competente</v>
      </c>
      <c r="AB208" s="22">
        <v>1</v>
      </c>
      <c r="AC208" s="22" t="str" cm="1">
        <f t="array" ref="AC208">_xlfn.IFS(AB208=0,"Prenovato",AB208=1,"Novato",AB208=2,"Principiante avanzado",AB208=3,"Competente",AB208=4,"Proficiente",AB208=5,"Master")</f>
        <v>Novato</v>
      </c>
      <c r="AD208" s="22" t="str">
        <f>IF(A208&lt;&gt;E208,"EVALUACIÓN","AUTOEVALUACIÓN")</f>
        <v>EVALUACIÓN</v>
      </c>
    </row>
    <row r="209" spans="1:30" x14ac:dyDescent="0.25">
      <c r="A209" t="s">
        <v>187</v>
      </c>
      <c r="B209" t="s">
        <v>190</v>
      </c>
      <c r="C209" t="s">
        <v>192</v>
      </c>
      <c r="D209" t="s">
        <v>194</v>
      </c>
      <c r="E209" t="s">
        <v>206</v>
      </c>
      <c r="F209" t="s">
        <v>221</v>
      </c>
      <c r="G209" t="s">
        <v>237</v>
      </c>
      <c r="H209" s="5">
        <v>44409</v>
      </c>
      <c r="I209" s="1">
        <f t="shared" ca="1" si="6"/>
        <v>22</v>
      </c>
      <c r="J209" s="1" t="str">
        <f t="shared" ca="1" si="7"/>
        <v>3. Mayor a 6 meses</v>
      </c>
      <c r="K209" t="str">
        <f>IF(COUNTIFS($E$2:$E$290,E209,$O$2:$O$290,"PRINCIPAL",$Q$2:$Q$290,0)&gt;0,"SI","NO")</f>
        <v>NO</v>
      </c>
      <c r="L209" t="s">
        <v>242</v>
      </c>
      <c r="M209" t="s">
        <v>244</v>
      </c>
      <c r="N209" t="s">
        <v>261</v>
      </c>
      <c r="O209" t="s">
        <v>260</v>
      </c>
      <c r="P209" t="str">
        <f>F209&amp;M209</f>
        <v>SUSAN SILVA RIVERASoluciones de industria</v>
      </c>
      <c r="Q209">
        <v>3</v>
      </c>
      <c r="R209" t="s">
        <v>5</v>
      </c>
      <c r="S209" t="s">
        <v>21</v>
      </c>
      <c r="T209" s="22">
        <v>1</v>
      </c>
      <c r="U209" s="22" t="str" cm="1">
        <f t="array" ref="U209">_xlfn.IFS(T209=0,"Prenovato",T209=1,"Novato",T209=2,"Principiante avanzado",T209=3,"Competente",T209=4,"Proficiente",T209=5,"Master")</f>
        <v>Novato</v>
      </c>
      <c r="V209" s="22">
        <v>3</v>
      </c>
      <c r="W209" s="22" t="str" cm="1">
        <f t="array" ref="W209">_xlfn.IFS(V209=0,"No evidenciado",V209=1,"Novato",V209=2,"Principiante avanzado",V209=3,"Competente",V209=4,"Proficiente",V209=5,"Master")</f>
        <v>Competente</v>
      </c>
      <c r="X209" s="22">
        <v>2</v>
      </c>
      <c r="Y209" s="22" t="str" cm="1">
        <f t="array" ref="Y209">_xlfn.IFS(X209=0,"No evidenciado",X209=1,"Novato",X209=2,"Principiante avanzado",X209=3,"Competente",X209=4,"Proficiente",X209=5,"Master")</f>
        <v>Principiante avanzado</v>
      </c>
      <c r="Z209" s="22">
        <v>3</v>
      </c>
      <c r="AA209" s="22" t="str" cm="1">
        <f t="array" ref="AA209">_xlfn.IFS(Z209=0,"No evidenciado",Z209=1,"Novato",Z209=2,"Principiante avanzado",Z209=3,"Competente",Z209=4,"Proficiente",Z209=5,"Master")</f>
        <v>Competente</v>
      </c>
      <c r="AB209" s="22">
        <v>1</v>
      </c>
      <c r="AC209" s="22" t="str" cm="1">
        <f t="array" ref="AC209">_xlfn.IFS(AB209=0,"Prenovato",AB209=1,"Novato",AB209=2,"Principiante avanzado",AB209=3,"Competente",AB209=4,"Proficiente",AB209=5,"Master")</f>
        <v>Novato</v>
      </c>
      <c r="AD209" s="22" t="str">
        <f>IF(A209&lt;&gt;E209,"EVALUACIÓN","AUTOEVALUACIÓN")</f>
        <v>EVALUACIÓN</v>
      </c>
    </row>
    <row r="210" spans="1:30" x14ac:dyDescent="0.25">
      <c r="A210" t="s">
        <v>187</v>
      </c>
      <c r="B210" t="s">
        <v>190</v>
      </c>
      <c r="C210" t="s">
        <v>192</v>
      </c>
      <c r="D210" t="s">
        <v>194</v>
      </c>
      <c r="E210" t="s">
        <v>206</v>
      </c>
      <c r="F210" t="s">
        <v>221</v>
      </c>
      <c r="G210" t="s">
        <v>237</v>
      </c>
      <c r="H210" s="5">
        <v>44409</v>
      </c>
      <c r="I210" s="1">
        <f t="shared" ca="1" si="6"/>
        <v>22</v>
      </c>
      <c r="J210" s="1" t="str">
        <f t="shared" ca="1" si="7"/>
        <v>3. Mayor a 6 meses</v>
      </c>
      <c r="K210" t="str">
        <f>IF(COUNTIFS($E$2:$E$290,E210,$O$2:$O$290,"PRINCIPAL",$Q$2:$Q$290,0)&gt;0,"SI","NO")</f>
        <v>NO</v>
      </c>
      <c r="L210" t="s">
        <v>242</v>
      </c>
      <c r="M210" t="s">
        <v>256</v>
      </c>
      <c r="N210" t="s">
        <v>261</v>
      </c>
      <c r="O210" t="s">
        <v>260</v>
      </c>
      <c r="P210" t="str">
        <f>F210&amp;M210</f>
        <v>SUSAN SILVA RIVERAPlataforma de soluciones BCP</v>
      </c>
      <c r="Q210">
        <v>3</v>
      </c>
      <c r="R210" t="s">
        <v>5</v>
      </c>
      <c r="S210" t="s">
        <v>21</v>
      </c>
      <c r="T210" s="22">
        <v>1</v>
      </c>
      <c r="U210" s="22" t="str" cm="1">
        <f t="array" ref="U210">_xlfn.IFS(T210=0,"Prenovato",T210=1,"Novato",T210=2,"Principiante avanzado",T210=3,"Competente",T210=4,"Proficiente",T210=5,"Master")</f>
        <v>Novato</v>
      </c>
      <c r="V210" s="22">
        <v>3</v>
      </c>
      <c r="W210" s="22" t="str" cm="1">
        <f t="array" ref="W210">_xlfn.IFS(V210=0,"No evidenciado",V210=1,"Novato",V210=2,"Principiante avanzado",V210=3,"Competente",V210=4,"Proficiente",V210=5,"Master")</f>
        <v>Competente</v>
      </c>
      <c r="X210" s="22">
        <v>2</v>
      </c>
      <c r="Y210" s="22" t="str" cm="1">
        <f t="array" ref="Y210">_xlfn.IFS(X210=0,"No evidenciado",X210=1,"Novato",X210=2,"Principiante avanzado",X210=3,"Competente",X210=4,"Proficiente",X210=5,"Master")</f>
        <v>Principiante avanzado</v>
      </c>
      <c r="Z210" s="22">
        <v>3</v>
      </c>
      <c r="AA210" s="22" t="str" cm="1">
        <f t="array" ref="AA210">_xlfn.IFS(Z210=0,"No evidenciado",Z210=1,"Novato",Z210=2,"Principiante avanzado",Z210=3,"Competente",Z210=4,"Proficiente",Z210=5,"Master")</f>
        <v>Competente</v>
      </c>
      <c r="AB210" s="22">
        <v>1</v>
      </c>
      <c r="AC210" s="22" t="str" cm="1">
        <f t="array" ref="AC210">_xlfn.IFS(AB210=0,"Prenovato",AB210=1,"Novato",AB210=2,"Principiante avanzado",AB210=3,"Competente",AB210=4,"Proficiente",AB210=5,"Master")</f>
        <v>Novato</v>
      </c>
      <c r="AD210" s="22" t="str">
        <f>IF(A210&lt;&gt;E210,"EVALUACIÓN","AUTOEVALUACIÓN")</f>
        <v>EVALUACIÓN</v>
      </c>
    </row>
    <row r="211" spans="1:30" x14ac:dyDescent="0.25">
      <c r="A211" t="s">
        <v>187</v>
      </c>
      <c r="B211" t="s">
        <v>190</v>
      </c>
      <c r="C211" t="s">
        <v>192</v>
      </c>
      <c r="D211" t="s">
        <v>194</v>
      </c>
      <c r="E211" t="s">
        <v>206</v>
      </c>
      <c r="F211" t="s">
        <v>221</v>
      </c>
      <c r="G211" t="s">
        <v>237</v>
      </c>
      <c r="H211" s="5">
        <v>44409</v>
      </c>
      <c r="I211" s="1">
        <f t="shared" ca="1" si="6"/>
        <v>22</v>
      </c>
      <c r="J211" s="1" t="str">
        <f t="shared" ca="1" si="7"/>
        <v>3. Mayor a 6 meses</v>
      </c>
      <c r="K211" t="str">
        <f>IF(COUNTIFS($E$2:$E$290,E211,$O$2:$O$290,"PRINCIPAL",$Q$2:$Q$290,0)&gt;0,"SI","NO")</f>
        <v>NO</v>
      </c>
      <c r="L211" t="s">
        <v>242</v>
      </c>
      <c r="M211" t="s">
        <v>254</v>
      </c>
      <c r="N211" t="s">
        <v>31</v>
      </c>
      <c r="O211" t="s">
        <v>31</v>
      </c>
      <c r="P211" t="str">
        <f>F211&amp;M211</f>
        <v>SUSAN SILVA RIVERAModelado</v>
      </c>
      <c r="Q211">
        <v>2</v>
      </c>
      <c r="R211" t="s">
        <v>4</v>
      </c>
      <c r="S211" t="s">
        <v>21</v>
      </c>
      <c r="T211" s="22">
        <v>1</v>
      </c>
      <c r="U211" s="22" t="str" cm="1">
        <f t="array" ref="U211">_xlfn.IFS(T211=0,"Prenovato",T211=1,"Novato",T211=2,"Principiante avanzado",T211=3,"Competente",T211=4,"Proficiente",T211=5,"Master")</f>
        <v>Novato</v>
      </c>
      <c r="V211" s="22">
        <v>3</v>
      </c>
      <c r="W211" s="22" t="str" cm="1">
        <f t="array" ref="W211">_xlfn.IFS(V211=0,"No evidenciado",V211=1,"Novato",V211=2,"Principiante avanzado",V211=3,"Competente",V211=4,"Proficiente",V211=5,"Master")</f>
        <v>Competente</v>
      </c>
      <c r="X211" s="22">
        <v>2</v>
      </c>
      <c r="Y211" s="22" t="str" cm="1">
        <f t="array" ref="Y211">_xlfn.IFS(X211=0,"No evidenciado",X211=1,"Novato",X211=2,"Principiante avanzado",X211=3,"Competente",X211=4,"Proficiente",X211=5,"Master")</f>
        <v>Principiante avanzado</v>
      </c>
      <c r="Z211" s="22">
        <v>3</v>
      </c>
      <c r="AA211" s="22" t="str" cm="1">
        <f t="array" ref="AA211">_xlfn.IFS(Z211=0,"No evidenciado",Z211=1,"Novato",Z211=2,"Principiante avanzado",Z211=3,"Competente",Z211=4,"Proficiente",Z211=5,"Master")</f>
        <v>Competente</v>
      </c>
      <c r="AB211" s="22">
        <v>1</v>
      </c>
      <c r="AC211" s="22" t="str" cm="1">
        <f t="array" ref="AC211">_xlfn.IFS(AB211=0,"Prenovato",AB211=1,"Novato",AB211=2,"Principiante avanzado",AB211=3,"Competente",AB211=4,"Proficiente",AB211=5,"Master")</f>
        <v>Novato</v>
      </c>
      <c r="AD211" s="22" t="str">
        <f>IF(A211&lt;&gt;E211,"EVALUACIÓN","AUTOEVALUACIÓN")</f>
        <v>EVALUACIÓN</v>
      </c>
    </row>
    <row r="212" spans="1:30" x14ac:dyDescent="0.25">
      <c r="A212" t="s">
        <v>187</v>
      </c>
      <c r="B212" t="s">
        <v>190</v>
      </c>
      <c r="C212" t="s">
        <v>192</v>
      </c>
      <c r="D212" t="s">
        <v>194</v>
      </c>
      <c r="E212" t="s">
        <v>206</v>
      </c>
      <c r="F212" t="s">
        <v>221</v>
      </c>
      <c r="G212" t="s">
        <v>237</v>
      </c>
      <c r="H212" s="5">
        <v>44409</v>
      </c>
      <c r="I212" s="1">
        <f t="shared" ca="1" si="6"/>
        <v>22</v>
      </c>
      <c r="J212" s="1" t="str">
        <f t="shared" ca="1" si="7"/>
        <v>3. Mayor a 6 meses</v>
      </c>
      <c r="K212" t="str">
        <f>IF(COUNTIFS($E$2:$E$290,E212,$O$2:$O$290,"PRINCIPAL",$Q$2:$Q$290,0)&gt;0,"SI","NO")</f>
        <v>NO</v>
      </c>
      <c r="L212" t="s">
        <v>242</v>
      </c>
      <c r="M212" t="s">
        <v>255</v>
      </c>
      <c r="N212" t="s">
        <v>260</v>
      </c>
      <c r="O212" t="s">
        <v>260</v>
      </c>
      <c r="P212" t="str">
        <f>F212&amp;M212</f>
        <v>SUSAN SILVA RIVERACompliance</v>
      </c>
      <c r="Q212">
        <v>3</v>
      </c>
      <c r="R212" t="s">
        <v>5</v>
      </c>
      <c r="S212" t="s">
        <v>21</v>
      </c>
      <c r="T212" s="22">
        <v>1</v>
      </c>
      <c r="U212" s="22" t="str" cm="1">
        <f t="array" ref="U212">_xlfn.IFS(T212=0,"Prenovato",T212=1,"Novato",T212=2,"Principiante avanzado",T212=3,"Competente",T212=4,"Proficiente",T212=5,"Master")</f>
        <v>Novato</v>
      </c>
      <c r="V212" s="22">
        <v>3</v>
      </c>
      <c r="W212" s="22" t="str" cm="1">
        <f t="array" ref="W212">_xlfn.IFS(V212=0,"No evidenciado",V212=1,"Novato",V212=2,"Principiante avanzado",V212=3,"Competente",V212=4,"Proficiente",V212=5,"Master")</f>
        <v>Competente</v>
      </c>
      <c r="X212" s="22">
        <v>2</v>
      </c>
      <c r="Y212" s="22" t="str" cm="1">
        <f t="array" ref="Y212">_xlfn.IFS(X212=0,"No evidenciado",X212=1,"Novato",X212=2,"Principiante avanzado",X212=3,"Competente",X212=4,"Proficiente",X212=5,"Master")</f>
        <v>Principiante avanzado</v>
      </c>
      <c r="Z212" s="22">
        <v>3</v>
      </c>
      <c r="AA212" s="22" t="str" cm="1">
        <f t="array" ref="AA212">_xlfn.IFS(Z212=0,"No evidenciado",Z212=1,"Novato",Z212=2,"Principiante avanzado",Z212=3,"Competente",Z212=4,"Proficiente",Z212=5,"Master")</f>
        <v>Competente</v>
      </c>
      <c r="AB212" s="22">
        <v>1</v>
      </c>
      <c r="AC212" s="22" t="str" cm="1">
        <f t="array" ref="AC212">_xlfn.IFS(AB212=0,"Prenovato",AB212=1,"Novato",AB212=2,"Principiante avanzado",AB212=3,"Competente",AB212=4,"Proficiente",AB212=5,"Master")</f>
        <v>Novato</v>
      </c>
      <c r="AD212" s="22" t="str">
        <f>IF(A212&lt;&gt;E212,"EVALUACIÓN","AUTOEVALUACIÓN")</f>
        <v>EVALUACIÓN</v>
      </c>
    </row>
    <row r="213" spans="1:30" x14ac:dyDescent="0.25">
      <c r="A213" t="s">
        <v>187</v>
      </c>
      <c r="B213" t="s">
        <v>190</v>
      </c>
      <c r="C213" t="s">
        <v>192</v>
      </c>
      <c r="D213" t="s">
        <v>194</v>
      </c>
      <c r="E213" t="s">
        <v>206</v>
      </c>
      <c r="F213" t="s">
        <v>221</v>
      </c>
      <c r="G213" t="s">
        <v>237</v>
      </c>
      <c r="H213" s="5">
        <v>44409</v>
      </c>
      <c r="I213" s="1">
        <f t="shared" ca="1" si="6"/>
        <v>22</v>
      </c>
      <c r="J213" s="1" t="str">
        <f t="shared" ca="1" si="7"/>
        <v>3. Mayor a 6 meses</v>
      </c>
      <c r="K213" t="str">
        <f>IF(COUNTIFS($E$2:$E$290,E213,$O$2:$O$290,"PRINCIPAL",$Q$2:$Q$290,0)&gt;0,"SI","NO")</f>
        <v>NO</v>
      </c>
      <c r="L213" t="s">
        <v>242</v>
      </c>
      <c r="M213" t="s">
        <v>253</v>
      </c>
      <c r="N213" t="s">
        <v>31</v>
      </c>
      <c r="O213" t="s">
        <v>31</v>
      </c>
      <c r="P213" t="str">
        <f>F213&amp;M213</f>
        <v>SUSAN SILVA RIVERANegocio bancario</v>
      </c>
      <c r="Q213">
        <v>3</v>
      </c>
      <c r="R213" t="s">
        <v>5</v>
      </c>
      <c r="S213" t="s">
        <v>21</v>
      </c>
      <c r="T213" s="22">
        <v>1</v>
      </c>
      <c r="U213" s="22" t="str" cm="1">
        <f t="array" ref="U213">_xlfn.IFS(T213=0,"Prenovato",T213=1,"Novato",T213=2,"Principiante avanzado",T213=3,"Competente",T213=4,"Proficiente",T213=5,"Master")</f>
        <v>Novato</v>
      </c>
      <c r="V213" s="22">
        <v>3</v>
      </c>
      <c r="W213" s="22" t="str" cm="1">
        <f t="array" ref="W213">_xlfn.IFS(V213=0,"No evidenciado",V213=1,"Novato",V213=2,"Principiante avanzado",V213=3,"Competente",V213=4,"Proficiente",V213=5,"Master")</f>
        <v>Competente</v>
      </c>
      <c r="X213" s="22">
        <v>2</v>
      </c>
      <c r="Y213" s="22" t="str" cm="1">
        <f t="array" ref="Y213">_xlfn.IFS(X213=0,"No evidenciado",X213=1,"Novato",X213=2,"Principiante avanzado",X213=3,"Competente",X213=4,"Proficiente",X213=5,"Master")</f>
        <v>Principiante avanzado</v>
      </c>
      <c r="Z213" s="22">
        <v>3</v>
      </c>
      <c r="AA213" s="22" t="str" cm="1">
        <f t="array" ref="AA213">_xlfn.IFS(Z213=0,"No evidenciado",Z213=1,"Novato",Z213=2,"Principiante avanzado",Z213=3,"Competente",Z213=4,"Proficiente",Z213=5,"Master")</f>
        <v>Competente</v>
      </c>
      <c r="AB213" s="22">
        <v>1</v>
      </c>
      <c r="AC213" s="22" t="str" cm="1">
        <f t="array" ref="AC213">_xlfn.IFS(AB213=0,"Prenovato",AB213=1,"Novato",AB213=2,"Principiante avanzado",AB213=3,"Competente",AB213=4,"Proficiente",AB213=5,"Master")</f>
        <v>Novato</v>
      </c>
      <c r="AD213" s="22" t="str">
        <f>IF(A213&lt;&gt;E213,"EVALUACIÓN","AUTOEVALUACIÓN")</f>
        <v>EVALUACIÓN</v>
      </c>
    </row>
    <row r="214" spans="1:30" x14ac:dyDescent="0.25">
      <c r="A214" t="s">
        <v>187</v>
      </c>
      <c r="B214" t="s">
        <v>190</v>
      </c>
      <c r="C214" t="s">
        <v>192</v>
      </c>
      <c r="D214" t="s">
        <v>194</v>
      </c>
      <c r="E214" t="s">
        <v>206</v>
      </c>
      <c r="F214" t="s">
        <v>221</v>
      </c>
      <c r="G214" t="s">
        <v>237</v>
      </c>
      <c r="H214" s="5">
        <v>44409</v>
      </c>
      <c r="I214" s="1">
        <f t="shared" ca="1" si="6"/>
        <v>22</v>
      </c>
      <c r="J214" s="1" t="str">
        <f t="shared" ca="1" si="7"/>
        <v>3. Mayor a 6 meses</v>
      </c>
      <c r="K214" t="str">
        <f>IF(COUNTIFS($E$2:$E$290,E214,$O$2:$O$290,"PRINCIPAL",$Q$2:$Q$290,0)&gt;0,"SI","NO")</f>
        <v>NO</v>
      </c>
      <c r="L214" t="s">
        <v>242</v>
      </c>
      <c r="M214" t="s">
        <v>250</v>
      </c>
      <c r="N214" t="s">
        <v>260</v>
      </c>
      <c r="O214" t="s">
        <v>260</v>
      </c>
      <c r="P214" t="str">
        <f>F214&amp;M214</f>
        <v>SUSAN SILVA RIVERAGestión de cambios</v>
      </c>
      <c r="Q214">
        <v>1</v>
      </c>
      <c r="R214" t="s">
        <v>6</v>
      </c>
      <c r="S214" t="s">
        <v>21</v>
      </c>
      <c r="T214" s="22">
        <v>1</v>
      </c>
      <c r="U214" s="22" t="str" cm="1">
        <f t="array" ref="U214">_xlfn.IFS(T214=0,"Prenovato",T214=1,"Novato",T214=2,"Principiante avanzado",T214=3,"Competente",T214=4,"Proficiente",T214=5,"Master")</f>
        <v>Novato</v>
      </c>
      <c r="V214" s="22">
        <v>3</v>
      </c>
      <c r="W214" s="22" t="str" cm="1">
        <f t="array" ref="W214">_xlfn.IFS(V214=0,"No evidenciado",V214=1,"Novato",V214=2,"Principiante avanzado",V214=3,"Competente",V214=4,"Proficiente",V214=5,"Master")</f>
        <v>Competente</v>
      </c>
      <c r="X214" s="22">
        <v>2</v>
      </c>
      <c r="Y214" s="22" t="str" cm="1">
        <f t="array" ref="Y214">_xlfn.IFS(X214=0,"No evidenciado",X214=1,"Novato",X214=2,"Principiante avanzado",X214=3,"Competente",X214=4,"Proficiente",X214=5,"Master")</f>
        <v>Principiante avanzado</v>
      </c>
      <c r="Z214" s="22">
        <v>3</v>
      </c>
      <c r="AA214" s="22" t="str" cm="1">
        <f t="array" ref="AA214">_xlfn.IFS(Z214=0,"No evidenciado",Z214=1,"Novato",Z214=2,"Principiante avanzado",Z214=3,"Competente",Z214=4,"Proficiente",Z214=5,"Master")</f>
        <v>Competente</v>
      </c>
      <c r="AB214" s="22">
        <v>1</v>
      </c>
      <c r="AC214" s="22" t="str" cm="1">
        <f t="array" ref="AC214">_xlfn.IFS(AB214=0,"Prenovato",AB214=1,"Novato",AB214=2,"Principiante avanzado",AB214=3,"Competente",AB214=4,"Proficiente",AB214=5,"Master")</f>
        <v>Novato</v>
      </c>
      <c r="AD214" s="22" t="str">
        <f>IF(A214&lt;&gt;E214,"EVALUACIÓN","AUTOEVALUACIÓN")</f>
        <v>EVALUACIÓN</v>
      </c>
    </row>
    <row r="215" spans="1:30" x14ac:dyDescent="0.25">
      <c r="A215" t="s">
        <v>187</v>
      </c>
      <c r="B215" t="s">
        <v>190</v>
      </c>
      <c r="C215" t="s">
        <v>192</v>
      </c>
      <c r="D215" t="s">
        <v>194</v>
      </c>
      <c r="E215" t="s">
        <v>206</v>
      </c>
      <c r="F215" t="s">
        <v>221</v>
      </c>
      <c r="G215" t="s">
        <v>237</v>
      </c>
      <c r="H215" s="5">
        <v>44409</v>
      </c>
      <c r="I215" s="1">
        <f t="shared" ca="1" si="6"/>
        <v>22</v>
      </c>
      <c r="J215" s="1" t="str">
        <f t="shared" ca="1" si="7"/>
        <v>3. Mayor a 6 meses</v>
      </c>
      <c r="K215" t="str">
        <f>IF(COUNTIFS($E$2:$E$290,E215,$O$2:$O$290,"PRINCIPAL",$Q$2:$Q$290,0)&gt;0,"SI","NO")</f>
        <v>NO</v>
      </c>
      <c r="L215" t="s">
        <v>242</v>
      </c>
      <c r="M215" t="s">
        <v>251</v>
      </c>
      <c r="N215" t="s">
        <v>261</v>
      </c>
      <c r="O215" t="s">
        <v>260</v>
      </c>
      <c r="P215" t="str">
        <f>F215&amp;M215</f>
        <v>SUSAN SILVA RIVERACustomer Experience</v>
      </c>
      <c r="Q215">
        <v>1</v>
      </c>
      <c r="R215" t="s">
        <v>6</v>
      </c>
      <c r="S215" t="s">
        <v>21</v>
      </c>
      <c r="T215" s="22">
        <v>1</v>
      </c>
      <c r="U215" s="22" t="str" cm="1">
        <f t="array" ref="U215">_xlfn.IFS(T215=0,"Prenovato",T215=1,"Novato",T215=2,"Principiante avanzado",T215=3,"Competente",T215=4,"Proficiente",T215=5,"Master")</f>
        <v>Novato</v>
      </c>
      <c r="V215" s="22">
        <v>3</v>
      </c>
      <c r="W215" s="22" t="str" cm="1">
        <f t="array" ref="W215">_xlfn.IFS(V215=0,"No evidenciado",V215=1,"Novato",V215=2,"Principiante avanzado",V215=3,"Competente",V215=4,"Proficiente",V215=5,"Master")</f>
        <v>Competente</v>
      </c>
      <c r="X215" s="22">
        <v>2</v>
      </c>
      <c r="Y215" s="22" t="str" cm="1">
        <f t="array" ref="Y215">_xlfn.IFS(X215=0,"No evidenciado",X215=1,"Novato",X215=2,"Principiante avanzado",X215=3,"Competente",X215=4,"Proficiente",X215=5,"Master")</f>
        <v>Principiante avanzado</v>
      </c>
      <c r="Z215" s="22">
        <v>3</v>
      </c>
      <c r="AA215" s="22" t="str" cm="1">
        <f t="array" ref="AA215">_xlfn.IFS(Z215=0,"No evidenciado",Z215=1,"Novato",Z215=2,"Principiante avanzado",Z215=3,"Competente",Z215=4,"Proficiente",Z215=5,"Master")</f>
        <v>Competente</v>
      </c>
      <c r="AB215" s="22">
        <v>1</v>
      </c>
      <c r="AC215" s="22" t="str" cm="1">
        <f t="array" ref="AC215">_xlfn.IFS(AB215=0,"Prenovato",AB215=1,"Novato",AB215=2,"Principiante avanzado",AB215=3,"Competente",AB215=4,"Proficiente",AB215=5,"Master")</f>
        <v>Novato</v>
      </c>
      <c r="AD215" s="22" t="str">
        <f>IF(A215&lt;&gt;E215,"EVALUACIÓN","AUTOEVALUACIÓN")</f>
        <v>EVALUACIÓN</v>
      </c>
    </row>
    <row r="216" spans="1:30" x14ac:dyDescent="0.25">
      <c r="A216" t="s">
        <v>187</v>
      </c>
      <c r="B216" t="s">
        <v>190</v>
      </c>
      <c r="C216" t="s">
        <v>192</v>
      </c>
      <c r="D216" t="s">
        <v>194</v>
      </c>
      <c r="E216" t="s">
        <v>206</v>
      </c>
      <c r="F216" t="s">
        <v>221</v>
      </c>
      <c r="G216" t="s">
        <v>237</v>
      </c>
      <c r="H216" s="5">
        <v>44409</v>
      </c>
      <c r="I216" s="1">
        <f t="shared" ca="1" si="6"/>
        <v>22</v>
      </c>
      <c r="J216" s="1" t="str">
        <f t="shared" ca="1" si="7"/>
        <v>3. Mayor a 6 meses</v>
      </c>
      <c r="K216" t="str">
        <f>IF(COUNTIFS($E$2:$E$290,E216,$O$2:$O$290,"PRINCIPAL",$Q$2:$Q$290,0)&gt;0,"SI","NO")</f>
        <v>NO</v>
      </c>
      <c r="L216" t="s">
        <v>242</v>
      </c>
      <c r="M216" t="s">
        <v>252</v>
      </c>
      <c r="N216" t="s">
        <v>260</v>
      </c>
      <c r="O216" t="s">
        <v>260</v>
      </c>
      <c r="P216" t="str">
        <f>F216&amp;M216</f>
        <v>SUSAN SILVA RIVERAEvolución ágil de productos digitales</v>
      </c>
      <c r="Q216">
        <v>2</v>
      </c>
      <c r="R216" t="s">
        <v>4</v>
      </c>
      <c r="S216" t="s">
        <v>21</v>
      </c>
      <c r="T216" s="22">
        <v>1</v>
      </c>
      <c r="U216" s="22" t="str" cm="1">
        <f t="array" ref="U216">_xlfn.IFS(T216=0,"Prenovato",T216=1,"Novato",T216=2,"Principiante avanzado",T216=3,"Competente",T216=4,"Proficiente",T216=5,"Master")</f>
        <v>Novato</v>
      </c>
      <c r="V216" s="22">
        <v>3</v>
      </c>
      <c r="W216" s="22" t="str" cm="1">
        <f t="array" ref="W216">_xlfn.IFS(V216=0,"No evidenciado",V216=1,"Novato",V216=2,"Principiante avanzado",V216=3,"Competente",V216=4,"Proficiente",V216=5,"Master")</f>
        <v>Competente</v>
      </c>
      <c r="X216" s="22">
        <v>2</v>
      </c>
      <c r="Y216" s="22" t="str" cm="1">
        <f t="array" ref="Y216">_xlfn.IFS(X216=0,"No evidenciado",X216=1,"Novato",X216=2,"Principiante avanzado",X216=3,"Competente",X216=4,"Proficiente",X216=5,"Master")</f>
        <v>Principiante avanzado</v>
      </c>
      <c r="Z216" s="22">
        <v>3</v>
      </c>
      <c r="AA216" s="22" t="str" cm="1">
        <f t="array" ref="AA216">_xlfn.IFS(Z216=0,"No evidenciado",Z216=1,"Novato",Z216=2,"Principiante avanzado",Z216=3,"Competente",Z216=4,"Proficiente",Z216=5,"Master")</f>
        <v>Competente</v>
      </c>
      <c r="AB216" s="22">
        <v>1</v>
      </c>
      <c r="AC216" s="22" t="str" cm="1">
        <f t="array" ref="AC216">_xlfn.IFS(AB216=0,"Prenovato",AB216=1,"Novato",AB216=2,"Principiante avanzado",AB216=3,"Competente",AB216=4,"Proficiente",AB216=5,"Master")</f>
        <v>Novato</v>
      </c>
      <c r="AD216" s="22" t="str">
        <f>IF(A216&lt;&gt;E216,"EVALUACIÓN","AUTOEVALUACIÓN")</f>
        <v>EVALUACIÓN</v>
      </c>
    </row>
    <row r="217" spans="1:30" x14ac:dyDescent="0.25">
      <c r="A217" t="s">
        <v>187</v>
      </c>
      <c r="B217" t="s">
        <v>190</v>
      </c>
      <c r="C217" t="s">
        <v>192</v>
      </c>
      <c r="D217" t="s">
        <v>194</v>
      </c>
      <c r="E217" t="s">
        <v>206</v>
      </c>
      <c r="F217" t="s">
        <v>221</v>
      </c>
      <c r="G217" t="s">
        <v>237</v>
      </c>
      <c r="H217" s="5">
        <v>44409</v>
      </c>
      <c r="I217" s="1">
        <f t="shared" ca="1" si="6"/>
        <v>22</v>
      </c>
      <c r="J217" s="1" t="str">
        <f t="shared" ca="1" si="7"/>
        <v>3. Mayor a 6 meses</v>
      </c>
      <c r="K217" t="str">
        <f>IF(COUNTIFS($E$2:$E$290,E217,$O$2:$O$290,"PRINCIPAL",$Q$2:$Q$290,0)&gt;0,"SI","NO")</f>
        <v>NO</v>
      </c>
      <c r="L217" t="s">
        <v>242</v>
      </c>
      <c r="M217" t="s">
        <v>247</v>
      </c>
      <c r="N217" t="s">
        <v>31</v>
      </c>
      <c r="O217" t="s">
        <v>31</v>
      </c>
      <c r="P217" t="str">
        <f>F217&amp;M217</f>
        <v>SUSAN SILVA RIVERAInnovación</v>
      </c>
      <c r="Q217">
        <v>2</v>
      </c>
      <c r="R217" t="s">
        <v>4</v>
      </c>
      <c r="S217" t="s">
        <v>21</v>
      </c>
      <c r="T217" s="22">
        <v>1</v>
      </c>
      <c r="U217" s="22" t="str" cm="1">
        <f t="array" ref="U217">_xlfn.IFS(T217=0,"Prenovato",T217=1,"Novato",T217=2,"Principiante avanzado",T217=3,"Competente",T217=4,"Proficiente",T217=5,"Master")</f>
        <v>Novato</v>
      </c>
      <c r="V217" s="22">
        <v>3</v>
      </c>
      <c r="W217" s="22" t="str" cm="1">
        <f t="array" ref="W217">_xlfn.IFS(V217=0,"No evidenciado",V217=1,"Novato",V217=2,"Principiante avanzado",V217=3,"Competente",V217=4,"Proficiente",V217=5,"Master")</f>
        <v>Competente</v>
      </c>
      <c r="X217" s="22">
        <v>2</v>
      </c>
      <c r="Y217" s="22" t="str" cm="1">
        <f t="array" ref="Y217">_xlfn.IFS(X217=0,"No evidenciado",X217=1,"Novato",X217=2,"Principiante avanzado",X217=3,"Competente",X217=4,"Proficiente",X217=5,"Master")</f>
        <v>Principiante avanzado</v>
      </c>
      <c r="Z217" s="22">
        <v>3</v>
      </c>
      <c r="AA217" s="22" t="str" cm="1">
        <f t="array" ref="AA217">_xlfn.IFS(Z217=0,"No evidenciado",Z217=1,"Novato",Z217=2,"Principiante avanzado",Z217=3,"Competente",Z217=4,"Proficiente",Z217=5,"Master")</f>
        <v>Competente</v>
      </c>
      <c r="AB217" s="22">
        <v>1</v>
      </c>
      <c r="AC217" s="22" t="str" cm="1">
        <f t="array" ref="AC217">_xlfn.IFS(AB217=0,"Prenovato",AB217=1,"Novato",AB217=2,"Principiante avanzado",AB217=3,"Competente",AB217=4,"Proficiente",AB217=5,"Master")</f>
        <v>Novato</v>
      </c>
      <c r="AD217" s="22" t="str">
        <f>IF(A217&lt;&gt;E217,"EVALUACIÓN","AUTOEVALUACIÓN")</f>
        <v>EVALUACIÓN</v>
      </c>
    </row>
    <row r="218" spans="1:30" x14ac:dyDescent="0.25">
      <c r="A218" t="s">
        <v>187</v>
      </c>
      <c r="B218" t="s">
        <v>190</v>
      </c>
      <c r="C218" t="s">
        <v>192</v>
      </c>
      <c r="D218" t="s">
        <v>194</v>
      </c>
      <c r="E218" t="s">
        <v>206</v>
      </c>
      <c r="F218" t="s">
        <v>221</v>
      </c>
      <c r="G218" t="s">
        <v>237</v>
      </c>
      <c r="H218" s="5">
        <v>44409</v>
      </c>
      <c r="I218" s="1">
        <f t="shared" ca="1" si="6"/>
        <v>22</v>
      </c>
      <c r="J218" s="1" t="str">
        <f t="shared" ca="1" si="7"/>
        <v>3. Mayor a 6 meses</v>
      </c>
      <c r="K218" t="str">
        <f>IF(COUNTIFS($E$2:$E$290,E218,$O$2:$O$290,"PRINCIPAL",$Q$2:$Q$290,0)&gt;0,"SI","NO")</f>
        <v>NO</v>
      </c>
      <c r="L218" t="s">
        <v>242</v>
      </c>
      <c r="M218" t="s">
        <v>249</v>
      </c>
      <c r="N218" t="s">
        <v>261</v>
      </c>
      <c r="O218" t="s">
        <v>260</v>
      </c>
      <c r="P218" t="str">
        <f>F218&amp;M218</f>
        <v>SUSAN SILVA RIVERAStory Telling</v>
      </c>
      <c r="Q218">
        <v>2</v>
      </c>
      <c r="R218" t="s">
        <v>4</v>
      </c>
      <c r="S218" t="s">
        <v>21</v>
      </c>
      <c r="T218" s="22">
        <v>1</v>
      </c>
      <c r="U218" s="22" t="str" cm="1">
        <f t="array" ref="U218">_xlfn.IFS(T218=0,"Prenovato",T218=1,"Novato",T218=2,"Principiante avanzado",T218=3,"Competente",T218=4,"Proficiente",T218=5,"Master")</f>
        <v>Novato</v>
      </c>
      <c r="V218" s="22">
        <v>3</v>
      </c>
      <c r="W218" s="22" t="str" cm="1">
        <f t="array" ref="W218">_xlfn.IFS(V218=0,"No evidenciado",V218=1,"Novato",V218=2,"Principiante avanzado",V218=3,"Competente",V218=4,"Proficiente",V218=5,"Master")</f>
        <v>Competente</v>
      </c>
      <c r="X218" s="22">
        <v>2</v>
      </c>
      <c r="Y218" s="22" t="str" cm="1">
        <f t="array" ref="Y218">_xlfn.IFS(X218=0,"No evidenciado",X218=1,"Novato",X218=2,"Principiante avanzado",X218=3,"Competente",X218=4,"Proficiente",X218=5,"Master")</f>
        <v>Principiante avanzado</v>
      </c>
      <c r="Z218" s="22">
        <v>3</v>
      </c>
      <c r="AA218" s="22" t="str" cm="1">
        <f t="array" ref="AA218">_xlfn.IFS(Z218=0,"No evidenciado",Z218=1,"Novato",Z218=2,"Principiante avanzado",Z218=3,"Competente",Z218=4,"Proficiente",Z218=5,"Master")</f>
        <v>Competente</v>
      </c>
      <c r="AB218" s="22">
        <v>1</v>
      </c>
      <c r="AC218" s="22" t="str" cm="1">
        <f t="array" ref="AC218">_xlfn.IFS(AB218=0,"Prenovato",AB218=1,"Novato",AB218=2,"Principiante avanzado",AB218=3,"Competente",AB218=4,"Proficiente",AB218=5,"Master")</f>
        <v>Novato</v>
      </c>
      <c r="AD218" s="22" t="str">
        <f>IF(A218&lt;&gt;E218,"EVALUACIÓN","AUTOEVALUACIÓN")</f>
        <v>EVALUACIÓN</v>
      </c>
    </row>
    <row r="219" spans="1:30" x14ac:dyDescent="0.25">
      <c r="A219" t="s">
        <v>187</v>
      </c>
      <c r="B219" t="s">
        <v>190</v>
      </c>
      <c r="C219" t="s">
        <v>192</v>
      </c>
      <c r="D219" t="s">
        <v>194</v>
      </c>
      <c r="E219" t="s">
        <v>206</v>
      </c>
      <c r="F219" t="s">
        <v>221</v>
      </c>
      <c r="G219" t="s">
        <v>237</v>
      </c>
      <c r="H219" s="5">
        <v>44409</v>
      </c>
      <c r="I219" s="1">
        <f t="shared" ca="1" si="6"/>
        <v>22</v>
      </c>
      <c r="J219" s="1" t="str">
        <f t="shared" ca="1" si="7"/>
        <v>3. Mayor a 6 meses</v>
      </c>
      <c r="K219" t="str">
        <f>IF(COUNTIFS($E$2:$E$290,E219,$O$2:$O$290,"PRINCIPAL",$Q$2:$Q$290,0)&gt;0,"SI","NO")</f>
        <v>NO</v>
      </c>
      <c r="L219" t="s">
        <v>242</v>
      </c>
      <c r="M219" t="s">
        <v>248</v>
      </c>
      <c r="N219" t="s">
        <v>261</v>
      </c>
      <c r="O219" t="s">
        <v>260</v>
      </c>
      <c r="P219" t="str">
        <f>F219&amp;M219</f>
        <v>SUSAN SILVA RIVERACaptura de valor</v>
      </c>
      <c r="Q219">
        <v>2</v>
      </c>
      <c r="R219" t="s">
        <v>4</v>
      </c>
      <c r="S219" t="s">
        <v>21</v>
      </c>
      <c r="T219" s="22">
        <v>1</v>
      </c>
      <c r="U219" s="22" t="str" cm="1">
        <f t="array" ref="U219">_xlfn.IFS(T219=0,"Prenovato",T219=1,"Novato",T219=2,"Principiante avanzado",T219=3,"Competente",T219=4,"Proficiente",T219=5,"Master")</f>
        <v>Novato</v>
      </c>
      <c r="V219" s="22">
        <v>3</v>
      </c>
      <c r="W219" s="22" t="str" cm="1">
        <f t="array" ref="W219">_xlfn.IFS(V219=0,"No evidenciado",V219=1,"Novato",V219=2,"Principiante avanzado",V219=3,"Competente",V219=4,"Proficiente",V219=5,"Master")</f>
        <v>Competente</v>
      </c>
      <c r="X219" s="22">
        <v>2</v>
      </c>
      <c r="Y219" s="22" t="str" cm="1">
        <f t="array" ref="Y219">_xlfn.IFS(X219=0,"No evidenciado",X219=1,"Novato",X219=2,"Principiante avanzado",X219=3,"Competente",X219=4,"Proficiente",X219=5,"Master")</f>
        <v>Principiante avanzado</v>
      </c>
      <c r="Z219" s="22">
        <v>3</v>
      </c>
      <c r="AA219" s="22" t="str" cm="1">
        <f t="array" ref="AA219">_xlfn.IFS(Z219=0,"No evidenciado",Z219=1,"Novato",Z219=2,"Principiante avanzado",Z219=3,"Competente",Z219=4,"Proficiente",Z219=5,"Master")</f>
        <v>Competente</v>
      </c>
      <c r="AB219" s="22">
        <v>1</v>
      </c>
      <c r="AC219" s="22" t="str" cm="1">
        <f t="array" ref="AC219">_xlfn.IFS(AB219=0,"Prenovato",AB219=1,"Novato",AB219=2,"Principiante avanzado",AB219=3,"Competente",AB219=4,"Proficiente",AB219=5,"Master")</f>
        <v>Novato</v>
      </c>
      <c r="AD219" s="22" t="str">
        <f>IF(A219&lt;&gt;E219,"EVALUACIÓN","AUTOEVALUACIÓN")</f>
        <v>EVALUACIÓN</v>
      </c>
    </row>
    <row r="220" spans="1:30" x14ac:dyDescent="0.25">
      <c r="A220" t="s">
        <v>187</v>
      </c>
      <c r="B220" t="s">
        <v>190</v>
      </c>
      <c r="C220" t="s">
        <v>192</v>
      </c>
      <c r="D220" t="s">
        <v>194</v>
      </c>
      <c r="E220" t="s">
        <v>206</v>
      </c>
      <c r="F220" t="s">
        <v>221</v>
      </c>
      <c r="G220" t="s">
        <v>237</v>
      </c>
      <c r="H220" s="5">
        <v>44409</v>
      </c>
      <c r="I220" s="1">
        <f t="shared" ca="1" si="6"/>
        <v>22</v>
      </c>
      <c r="J220" s="1" t="str">
        <f t="shared" ca="1" si="7"/>
        <v>3. Mayor a 6 meses</v>
      </c>
      <c r="K220" t="str">
        <f>IF(COUNTIFS($E$2:$E$290,E220,$O$2:$O$290,"PRINCIPAL",$Q$2:$Q$290,0)&gt;0,"SI","NO")</f>
        <v>NO</v>
      </c>
      <c r="L220" t="s">
        <v>242</v>
      </c>
      <c r="M220" t="s">
        <v>257</v>
      </c>
      <c r="N220" t="s">
        <v>31</v>
      </c>
      <c r="O220" t="s">
        <v>31</v>
      </c>
      <c r="P220" t="str">
        <f>F220&amp;M220</f>
        <v>SUSAN SILVA RIVERAFrameworks de arquitectura empresarial</v>
      </c>
      <c r="Q220">
        <v>2</v>
      </c>
      <c r="R220" t="s">
        <v>4</v>
      </c>
      <c r="S220" t="s">
        <v>21</v>
      </c>
      <c r="T220" s="22">
        <v>1</v>
      </c>
      <c r="U220" s="22" t="str" cm="1">
        <f t="array" ref="U220">_xlfn.IFS(T220=0,"Prenovato",T220=1,"Novato",T220=2,"Principiante avanzado",T220=3,"Competente",T220=4,"Proficiente",T220=5,"Master")</f>
        <v>Novato</v>
      </c>
      <c r="V220" s="22">
        <v>3</v>
      </c>
      <c r="W220" s="22" t="str" cm="1">
        <f t="array" ref="W220">_xlfn.IFS(V220=0,"No evidenciado",V220=1,"Novato",V220=2,"Principiante avanzado",V220=3,"Competente",V220=4,"Proficiente",V220=5,"Master")</f>
        <v>Competente</v>
      </c>
      <c r="X220" s="22">
        <v>2</v>
      </c>
      <c r="Y220" s="22" t="str" cm="1">
        <f t="array" ref="Y220">_xlfn.IFS(X220=0,"No evidenciado",X220=1,"Novato",X220=2,"Principiante avanzado",X220=3,"Competente",X220=4,"Proficiente",X220=5,"Master")</f>
        <v>Principiante avanzado</v>
      </c>
      <c r="Z220" s="22">
        <v>3</v>
      </c>
      <c r="AA220" s="22" t="str" cm="1">
        <f t="array" ref="AA220">_xlfn.IFS(Z220=0,"No evidenciado",Z220=1,"Novato",Z220=2,"Principiante avanzado",Z220=3,"Competente",Z220=4,"Proficiente",Z220=5,"Master")</f>
        <v>Competente</v>
      </c>
      <c r="AB220" s="22">
        <v>1</v>
      </c>
      <c r="AC220" s="22" t="str" cm="1">
        <f t="array" ref="AC220">_xlfn.IFS(AB220=0,"Prenovato",AB220=1,"Novato",AB220=2,"Principiante avanzado",AB220=3,"Competente",AB220=4,"Proficiente",AB220=5,"Master")</f>
        <v>Novato</v>
      </c>
      <c r="AD220" s="22" t="str">
        <f>IF(A220&lt;&gt;E220,"EVALUACIÓN","AUTOEVALUACIÓN")</f>
        <v>EVALUACIÓN</v>
      </c>
    </row>
    <row r="221" spans="1:30" x14ac:dyDescent="0.25">
      <c r="A221" t="s">
        <v>187</v>
      </c>
      <c r="B221" t="s">
        <v>190</v>
      </c>
      <c r="C221" t="s">
        <v>192</v>
      </c>
      <c r="D221" t="s">
        <v>194</v>
      </c>
      <c r="E221" t="s">
        <v>206</v>
      </c>
      <c r="F221" t="s">
        <v>221</v>
      </c>
      <c r="G221" t="s">
        <v>237</v>
      </c>
      <c r="H221" s="5">
        <v>44409</v>
      </c>
      <c r="I221" s="1">
        <f t="shared" ca="1" si="6"/>
        <v>22</v>
      </c>
      <c r="J221" s="1" t="str">
        <f t="shared" ca="1" si="7"/>
        <v>3. Mayor a 6 meses</v>
      </c>
      <c r="K221" t="str">
        <f>IF(COUNTIFS($E$2:$E$290,E221,$O$2:$O$290,"PRINCIPAL",$Q$2:$Q$290,0)&gt;0,"SI","NO")</f>
        <v>NO</v>
      </c>
      <c r="L221" t="s">
        <v>242</v>
      </c>
      <c r="M221" t="s">
        <v>259</v>
      </c>
      <c r="N221" t="s">
        <v>260</v>
      </c>
      <c r="O221" t="s">
        <v>260</v>
      </c>
      <c r="P221" t="str">
        <f>F221&amp;M221</f>
        <v>SUSAN SILVA RIVERAPrincipios de seguridad</v>
      </c>
      <c r="Q221">
        <v>1</v>
      </c>
      <c r="R221" t="s">
        <v>6</v>
      </c>
      <c r="S221" t="s">
        <v>21</v>
      </c>
      <c r="T221" s="22">
        <v>1</v>
      </c>
      <c r="U221" s="22" t="str" cm="1">
        <f t="array" ref="U221">_xlfn.IFS(T221=0,"Prenovato",T221=1,"Novato",T221=2,"Principiante avanzado",T221=3,"Competente",T221=4,"Proficiente",T221=5,"Master")</f>
        <v>Novato</v>
      </c>
      <c r="V221" s="22">
        <v>3</v>
      </c>
      <c r="W221" s="22" t="str" cm="1">
        <f t="array" ref="W221">_xlfn.IFS(V221=0,"No evidenciado",V221=1,"Novato",V221=2,"Principiante avanzado",V221=3,"Competente",V221=4,"Proficiente",V221=5,"Master")</f>
        <v>Competente</v>
      </c>
      <c r="X221" s="22">
        <v>2</v>
      </c>
      <c r="Y221" s="22" t="str" cm="1">
        <f t="array" ref="Y221">_xlfn.IFS(X221=0,"No evidenciado",X221=1,"Novato",X221=2,"Principiante avanzado",X221=3,"Competente",X221=4,"Proficiente",X221=5,"Master")</f>
        <v>Principiante avanzado</v>
      </c>
      <c r="Z221" s="22">
        <v>3</v>
      </c>
      <c r="AA221" s="22" t="str" cm="1">
        <f t="array" ref="AA221">_xlfn.IFS(Z221=0,"No evidenciado",Z221=1,"Novato",Z221=2,"Principiante avanzado",Z221=3,"Competente",Z221=4,"Proficiente",Z221=5,"Master")</f>
        <v>Competente</v>
      </c>
      <c r="AB221" s="22">
        <v>1</v>
      </c>
      <c r="AC221" s="22" t="str" cm="1">
        <f t="array" ref="AC221">_xlfn.IFS(AB221=0,"Prenovato",AB221=1,"Novato",AB221=2,"Principiante avanzado",AB221=3,"Competente",AB221=4,"Proficiente",AB221=5,"Master")</f>
        <v>Novato</v>
      </c>
      <c r="AD221" s="22" t="str">
        <f>IF(A221&lt;&gt;E221,"EVALUACIÓN","AUTOEVALUACIÓN")</f>
        <v>EVALUACIÓN</v>
      </c>
    </row>
    <row r="222" spans="1:30" x14ac:dyDescent="0.25">
      <c r="A222" t="s">
        <v>187</v>
      </c>
      <c r="B222" t="s">
        <v>190</v>
      </c>
      <c r="C222" t="s">
        <v>192</v>
      </c>
      <c r="D222" t="s">
        <v>194</v>
      </c>
      <c r="E222" t="s">
        <v>206</v>
      </c>
      <c r="F222" t="s">
        <v>221</v>
      </c>
      <c r="G222" t="s">
        <v>237</v>
      </c>
      <c r="H222" s="5">
        <v>44409</v>
      </c>
      <c r="I222" s="1">
        <f t="shared" ca="1" si="6"/>
        <v>22</v>
      </c>
      <c r="J222" s="1" t="str">
        <f t="shared" ca="1" si="7"/>
        <v>3. Mayor a 6 meses</v>
      </c>
      <c r="K222" t="str">
        <f>IF(COUNTIFS($E$2:$E$290,E222,$O$2:$O$290,"PRINCIPAL",$Q$2:$Q$290,0)&gt;0,"SI","NO")</f>
        <v>NO</v>
      </c>
      <c r="L222" t="s">
        <v>242</v>
      </c>
      <c r="M222" t="s">
        <v>258</v>
      </c>
      <c r="N222" t="s">
        <v>31</v>
      </c>
      <c r="O222" t="s">
        <v>31</v>
      </c>
      <c r="P222" t="str">
        <f>F222&amp;M222</f>
        <v>SUSAN SILVA RIVERAModelos Bancarios</v>
      </c>
      <c r="Q222">
        <v>3</v>
      </c>
      <c r="R222" t="s">
        <v>5</v>
      </c>
      <c r="S222" t="s">
        <v>21</v>
      </c>
      <c r="T222" s="22">
        <v>1</v>
      </c>
      <c r="U222" s="22" t="str" cm="1">
        <f t="array" ref="U222">_xlfn.IFS(T222=0,"Prenovato",T222=1,"Novato",T222=2,"Principiante avanzado",T222=3,"Competente",T222=4,"Proficiente",T222=5,"Master")</f>
        <v>Novato</v>
      </c>
      <c r="V222" s="22">
        <v>3</v>
      </c>
      <c r="W222" s="22" t="str" cm="1">
        <f t="array" ref="W222">_xlfn.IFS(V222=0,"No evidenciado",V222=1,"Novato",V222=2,"Principiante avanzado",V222=3,"Competente",V222=4,"Proficiente",V222=5,"Master")</f>
        <v>Competente</v>
      </c>
      <c r="X222" s="22">
        <v>2</v>
      </c>
      <c r="Y222" s="22" t="str" cm="1">
        <f t="array" ref="Y222">_xlfn.IFS(X222=0,"No evidenciado",X222=1,"Novato",X222=2,"Principiante avanzado",X222=3,"Competente",X222=4,"Proficiente",X222=5,"Master")</f>
        <v>Principiante avanzado</v>
      </c>
      <c r="Z222" s="22">
        <v>3</v>
      </c>
      <c r="AA222" s="22" t="str" cm="1">
        <f t="array" ref="AA222">_xlfn.IFS(Z222=0,"No evidenciado",Z222=1,"Novato",Z222=2,"Principiante avanzado",Z222=3,"Competente",Z222=4,"Proficiente",Z222=5,"Master")</f>
        <v>Competente</v>
      </c>
      <c r="AB222" s="22">
        <v>1</v>
      </c>
      <c r="AC222" s="22" t="str" cm="1">
        <f t="array" ref="AC222">_xlfn.IFS(AB222=0,"Prenovato",AB222=1,"Novato",AB222=2,"Principiante avanzado",AB222=3,"Competente",AB222=4,"Proficiente",AB222=5,"Master")</f>
        <v>Novato</v>
      </c>
      <c r="AD222" s="22" t="str">
        <f>IF(A222&lt;&gt;E222,"EVALUACIÓN","AUTOEVALUACIÓN")</f>
        <v>EVALUACIÓN</v>
      </c>
    </row>
    <row r="223" spans="1:30" x14ac:dyDescent="0.25">
      <c r="A223" t="s">
        <v>188</v>
      </c>
      <c r="B223" t="s">
        <v>191</v>
      </c>
      <c r="C223" t="s">
        <v>193</v>
      </c>
      <c r="D223" t="s">
        <v>194</v>
      </c>
      <c r="E223" t="s">
        <v>187</v>
      </c>
      <c r="F223" t="s">
        <v>190</v>
      </c>
      <c r="G223" t="s">
        <v>238</v>
      </c>
      <c r="H223" s="5">
        <v>44409</v>
      </c>
      <c r="I223" s="1">
        <f t="shared" ca="1" si="6"/>
        <v>22</v>
      </c>
      <c r="J223" s="1" t="str">
        <f t="shared" ca="1" si="7"/>
        <v>3. Mayor a 6 meses</v>
      </c>
      <c r="K223" t="str">
        <f>IF(COUNTIFS($E$2:$E$290,E223,$O$2:$O$290,"PRINCIPAL",$Q$2:$Q$290,0)&gt;0,"SI","NO")</f>
        <v>NO</v>
      </c>
      <c r="L223" t="s">
        <v>192</v>
      </c>
      <c r="M223" t="s">
        <v>243</v>
      </c>
      <c r="N223" t="s">
        <v>260</v>
      </c>
      <c r="O223" t="s">
        <v>260</v>
      </c>
      <c r="P223" t="str">
        <f>F223&amp;M223</f>
        <v>MAURICIO JAVIER CARBAJAL CORDOVACloud</v>
      </c>
      <c r="Q223">
        <v>2</v>
      </c>
      <c r="R223" t="s">
        <v>4</v>
      </c>
      <c r="S223" t="s">
        <v>21</v>
      </c>
      <c r="T223" s="22">
        <v>2</v>
      </c>
      <c r="U223" s="22" t="str" cm="1">
        <f t="array" ref="U223">_xlfn.IFS(T223=0,"Prenovato",T223=1,"Novato",T223=2,"Principiante avanzado",T223=3,"Competente",T223=4,"Proficiente",T223=5,"Master")</f>
        <v>Principiante avanzado</v>
      </c>
      <c r="V223" s="22">
        <v>3</v>
      </c>
      <c r="W223" s="22" t="str" cm="1">
        <f t="array" ref="W223">_xlfn.IFS(V223=0,"No evidenciado",V223=1,"Novato",V223=2,"Principiante avanzado",V223=3,"Competente",V223=4,"Proficiente",V223=5,"Master")</f>
        <v>Competente</v>
      </c>
      <c r="X223" s="22">
        <v>3</v>
      </c>
      <c r="Y223" s="22" t="str" cm="1">
        <f t="array" ref="Y223">_xlfn.IFS(X223=0,"No evidenciado",X223=1,"Novato",X223=2,"Principiante avanzado",X223=3,"Competente",X223=4,"Proficiente",X223=5,"Master")</f>
        <v>Competente</v>
      </c>
      <c r="Z223" s="22">
        <v>3</v>
      </c>
      <c r="AA223" s="22" t="str" cm="1">
        <f t="array" ref="AA223">_xlfn.IFS(Z223=0,"No evidenciado",Z223=1,"Novato",Z223=2,"Principiante avanzado",Z223=3,"Competente",Z223=4,"Proficiente",Z223=5,"Master")</f>
        <v>Competente</v>
      </c>
      <c r="AB223" s="22">
        <v>2</v>
      </c>
      <c r="AC223" s="22" t="str" cm="1">
        <f t="array" ref="AC223">_xlfn.IFS(AB223=0,"Prenovato",AB223=1,"Novato",AB223=2,"Principiante avanzado",AB223=3,"Competente",AB223=4,"Proficiente",AB223=5,"Master")</f>
        <v>Principiante avanzado</v>
      </c>
      <c r="AD223" s="22" t="str">
        <f>IF(A223&lt;&gt;E223,"EVALUACIÓN","AUTOEVALUACIÓN")</f>
        <v>EVALUACIÓN</v>
      </c>
    </row>
    <row r="224" spans="1:30" x14ac:dyDescent="0.25">
      <c r="A224" t="s">
        <v>188</v>
      </c>
      <c r="B224" t="s">
        <v>191</v>
      </c>
      <c r="C224" t="s">
        <v>193</v>
      </c>
      <c r="D224" t="s">
        <v>194</v>
      </c>
      <c r="E224" t="s">
        <v>187</v>
      </c>
      <c r="F224" t="s">
        <v>190</v>
      </c>
      <c r="G224" t="s">
        <v>238</v>
      </c>
      <c r="H224" s="5">
        <v>44409</v>
      </c>
      <c r="I224" s="1">
        <f t="shared" ca="1" si="6"/>
        <v>22</v>
      </c>
      <c r="J224" s="1" t="str">
        <f t="shared" ca="1" si="7"/>
        <v>3. Mayor a 6 meses</v>
      </c>
      <c r="K224" t="str">
        <f>IF(COUNTIFS($E$2:$E$290,E224,$O$2:$O$290,"PRINCIPAL",$Q$2:$Q$290,0)&gt;0,"SI","NO")</f>
        <v>NO</v>
      </c>
      <c r="L224" t="s">
        <v>192</v>
      </c>
      <c r="M224" t="s">
        <v>257</v>
      </c>
      <c r="N224" t="s">
        <v>31</v>
      </c>
      <c r="O224" t="s">
        <v>31</v>
      </c>
      <c r="P224" t="str">
        <f>F224&amp;M224</f>
        <v>MAURICIO JAVIER CARBAJAL CORDOVAFrameworks de arquitectura empresarial</v>
      </c>
      <c r="Q224">
        <v>3</v>
      </c>
      <c r="R224" t="s">
        <v>5</v>
      </c>
      <c r="S224" t="s">
        <v>21</v>
      </c>
      <c r="T224" s="22">
        <v>2</v>
      </c>
      <c r="U224" s="22" t="str" cm="1">
        <f t="array" ref="U224">_xlfn.IFS(T224=0,"Prenovato",T224=1,"Novato",T224=2,"Principiante avanzado",T224=3,"Competente",T224=4,"Proficiente",T224=5,"Master")</f>
        <v>Principiante avanzado</v>
      </c>
      <c r="V224" s="22">
        <v>3</v>
      </c>
      <c r="W224" s="22" t="str" cm="1">
        <f t="array" ref="W224">_xlfn.IFS(V224=0,"No evidenciado",V224=1,"Novato",V224=2,"Principiante avanzado",V224=3,"Competente",V224=4,"Proficiente",V224=5,"Master")</f>
        <v>Competente</v>
      </c>
      <c r="X224" s="22">
        <v>3</v>
      </c>
      <c r="Y224" s="22" t="str" cm="1">
        <f t="array" ref="Y224">_xlfn.IFS(X224=0,"No evidenciado",X224=1,"Novato",X224=2,"Principiante avanzado",X224=3,"Competente",X224=4,"Proficiente",X224=5,"Master")</f>
        <v>Competente</v>
      </c>
      <c r="Z224" s="22">
        <v>3</v>
      </c>
      <c r="AA224" s="22" t="str" cm="1">
        <f t="array" ref="AA224">_xlfn.IFS(Z224=0,"No evidenciado",Z224=1,"Novato",Z224=2,"Principiante avanzado",Z224=3,"Competente",Z224=4,"Proficiente",Z224=5,"Master")</f>
        <v>Competente</v>
      </c>
      <c r="AB224" s="22">
        <v>2</v>
      </c>
      <c r="AC224" s="22" t="str" cm="1">
        <f t="array" ref="AC224">_xlfn.IFS(AB224=0,"Prenovato",AB224=1,"Novato",AB224=2,"Principiante avanzado",AB224=3,"Competente",AB224=4,"Proficiente",AB224=5,"Master")</f>
        <v>Principiante avanzado</v>
      </c>
      <c r="AD224" s="22" t="str">
        <f>IF(A224&lt;&gt;E224,"EVALUACIÓN","AUTOEVALUACIÓN")</f>
        <v>EVALUACIÓN</v>
      </c>
    </row>
    <row r="225" spans="1:30" x14ac:dyDescent="0.25">
      <c r="A225" t="s">
        <v>188</v>
      </c>
      <c r="B225" t="s">
        <v>191</v>
      </c>
      <c r="C225" t="s">
        <v>193</v>
      </c>
      <c r="D225" t="s">
        <v>194</v>
      </c>
      <c r="E225" t="s">
        <v>187</v>
      </c>
      <c r="F225" t="s">
        <v>190</v>
      </c>
      <c r="G225" t="s">
        <v>238</v>
      </c>
      <c r="H225" s="5">
        <v>44409</v>
      </c>
      <c r="I225" s="1">
        <f t="shared" ca="1" si="6"/>
        <v>22</v>
      </c>
      <c r="J225" s="1" t="str">
        <f t="shared" ca="1" si="7"/>
        <v>3. Mayor a 6 meses</v>
      </c>
      <c r="K225" t="str">
        <f>IF(COUNTIFS($E$2:$E$290,E225,$O$2:$O$290,"PRINCIPAL",$Q$2:$Q$290,0)&gt;0,"SI","NO")</f>
        <v>NO</v>
      </c>
      <c r="L225" t="s">
        <v>192</v>
      </c>
      <c r="M225" t="s">
        <v>258</v>
      </c>
      <c r="N225" t="s">
        <v>31</v>
      </c>
      <c r="O225" t="s">
        <v>31</v>
      </c>
      <c r="P225" t="str">
        <f>F225&amp;M225</f>
        <v>MAURICIO JAVIER CARBAJAL CORDOVAModelos Bancarios</v>
      </c>
      <c r="Q225">
        <v>3</v>
      </c>
      <c r="R225" t="s">
        <v>5</v>
      </c>
      <c r="S225" t="s">
        <v>21</v>
      </c>
      <c r="T225" s="22">
        <v>2</v>
      </c>
      <c r="U225" s="22" t="str" cm="1">
        <f t="array" ref="U225">_xlfn.IFS(T225=0,"Prenovato",T225=1,"Novato",T225=2,"Principiante avanzado",T225=3,"Competente",T225=4,"Proficiente",T225=5,"Master")</f>
        <v>Principiante avanzado</v>
      </c>
      <c r="V225" s="22">
        <v>3</v>
      </c>
      <c r="W225" s="22" t="str" cm="1">
        <f t="array" ref="W225">_xlfn.IFS(V225=0,"No evidenciado",V225=1,"Novato",V225=2,"Principiante avanzado",V225=3,"Competente",V225=4,"Proficiente",V225=5,"Master")</f>
        <v>Competente</v>
      </c>
      <c r="X225" s="22">
        <v>3</v>
      </c>
      <c r="Y225" s="22" t="str" cm="1">
        <f t="array" ref="Y225">_xlfn.IFS(X225=0,"No evidenciado",X225=1,"Novato",X225=2,"Principiante avanzado",X225=3,"Competente",X225=4,"Proficiente",X225=5,"Master")</f>
        <v>Competente</v>
      </c>
      <c r="Z225" s="22">
        <v>3</v>
      </c>
      <c r="AA225" s="22" t="str" cm="1">
        <f t="array" ref="AA225">_xlfn.IFS(Z225=0,"No evidenciado",Z225=1,"Novato",Z225=2,"Principiante avanzado",Z225=3,"Competente",Z225=4,"Proficiente",Z225=5,"Master")</f>
        <v>Competente</v>
      </c>
      <c r="AB225" s="22">
        <v>2</v>
      </c>
      <c r="AC225" s="22" t="str" cm="1">
        <f t="array" ref="AC225">_xlfn.IFS(AB225=0,"Prenovato",AB225=1,"Novato",AB225=2,"Principiante avanzado",AB225=3,"Competente",AB225=4,"Proficiente",AB225=5,"Master")</f>
        <v>Principiante avanzado</v>
      </c>
      <c r="AD225" s="22" t="str">
        <f>IF(A225&lt;&gt;E225,"EVALUACIÓN","AUTOEVALUACIÓN")</f>
        <v>EVALUACIÓN</v>
      </c>
    </row>
    <row r="226" spans="1:30" x14ac:dyDescent="0.25">
      <c r="A226" t="s">
        <v>188</v>
      </c>
      <c r="B226" t="s">
        <v>191</v>
      </c>
      <c r="C226" t="s">
        <v>193</v>
      </c>
      <c r="D226" t="s">
        <v>194</v>
      </c>
      <c r="E226" t="s">
        <v>187</v>
      </c>
      <c r="F226" t="s">
        <v>190</v>
      </c>
      <c r="G226" t="s">
        <v>238</v>
      </c>
      <c r="H226" s="5">
        <v>44409</v>
      </c>
      <c r="I226" s="1">
        <f t="shared" ca="1" si="6"/>
        <v>22</v>
      </c>
      <c r="J226" s="1" t="str">
        <f t="shared" ca="1" si="7"/>
        <v>3. Mayor a 6 meses</v>
      </c>
      <c r="K226" t="str">
        <f>IF(COUNTIFS($E$2:$E$290,E226,$O$2:$O$290,"PRINCIPAL",$Q$2:$Q$290,0)&gt;0,"SI","NO")</f>
        <v>NO</v>
      </c>
      <c r="L226" t="s">
        <v>192</v>
      </c>
      <c r="M226" t="s">
        <v>244</v>
      </c>
      <c r="N226" t="s">
        <v>261</v>
      </c>
      <c r="O226" t="s">
        <v>260</v>
      </c>
      <c r="P226" t="str">
        <f>F226&amp;M226</f>
        <v>MAURICIO JAVIER CARBAJAL CORDOVASoluciones de industria</v>
      </c>
      <c r="Q226">
        <v>4</v>
      </c>
      <c r="R226" t="s">
        <v>7</v>
      </c>
      <c r="S226" t="s">
        <v>21</v>
      </c>
      <c r="T226" s="22">
        <v>2</v>
      </c>
      <c r="U226" s="22" t="str" cm="1">
        <f t="array" ref="U226">_xlfn.IFS(T226=0,"Prenovato",T226=1,"Novato",T226=2,"Principiante avanzado",T226=3,"Competente",T226=4,"Proficiente",T226=5,"Master")</f>
        <v>Principiante avanzado</v>
      </c>
      <c r="V226" s="22">
        <v>3</v>
      </c>
      <c r="W226" s="22" t="str" cm="1">
        <f t="array" ref="W226">_xlfn.IFS(V226=0,"No evidenciado",V226=1,"Novato",V226=2,"Principiante avanzado",V226=3,"Competente",V226=4,"Proficiente",V226=5,"Master")</f>
        <v>Competente</v>
      </c>
      <c r="X226" s="22">
        <v>3</v>
      </c>
      <c r="Y226" s="22" t="str" cm="1">
        <f t="array" ref="Y226">_xlfn.IFS(X226=0,"No evidenciado",X226=1,"Novato",X226=2,"Principiante avanzado",X226=3,"Competente",X226=4,"Proficiente",X226=5,"Master")</f>
        <v>Competente</v>
      </c>
      <c r="Z226" s="22">
        <v>3</v>
      </c>
      <c r="AA226" s="22" t="str" cm="1">
        <f t="array" ref="AA226">_xlfn.IFS(Z226=0,"No evidenciado",Z226=1,"Novato",Z226=2,"Principiante avanzado",Z226=3,"Competente",Z226=4,"Proficiente",Z226=5,"Master")</f>
        <v>Competente</v>
      </c>
      <c r="AB226" s="22">
        <v>2</v>
      </c>
      <c r="AC226" s="22" t="str" cm="1">
        <f t="array" ref="AC226">_xlfn.IFS(AB226=0,"Prenovato",AB226=1,"Novato",AB226=2,"Principiante avanzado",AB226=3,"Competente",AB226=4,"Proficiente",AB226=5,"Master")</f>
        <v>Principiante avanzado</v>
      </c>
      <c r="AD226" s="22" t="str">
        <f>IF(A226&lt;&gt;E226,"EVALUACIÓN","AUTOEVALUACIÓN")</f>
        <v>EVALUACIÓN</v>
      </c>
    </row>
    <row r="227" spans="1:30" x14ac:dyDescent="0.25">
      <c r="A227" t="s">
        <v>188</v>
      </c>
      <c r="B227" t="s">
        <v>191</v>
      </c>
      <c r="C227" t="s">
        <v>193</v>
      </c>
      <c r="D227" t="s">
        <v>194</v>
      </c>
      <c r="E227" t="s">
        <v>187</v>
      </c>
      <c r="F227" t="s">
        <v>190</v>
      </c>
      <c r="G227" t="s">
        <v>238</v>
      </c>
      <c r="H227" s="5">
        <v>44409</v>
      </c>
      <c r="I227" s="1">
        <f t="shared" ca="1" si="6"/>
        <v>22</v>
      </c>
      <c r="J227" s="1" t="str">
        <f t="shared" ca="1" si="7"/>
        <v>3. Mayor a 6 meses</v>
      </c>
      <c r="K227" t="str">
        <f>IF(COUNTIFS($E$2:$E$290,E227,$O$2:$O$290,"PRINCIPAL",$Q$2:$Q$290,0)&gt;0,"SI","NO")</f>
        <v>NO</v>
      </c>
      <c r="L227" t="s">
        <v>192</v>
      </c>
      <c r="M227" t="s">
        <v>245</v>
      </c>
      <c r="N227" t="s">
        <v>260</v>
      </c>
      <c r="O227" t="s">
        <v>260</v>
      </c>
      <c r="P227" t="str">
        <f>F227&amp;M227</f>
        <v>MAURICIO JAVIER CARBAJAL CORDOVAPatrones de arquitectura tecnológica</v>
      </c>
      <c r="Q227">
        <v>3</v>
      </c>
      <c r="R227" t="s">
        <v>5</v>
      </c>
      <c r="S227" t="s">
        <v>21</v>
      </c>
      <c r="T227" s="22">
        <v>2</v>
      </c>
      <c r="U227" s="22" t="str" cm="1">
        <f t="array" ref="U227">_xlfn.IFS(T227=0,"Prenovato",T227=1,"Novato",T227=2,"Principiante avanzado",T227=3,"Competente",T227=4,"Proficiente",T227=5,"Master")</f>
        <v>Principiante avanzado</v>
      </c>
      <c r="V227" s="22">
        <v>3</v>
      </c>
      <c r="W227" s="22" t="str" cm="1">
        <f t="array" ref="W227">_xlfn.IFS(V227=0,"No evidenciado",V227=1,"Novato",V227=2,"Principiante avanzado",V227=3,"Competente",V227=4,"Proficiente",V227=5,"Master")</f>
        <v>Competente</v>
      </c>
      <c r="X227" s="22">
        <v>3</v>
      </c>
      <c r="Y227" s="22" t="str" cm="1">
        <f t="array" ref="Y227">_xlfn.IFS(X227=0,"No evidenciado",X227=1,"Novato",X227=2,"Principiante avanzado",X227=3,"Competente",X227=4,"Proficiente",X227=5,"Master")</f>
        <v>Competente</v>
      </c>
      <c r="Z227" s="22">
        <v>3</v>
      </c>
      <c r="AA227" s="22" t="str" cm="1">
        <f t="array" ref="AA227">_xlfn.IFS(Z227=0,"No evidenciado",Z227=1,"Novato",Z227=2,"Principiante avanzado",Z227=3,"Competente",Z227=4,"Proficiente",Z227=5,"Master")</f>
        <v>Competente</v>
      </c>
      <c r="AB227" s="22">
        <v>2</v>
      </c>
      <c r="AC227" s="22" t="str" cm="1">
        <f t="array" ref="AC227">_xlfn.IFS(AB227=0,"Prenovato",AB227=1,"Novato",AB227=2,"Principiante avanzado",AB227=3,"Competente",AB227=4,"Proficiente",AB227=5,"Master")</f>
        <v>Principiante avanzado</v>
      </c>
      <c r="AD227" s="22" t="str">
        <f>IF(A227&lt;&gt;E227,"EVALUACIÓN","AUTOEVALUACIÓN")</f>
        <v>EVALUACIÓN</v>
      </c>
    </row>
    <row r="228" spans="1:30" x14ac:dyDescent="0.25">
      <c r="A228" t="s">
        <v>188</v>
      </c>
      <c r="B228" t="s">
        <v>191</v>
      </c>
      <c r="C228" t="s">
        <v>193</v>
      </c>
      <c r="D228" t="s">
        <v>194</v>
      </c>
      <c r="E228" t="s">
        <v>187</v>
      </c>
      <c r="F228" t="s">
        <v>190</v>
      </c>
      <c r="G228" t="s">
        <v>238</v>
      </c>
      <c r="H228" s="5">
        <v>44409</v>
      </c>
      <c r="I228" s="1">
        <f t="shared" ca="1" si="6"/>
        <v>22</v>
      </c>
      <c r="J228" s="1" t="str">
        <f t="shared" ca="1" si="7"/>
        <v>3. Mayor a 6 meses</v>
      </c>
      <c r="K228" t="str">
        <f>IF(COUNTIFS($E$2:$E$290,E228,$O$2:$O$290,"PRINCIPAL",$Q$2:$Q$290,0)&gt;0,"SI","NO")</f>
        <v>NO</v>
      </c>
      <c r="L228" t="s">
        <v>192</v>
      </c>
      <c r="M228" t="s">
        <v>254</v>
      </c>
      <c r="N228" t="s">
        <v>31</v>
      </c>
      <c r="O228" t="s">
        <v>31</v>
      </c>
      <c r="P228" t="str">
        <f>F228&amp;M228</f>
        <v>MAURICIO JAVIER CARBAJAL CORDOVAModelado</v>
      </c>
      <c r="Q228">
        <v>3</v>
      </c>
      <c r="R228" t="s">
        <v>5</v>
      </c>
      <c r="S228" t="s">
        <v>21</v>
      </c>
      <c r="T228" s="22">
        <v>2</v>
      </c>
      <c r="U228" s="22" t="str" cm="1">
        <f t="array" ref="U228">_xlfn.IFS(T228=0,"Prenovato",T228=1,"Novato",T228=2,"Principiante avanzado",T228=3,"Competente",T228=4,"Proficiente",T228=5,"Master")</f>
        <v>Principiante avanzado</v>
      </c>
      <c r="V228" s="22">
        <v>3</v>
      </c>
      <c r="W228" s="22" t="str" cm="1">
        <f t="array" ref="W228">_xlfn.IFS(V228=0,"No evidenciado",V228=1,"Novato",V228=2,"Principiante avanzado",V228=3,"Competente",V228=4,"Proficiente",V228=5,"Master")</f>
        <v>Competente</v>
      </c>
      <c r="X228" s="22">
        <v>3</v>
      </c>
      <c r="Y228" s="22" t="str" cm="1">
        <f t="array" ref="Y228">_xlfn.IFS(X228=0,"No evidenciado",X228=1,"Novato",X228=2,"Principiante avanzado",X228=3,"Competente",X228=4,"Proficiente",X228=5,"Master")</f>
        <v>Competente</v>
      </c>
      <c r="Z228" s="22">
        <v>3</v>
      </c>
      <c r="AA228" s="22" t="str" cm="1">
        <f t="array" ref="AA228">_xlfn.IFS(Z228=0,"No evidenciado",Z228=1,"Novato",Z228=2,"Principiante avanzado",Z228=3,"Competente",Z228=4,"Proficiente",Z228=5,"Master")</f>
        <v>Competente</v>
      </c>
      <c r="AB228" s="22">
        <v>2</v>
      </c>
      <c r="AC228" s="22" t="str" cm="1">
        <f t="array" ref="AC228">_xlfn.IFS(AB228=0,"Prenovato",AB228=1,"Novato",AB228=2,"Principiante avanzado",AB228=3,"Competente",AB228=4,"Proficiente",AB228=5,"Master")</f>
        <v>Principiante avanzado</v>
      </c>
      <c r="AD228" s="22" t="str">
        <f>IF(A228&lt;&gt;E228,"EVALUACIÓN","AUTOEVALUACIÓN")</f>
        <v>EVALUACIÓN</v>
      </c>
    </row>
    <row r="229" spans="1:30" x14ac:dyDescent="0.25">
      <c r="A229" t="s">
        <v>188</v>
      </c>
      <c r="B229" t="s">
        <v>191</v>
      </c>
      <c r="C229" t="s">
        <v>193</v>
      </c>
      <c r="D229" t="s">
        <v>194</v>
      </c>
      <c r="E229" t="s">
        <v>187</v>
      </c>
      <c r="F229" t="s">
        <v>190</v>
      </c>
      <c r="G229" t="s">
        <v>238</v>
      </c>
      <c r="H229" s="5">
        <v>44409</v>
      </c>
      <c r="I229" s="1">
        <f t="shared" ca="1" si="6"/>
        <v>22</v>
      </c>
      <c r="J229" s="1" t="str">
        <f t="shared" ca="1" si="7"/>
        <v>3. Mayor a 6 meses</v>
      </c>
      <c r="K229" t="str">
        <f>IF(COUNTIFS($E$2:$E$290,E229,$O$2:$O$290,"PRINCIPAL",$Q$2:$Q$290,0)&gt;0,"SI","NO")</f>
        <v>NO</v>
      </c>
      <c r="L229" t="s">
        <v>192</v>
      </c>
      <c r="M229" t="s">
        <v>256</v>
      </c>
      <c r="N229" t="s">
        <v>261</v>
      </c>
      <c r="O229" t="s">
        <v>260</v>
      </c>
      <c r="P229" t="str">
        <f>F229&amp;M229</f>
        <v>MAURICIO JAVIER CARBAJAL CORDOVAPlataforma de soluciones BCP</v>
      </c>
      <c r="Q229">
        <v>4</v>
      </c>
      <c r="R229" t="s">
        <v>7</v>
      </c>
      <c r="S229" t="s">
        <v>21</v>
      </c>
      <c r="T229" s="22">
        <v>2</v>
      </c>
      <c r="U229" s="22" t="str" cm="1">
        <f t="array" ref="U229">_xlfn.IFS(T229=0,"Prenovato",T229=1,"Novato",T229=2,"Principiante avanzado",T229=3,"Competente",T229=4,"Proficiente",T229=5,"Master")</f>
        <v>Principiante avanzado</v>
      </c>
      <c r="V229" s="22">
        <v>3</v>
      </c>
      <c r="W229" s="22" t="str" cm="1">
        <f t="array" ref="W229">_xlfn.IFS(V229=0,"No evidenciado",V229=1,"Novato",V229=2,"Principiante avanzado",V229=3,"Competente",V229=4,"Proficiente",V229=5,"Master")</f>
        <v>Competente</v>
      </c>
      <c r="X229" s="22">
        <v>3</v>
      </c>
      <c r="Y229" s="22" t="str" cm="1">
        <f t="array" ref="Y229">_xlfn.IFS(X229=0,"No evidenciado",X229=1,"Novato",X229=2,"Principiante avanzado",X229=3,"Competente",X229=4,"Proficiente",X229=5,"Master")</f>
        <v>Competente</v>
      </c>
      <c r="Z229" s="22">
        <v>3</v>
      </c>
      <c r="AA229" s="22" t="str" cm="1">
        <f t="array" ref="AA229">_xlfn.IFS(Z229=0,"No evidenciado",Z229=1,"Novato",Z229=2,"Principiante avanzado",Z229=3,"Competente",Z229=4,"Proficiente",Z229=5,"Master")</f>
        <v>Competente</v>
      </c>
      <c r="AB229" s="22">
        <v>2</v>
      </c>
      <c r="AC229" s="22" t="str" cm="1">
        <f t="array" ref="AC229">_xlfn.IFS(AB229=0,"Prenovato",AB229=1,"Novato",AB229=2,"Principiante avanzado",AB229=3,"Competente",AB229=4,"Proficiente",AB229=5,"Master")</f>
        <v>Principiante avanzado</v>
      </c>
      <c r="AD229" s="22" t="str">
        <f>IF(A229&lt;&gt;E229,"EVALUACIÓN","AUTOEVALUACIÓN")</f>
        <v>EVALUACIÓN</v>
      </c>
    </row>
    <row r="230" spans="1:30" x14ac:dyDescent="0.25">
      <c r="A230" t="s">
        <v>188</v>
      </c>
      <c r="B230" t="s">
        <v>191</v>
      </c>
      <c r="C230" t="s">
        <v>193</v>
      </c>
      <c r="D230" t="s">
        <v>194</v>
      </c>
      <c r="E230" t="s">
        <v>187</v>
      </c>
      <c r="F230" t="s">
        <v>190</v>
      </c>
      <c r="G230" t="s">
        <v>238</v>
      </c>
      <c r="H230" s="5">
        <v>44409</v>
      </c>
      <c r="I230" s="1">
        <f t="shared" ca="1" si="6"/>
        <v>22</v>
      </c>
      <c r="J230" s="1" t="str">
        <f t="shared" ca="1" si="7"/>
        <v>3. Mayor a 6 meses</v>
      </c>
      <c r="K230" t="str">
        <f>IF(COUNTIFS($E$2:$E$290,E230,$O$2:$O$290,"PRINCIPAL",$Q$2:$Q$290,0)&gt;0,"SI","NO")</f>
        <v>NO</v>
      </c>
      <c r="L230" t="s">
        <v>192</v>
      </c>
      <c r="M230" t="s">
        <v>246</v>
      </c>
      <c r="N230" t="s">
        <v>261</v>
      </c>
      <c r="O230" t="s">
        <v>260</v>
      </c>
      <c r="P230" t="str">
        <f>F230&amp;M230</f>
        <v>MAURICIO JAVIER CARBAJAL CORDOVAArquitectura de datos BCP</v>
      </c>
      <c r="Q230">
        <v>3</v>
      </c>
      <c r="R230" t="s">
        <v>5</v>
      </c>
      <c r="S230" t="s">
        <v>21</v>
      </c>
      <c r="T230" s="22">
        <v>2</v>
      </c>
      <c r="U230" s="22" t="str" cm="1">
        <f t="array" ref="U230">_xlfn.IFS(T230=0,"Prenovato",T230=1,"Novato",T230=2,"Principiante avanzado",T230=3,"Competente",T230=4,"Proficiente",T230=5,"Master")</f>
        <v>Principiante avanzado</v>
      </c>
      <c r="V230" s="22">
        <v>3</v>
      </c>
      <c r="W230" s="22" t="str" cm="1">
        <f t="array" ref="W230">_xlfn.IFS(V230=0,"No evidenciado",V230=1,"Novato",V230=2,"Principiante avanzado",V230=3,"Competente",V230=4,"Proficiente",V230=5,"Master")</f>
        <v>Competente</v>
      </c>
      <c r="X230" s="22">
        <v>3</v>
      </c>
      <c r="Y230" s="22" t="str" cm="1">
        <f t="array" ref="Y230">_xlfn.IFS(X230=0,"No evidenciado",X230=1,"Novato",X230=2,"Principiante avanzado",X230=3,"Competente",X230=4,"Proficiente",X230=5,"Master")</f>
        <v>Competente</v>
      </c>
      <c r="Z230" s="22">
        <v>3</v>
      </c>
      <c r="AA230" s="22" t="str" cm="1">
        <f t="array" ref="AA230">_xlfn.IFS(Z230=0,"No evidenciado",Z230=1,"Novato",Z230=2,"Principiante avanzado",Z230=3,"Competente",Z230=4,"Proficiente",Z230=5,"Master")</f>
        <v>Competente</v>
      </c>
      <c r="AB230" s="22">
        <v>2</v>
      </c>
      <c r="AC230" s="22" t="str" cm="1">
        <f t="array" ref="AC230">_xlfn.IFS(AB230=0,"Prenovato",AB230=1,"Novato",AB230=2,"Principiante avanzado",AB230=3,"Competente",AB230=4,"Proficiente",AB230=5,"Master")</f>
        <v>Principiante avanzado</v>
      </c>
      <c r="AD230" s="22" t="str">
        <f>IF(A230&lt;&gt;E230,"EVALUACIÓN","AUTOEVALUACIÓN")</f>
        <v>EVALUACIÓN</v>
      </c>
    </row>
    <row r="231" spans="1:30" x14ac:dyDescent="0.25">
      <c r="A231" t="s">
        <v>188</v>
      </c>
      <c r="B231" t="s">
        <v>191</v>
      </c>
      <c r="C231" t="s">
        <v>193</v>
      </c>
      <c r="D231" t="s">
        <v>194</v>
      </c>
      <c r="E231" t="s">
        <v>187</v>
      </c>
      <c r="F231" t="s">
        <v>190</v>
      </c>
      <c r="G231" t="s">
        <v>238</v>
      </c>
      <c r="H231" s="5">
        <v>44409</v>
      </c>
      <c r="I231" s="1">
        <f t="shared" ca="1" si="6"/>
        <v>22</v>
      </c>
      <c r="J231" s="1" t="str">
        <f t="shared" ca="1" si="7"/>
        <v>3. Mayor a 6 meses</v>
      </c>
      <c r="K231" t="str">
        <f>IF(COUNTIFS($E$2:$E$290,E231,$O$2:$O$290,"PRINCIPAL",$Q$2:$Q$290,0)&gt;0,"SI","NO")</f>
        <v>NO</v>
      </c>
      <c r="L231" t="s">
        <v>192</v>
      </c>
      <c r="M231" t="s">
        <v>252</v>
      </c>
      <c r="N231" t="s">
        <v>260</v>
      </c>
      <c r="O231" t="s">
        <v>260</v>
      </c>
      <c r="P231" t="str">
        <f>F231&amp;M231</f>
        <v>MAURICIO JAVIER CARBAJAL CORDOVAEvolución ágil de productos digitales</v>
      </c>
      <c r="Q231">
        <v>2</v>
      </c>
      <c r="R231" t="s">
        <v>4</v>
      </c>
      <c r="S231" t="s">
        <v>21</v>
      </c>
      <c r="T231" s="22">
        <v>2</v>
      </c>
      <c r="U231" s="22" t="str" cm="1">
        <f t="array" ref="U231">_xlfn.IFS(T231=0,"Prenovato",T231=1,"Novato",T231=2,"Principiante avanzado",T231=3,"Competente",T231=4,"Proficiente",T231=5,"Master")</f>
        <v>Principiante avanzado</v>
      </c>
      <c r="V231" s="22">
        <v>3</v>
      </c>
      <c r="W231" s="22" t="str" cm="1">
        <f t="array" ref="W231">_xlfn.IFS(V231=0,"No evidenciado",V231=1,"Novato",V231=2,"Principiante avanzado",V231=3,"Competente",V231=4,"Proficiente",V231=5,"Master")</f>
        <v>Competente</v>
      </c>
      <c r="X231" s="22">
        <v>3</v>
      </c>
      <c r="Y231" s="22" t="str" cm="1">
        <f t="array" ref="Y231">_xlfn.IFS(X231=0,"No evidenciado",X231=1,"Novato",X231=2,"Principiante avanzado",X231=3,"Competente",X231=4,"Proficiente",X231=5,"Master")</f>
        <v>Competente</v>
      </c>
      <c r="Z231" s="22">
        <v>3</v>
      </c>
      <c r="AA231" s="22" t="str" cm="1">
        <f t="array" ref="AA231">_xlfn.IFS(Z231=0,"No evidenciado",Z231=1,"Novato",Z231=2,"Principiante avanzado",Z231=3,"Competente",Z231=4,"Proficiente",Z231=5,"Master")</f>
        <v>Competente</v>
      </c>
      <c r="AB231" s="22">
        <v>2</v>
      </c>
      <c r="AC231" s="22" t="str" cm="1">
        <f t="array" ref="AC231">_xlfn.IFS(AB231=0,"Prenovato",AB231=1,"Novato",AB231=2,"Principiante avanzado",AB231=3,"Competente",AB231=4,"Proficiente",AB231=5,"Master")</f>
        <v>Principiante avanzado</v>
      </c>
      <c r="AD231" s="22" t="str">
        <f>IF(A231&lt;&gt;E231,"EVALUACIÓN","AUTOEVALUACIÓN")</f>
        <v>EVALUACIÓN</v>
      </c>
    </row>
    <row r="232" spans="1:30" x14ac:dyDescent="0.25">
      <c r="A232" t="s">
        <v>188</v>
      </c>
      <c r="B232" t="s">
        <v>191</v>
      </c>
      <c r="C232" t="s">
        <v>193</v>
      </c>
      <c r="D232" t="s">
        <v>194</v>
      </c>
      <c r="E232" t="s">
        <v>187</v>
      </c>
      <c r="F232" t="s">
        <v>190</v>
      </c>
      <c r="G232" t="s">
        <v>238</v>
      </c>
      <c r="H232" s="5">
        <v>44409</v>
      </c>
      <c r="I232" s="1">
        <f t="shared" ca="1" si="6"/>
        <v>22</v>
      </c>
      <c r="J232" s="1" t="str">
        <f t="shared" ca="1" si="7"/>
        <v>3. Mayor a 6 meses</v>
      </c>
      <c r="K232" t="str">
        <f>IF(COUNTIFS($E$2:$E$290,E232,$O$2:$O$290,"PRINCIPAL",$Q$2:$Q$290,0)&gt;0,"SI","NO")</f>
        <v>NO</v>
      </c>
      <c r="L232" t="s">
        <v>192</v>
      </c>
      <c r="M232" t="s">
        <v>253</v>
      </c>
      <c r="N232" t="s">
        <v>31</v>
      </c>
      <c r="O232" t="s">
        <v>31</v>
      </c>
      <c r="P232" t="str">
        <f>F232&amp;M232</f>
        <v>MAURICIO JAVIER CARBAJAL CORDOVANegocio bancario</v>
      </c>
      <c r="Q232">
        <v>4</v>
      </c>
      <c r="R232" t="s">
        <v>7</v>
      </c>
      <c r="S232" t="s">
        <v>21</v>
      </c>
      <c r="T232" s="22">
        <v>2</v>
      </c>
      <c r="U232" s="22" t="str" cm="1">
        <f t="array" ref="U232">_xlfn.IFS(T232=0,"Prenovato",T232=1,"Novato",T232=2,"Principiante avanzado",T232=3,"Competente",T232=4,"Proficiente",T232=5,"Master")</f>
        <v>Principiante avanzado</v>
      </c>
      <c r="V232" s="22">
        <v>3</v>
      </c>
      <c r="W232" s="22" t="str" cm="1">
        <f t="array" ref="W232">_xlfn.IFS(V232=0,"No evidenciado",V232=1,"Novato",V232=2,"Principiante avanzado",V232=3,"Competente",V232=4,"Proficiente",V232=5,"Master")</f>
        <v>Competente</v>
      </c>
      <c r="X232" s="22">
        <v>3</v>
      </c>
      <c r="Y232" s="22" t="str" cm="1">
        <f t="array" ref="Y232">_xlfn.IFS(X232=0,"No evidenciado",X232=1,"Novato",X232=2,"Principiante avanzado",X232=3,"Competente",X232=4,"Proficiente",X232=5,"Master")</f>
        <v>Competente</v>
      </c>
      <c r="Z232" s="22">
        <v>3</v>
      </c>
      <c r="AA232" s="22" t="str" cm="1">
        <f t="array" ref="AA232">_xlfn.IFS(Z232=0,"No evidenciado",Z232=1,"Novato",Z232=2,"Principiante avanzado",Z232=3,"Competente",Z232=4,"Proficiente",Z232=5,"Master")</f>
        <v>Competente</v>
      </c>
      <c r="AB232" s="22">
        <v>2</v>
      </c>
      <c r="AC232" s="22" t="str" cm="1">
        <f t="array" ref="AC232">_xlfn.IFS(AB232=0,"Prenovato",AB232=1,"Novato",AB232=2,"Principiante avanzado",AB232=3,"Competente",AB232=4,"Proficiente",AB232=5,"Master")</f>
        <v>Principiante avanzado</v>
      </c>
      <c r="AD232" s="22" t="str">
        <f>IF(A232&lt;&gt;E232,"EVALUACIÓN","AUTOEVALUACIÓN")</f>
        <v>EVALUACIÓN</v>
      </c>
    </row>
    <row r="233" spans="1:30" x14ac:dyDescent="0.25">
      <c r="A233" t="s">
        <v>188</v>
      </c>
      <c r="B233" t="s">
        <v>191</v>
      </c>
      <c r="C233" t="s">
        <v>193</v>
      </c>
      <c r="D233" t="s">
        <v>194</v>
      </c>
      <c r="E233" t="s">
        <v>187</v>
      </c>
      <c r="F233" t="s">
        <v>190</v>
      </c>
      <c r="G233" t="s">
        <v>238</v>
      </c>
      <c r="H233" s="5">
        <v>44409</v>
      </c>
      <c r="I233" s="1">
        <f t="shared" ca="1" si="6"/>
        <v>22</v>
      </c>
      <c r="J233" s="1" t="str">
        <f t="shared" ca="1" si="7"/>
        <v>3. Mayor a 6 meses</v>
      </c>
      <c r="K233" t="str">
        <f>IF(COUNTIFS($E$2:$E$290,E233,$O$2:$O$290,"PRINCIPAL",$Q$2:$Q$290,0)&gt;0,"SI","NO")</f>
        <v>NO</v>
      </c>
      <c r="L233" t="s">
        <v>192</v>
      </c>
      <c r="M233" t="s">
        <v>255</v>
      </c>
      <c r="N233" t="s">
        <v>260</v>
      </c>
      <c r="O233" t="s">
        <v>260</v>
      </c>
      <c r="P233" t="str">
        <f>F233&amp;M233</f>
        <v>MAURICIO JAVIER CARBAJAL CORDOVACompliance</v>
      </c>
      <c r="Q233">
        <v>4</v>
      </c>
      <c r="R233" t="s">
        <v>7</v>
      </c>
      <c r="S233" t="s">
        <v>21</v>
      </c>
      <c r="T233" s="22">
        <v>2</v>
      </c>
      <c r="U233" s="22" t="str" cm="1">
        <f t="array" ref="U233">_xlfn.IFS(T233=0,"Prenovato",T233=1,"Novato",T233=2,"Principiante avanzado",T233=3,"Competente",T233=4,"Proficiente",T233=5,"Master")</f>
        <v>Principiante avanzado</v>
      </c>
      <c r="V233" s="22">
        <v>3</v>
      </c>
      <c r="W233" s="22" t="str" cm="1">
        <f t="array" ref="W233">_xlfn.IFS(V233=0,"No evidenciado",V233=1,"Novato",V233=2,"Principiante avanzado",V233=3,"Competente",V233=4,"Proficiente",V233=5,"Master")</f>
        <v>Competente</v>
      </c>
      <c r="X233" s="22">
        <v>3</v>
      </c>
      <c r="Y233" s="22" t="str" cm="1">
        <f t="array" ref="Y233">_xlfn.IFS(X233=0,"No evidenciado",X233=1,"Novato",X233=2,"Principiante avanzado",X233=3,"Competente",X233=4,"Proficiente",X233=5,"Master")</f>
        <v>Competente</v>
      </c>
      <c r="Z233" s="22">
        <v>3</v>
      </c>
      <c r="AA233" s="22" t="str" cm="1">
        <f t="array" ref="AA233">_xlfn.IFS(Z233=0,"No evidenciado",Z233=1,"Novato",Z233=2,"Principiante avanzado",Z233=3,"Competente",Z233=4,"Proficiente",Z233=5,"Master")</f>
        <v>Competente</v>
      </c>
      <c r="AB233" s="22">
        <v>2</v>
      </c>
      <c r="AC233" s="22" t="str" cm="1">
        <f t="array" ref="AC233">_xlfn.IFS(AB233=0,"Prenovato",AB233=1,"Novato",AB233=2,"Principiante avanzado",AB233=3,"Competente",AB233=4,"Proficiente",AB233=5,"Master")</f>
        <v>Principiante avanzado</v>
      </c>
      <c r="AD233" s="22" t="str">
        <f>IF(A233&lt;&gt;E233,"EVALUACIÓN","AUTOEVALUACIÓN")</f>
        <v>EVALUACIÓN</v>
      </c>
    </row>
    <row r="234" spans="1:30" x14ac:dyDescent="0.25">
      <c r="A234" t="s">
        <v>188</v>
      </c>
      <c r="B234" t="s">
        <v>191</v>
      </c>
      <c r="C234" t="s">
        <v>193</v>
      </c>
      <c r="D234" t="s">
        <v>194</v>
      </c>
      <c r="E234" t="s">
        <v>187</v>
      </c>
      <c r="F234" t="s">
        <v>190</v>
      </c>
      <c r="G234" t="s">
        <v>238</v>
      </c>
      <c r="H234" s="5">
        <v>44409</v>
      </c>
      <c r="I234" s="1">
        <f t="shared" ca="1" si="6"/>
        <v>22</v>
      </c>
      <c r="J234" s="1" t="str">
        <f t="shared" ca="1" si="7"/>
        <v>3. Mayor a 6 meses</v>
      </c>
      <c r="K234" t="str">
        <f>IF(COUNTIFS($E$2:$E$290,E234,$O$2:$O$290,"PRINCIPAL",$Q$2:$Q$290,0)&gt;0,"SI","NO")</f>
        <v>NO</v>
      </c>
      <c r="L234" t="s">
        <v>192</v>
      </c>
      <c r="M234" t="s">
        <v>249</v>
      </c>
      <c r="N234" t="s">
        <v>261</v>
      </c>
      <c r="O234" t="s">
        <v>260</v>
      </c>
      <c r="P234" t="str">
        <f>F234&amp;M234</f>
        <v>MAURICIO JAVIER CARBAJAL CORDOVAStory Telling</v>
      </c>
      <c r="Q234">
        <v>2</v>
      </c>
      <c r="R234" t="s">
        <v>4</v>
      </c>
      <c r="S234" t="s">
        <v>21</v>
      </c>
      <c r="T234" s="22">
        <v>2</v>
      </c>
      <c r="U234" s="22" t="str" cm="1">
        <f t="array" ref="U234">_xlfn.IFS(T234=0,"Prenovato",T234=1,"Novato",T234=2,"Principiante avanzado",T234=3,"Competente",T234=4,"Proficiente",T234=5,"Master")</f>
        <v>Principiante avanzado</v>
      </c>
      <c r="V234" s="22">
        <v>3</v>
      </c>
      <c r="W234" s="22" t="str" cm="1">
        <f t="array" ref="W234">_xlfn.IFS(V234=0,"No evidenciado",V234=1,"Novato",V234=2,"Principiante avanzado",V234=3,"Competente",V234=4,"Proficiente",V234=5,"Master")</f>
        <v>Competente</v>
      </c>
      <c r="X234" s="22">
        <v>3</v>
      </c>
      <c r="Y234" s="22" t="str" cm="1">
        <f t="array" ref="Y234">_xlfn.IFS(X234=0,"No evidenciado",X234=1,"Novato",X234=2,"Principiante avanzado",X234=3,"Competente",X234=4,"Proficiente",X234=5,"Master")</f>
        <v>Competente</v>
      </c>
      <c r="Z234" s="22">
        <v>3</v>
      </c>
      <c r="AA234" s="22" t="str" cm="1">
        <f t="array" ref="AA234">_xlfn.IFS(Z234=0,"No evidenciado",Z234=1,"Novato",Z234=2,"Principiante avanzado",Z234=3,"Competente",Z234=4,"Proficiente",Z234=5,"Master")</f>
        <v>Competente</v>
      </c>
      <c r="AB234" s="22">
        <v>2</v>
      </c>
      <c r="AC234" s="22" t="str" cm="1">
        <f t="array" ref="AC234">_xlfn.IFS(AB234=0,"Prenovato",AB234=1,"Novato",AB234=2,"Principiante avanzado",AB234=3,"Competente",AB234=4,"Proficiente",AB234=5,"Master")</f>
        <v>Principiante avanzado</v>
      </c>
      <c r="AD234" s="22" t="str">
        <f>IF(A234&lt;&gt;E234,"EVALUACIÓN","AUTOEVALUACIÓN")</f>
        <v>EVALUACIÓN</v>
      </c>
    </row>
    <row r="235" spans="1:30" x14ac:dyDescent="0.25">
      <c r="A235" t="s">
        <v>188</v>
      </c>
      <c r="B235" t="s">
        <v>191</v>
      </c>
      <c r="C235" t="s">
        <v>193</v>
      </c>
      <c r="D235" t="s">
        <v>194</v>
      </c>
      <c r="E235" t="s">
        <v>187</v>
      </c>
      <c r="F235" t="s">
        <v>190</v>
      </c>
      <c r="G235" t="s">
        <v>238</v>
      </c>
      <c r="H235" s="5">
        <v>44409</v>
      </c>
      <c r="I235" s="1">
        <f t="shared" ca="1" si="6"/>
        <v>22</v>
      </c>
      <c r="J235" s="1" t="str">
        <f t="shared" ca="1" si="7"/>
        <v>3. Mayor a 6 meses</v>
      </c>
      <c r="K235" t="str">
        <f>IF(COUNTIFS($E$2:$E$290,E235,$O$2:$O$290,"PRINCIPAL",$Q$2:$Q$290,0)&gt;0,"SI","NO")</f>
        <v>NO</v>
      </c>
      <c r="L235" t="s">
        <v>192</v>
      </c>
      <c r="M235" t="s">
        <v>250</v>
      </c>
      <c r="N235" t="s">
        <v>260</v>
      </c>
      <c r="O235" t="s">
        <v>260</v>
      </c>
      <c r="P235" t="str">
        <f>F235&amp;M235</f>
        <v>MAURICIO JAVIER CARBAJAL CORDOVAGestión de cambios</v>
      </c>
      <c r="Q235">
        <v>2</v>
      </c>
      <c r="R235" t="s">
        <v>4</v>
      </c>
      <c r="S235" t="s">
        <v>21</v>
      </c>
      <c r="T235" s="22">
        <v>2</v>
      </c>
      <c r="U235" s="22" t="str" cm="1">
        <f t="array" ref="U235">_xlfn.IFS(T235=0,"Prenovato",T235=1,"Novato",T235=2,"Principiante avanzado",T235=3,"Competente",T235=4,"Proficiente",T235=5,"Master")</f>
        <v>Principiante avanzado</v>
      </c>
      <c r="V235" s="22">
        <v>3</v>
      </c>
      <c r="W235" s="22" t="str" cm="1">
        <f t="array" ref="W235">_xlfn.IFS(V235=0,"No evidenciado",V235=1,"Novato",V235=2,"Principiante avanzado",V235=3,"Competente",V235=4,"Proficiente",V235=5,"Master")</f>
        <v>Competente</v>
      </c>
      <c r="X235" s="22">
        <v>3</v>
      </c>
      <c r="Y235" s="22" t="str" cm="1">
        <f t="array" ref="Y235">_xlfn.IFS(X235=0,"No evidenciado",X235=1,"Novato",X235=2,"Principiante avanzado",X235=3,"Competente",X235=4,"Proficiente",X235=5,"Master")</f>
        <v>Competente</v>
      </c>
      <c r="Z235" s="22">
        <v>3</v>
      </c>
      <c r="AA235" s="22" t="str" cm="1">
        <f t="array" ref="AA235">_xlfn.IFS(Z235=0,"No evidenciado",Z235=1,"Novato",Z235=2,"Principiante avanzado",Z235=3,"Competente",Z235=4,"Proficiente",Z235=5,"Master")</f>
        <v>Competente</v>
      </c>
      <c r="AB235" s="22">
        <v>2</v>
      </c>
      <c r="AC235" s="22" t="str" cm="1">
        <f t="array" ref="AC235">_xlfn.IFS(AB235=0,"Prenovato",AB235=1,"Novato",AB235=2,"Principiante avanzado",AB235=3,"Competente",AB235=4,"Proficiente",AB235=5,"Master")</f>
        <v>Principiante avanzado</v>
      </c>
      <c r="AD235" s="22" t="str">
        <f>IF(A235&lt;&gt;E235,"EVALUACIÓN","AUTOEVALUACIÓN")</f>
        <v>EVALUACIÓN</v>
      </c>
    </row>
    <row r="236" spans="1:30" x14ac:dyDescent="0.25">
      <c r="A236" t="s">
        <v>188</v>
      </c>
      <c r="B236" t="s">
        <v>191</v>
      </c>
      <c r="C236" t="s">
        <v>193</v>
      </c>
      <c r="D236" t="s">
        <v>194</v>
      </c>
      <c r="E236" t="s">
        <v>187</v>
      </c>
      <c r="F236" t="s">
        <v>190</v>
      </c>
      <c r="G236" t="s">
        <v>238</v>
      </c>
      <c r="H236" s="5">
        <v>44409</v>
      </c>
      <c r="I236" s="1">
        <f t="shared" ca="1" si="6"/>
        <v>22</v>
      </c>
      <c r="J236" s="1" t="str">
        <f t="shared" ca="1" si="7"/>
        <v>3. Mayor a 6 meses</v>
      </c>
      <c r="K236" t="str">
        <f>IF(COUNTIFS($E$2:$E$290,E236,$O$2:$O$290,"PRINCIPAL",$Q$2:$Q$290,0)&gt;0,"SI","NO")</f>
        <v>NO</v>
      </c>
      <c r="L236" t="s">
        <v>192</v>
      </c>
      <c r="M236" t="s">
        <v>251</v>
      </c>
      <c r="N236" t="s">
        <v>261</v>
      </c>
      <c r="O236" t="s">
        <v>260</v>
      </c>
      <c r="P236" t="str">
        <f>F236&amp;M236</f>
        <v>MAURICIO JAVIER CARBAJAL CORDOVACustomer Experience</v>
      </c>
      <c r="Q236">
        <v>2</v>
      </c>
      <c r="R236" t="s">
        <v>4</v>
      </c>
      <c r="S236" t="s">
        <v>21</v>
      </c>
      <c r="T236" s="22">
        <v>2</v>
      </c>
      <c r="U236" s="22" t="str" cm="1">
        <f t="array" ref="U236">_xlfn.IFS(T236=0,"Prenovato",T236=1,"Novato",T236=2,"Principiante avanzado",T236=3,"Competente",T236=4,"Proficiente",T236=5,"Master")</f>
        <v>Principiante avanzado</v>
      </c>
      <c r="V236" s="22">
        <v>3</v>
      </c>
      <c r="W236" s="22" t="str" cm="1">
        <f t="array" ref="W236">_xlfn.IFS(V236=0,"No evidenciado",V236=1,"Novato",V236=2,"Principiante avanzado",V236=3,"Competente",V236=4,"Proficiente",V236=5,"Master")</f>
        <v>Competente</v>
      </c>
      <c r="X236" s="22">
        <v>3</v>
      </c>
      <c r="Y236" s="22" t="str" cm="1">
        <f t="array" ref="Y236">_xlfn.IFS(X236=0,"No evidenciado",X236=1,"Novato",X236=2,"Principiante avanzado",X236=3,"Competente",X236=4,"Proficiente",X236=5,"Master")</f>
        <v>Competente</v>
      </c>
      <c r="Z236" s="22">
        <v>3</v>
      </c>
      <c r="AA236" s="22" t="str" cm="1">
        <f t="array" ref="AA236">_xlfn.IFS(Z236=0,"No evidenciado",Z236=1,"Novato",Z236=2,"Principiante avanzado",Z236=3,"Competente",Z236=4,"Proficiente",Z236=5,"Master")</f>
        <v>Competente</v>
      </c>
      <c r="AB236" s="22">
        <v>2</v>
      </c>
      <c r="AC236" s="22" t="str" cm="1">
        <f t="array" ref="AC236">_xlfn.IFS(AB236=0,"Prenovato",AB236=1,"Novato",AB236=2,"Principiante avanzado",AB236=3,"Competente",AB236=4,"Proficiente",AB236=5,"Master")</f>
        <v>Principiante avanzado</v>
      </c>
      <c r="AD236" s="22" t="str">
        <f>IF(A236&lt;&gt;E236,"EVALUACIÓN","AUTOEVALUACIÓN")</f>
        <v>EVALUACIÓN</v>
      </c>
    </row>
    <row r="237" spans="1:30" x14ac:dyDescent="0.25">
      <c r="A237" t="s">
        <v>188</v>
      </c>
      <c r="B237" t="s">
        <v>191</v>
      </c>
      <c r="C237" t="s">
        <v>193</v>
      </c>
      <c r="D237" t="s">
        <v>194</v>
      </c>
      <c r="E237" t="s">
        <v>187</v>
      </c>
      <c r="F237" t="s">
        <v>190</v>
      </c>
      <c r="G237" t="s">
        <v>238</v>
      </c>
      <c r="H237" s="5">
        <v>44409</v>
      </c>
      <c r="I237" s="1">
        <f t="shared" ca="1" si="6"/>
        <v>22</v>
      </c>
      <c r="J237" s="1" t="str">
        <f t="shared" ca="1" si="7"/>
        <v>3. Mayor a 6 meses</v>
      </c>
      <c r="K237" t="str">
        <f>IF(COUNTIFS($E$2:$E$290,E237,$O$2:$O$290,"PRINCIPAL",$Q$2:$Q$290,0)&gt;0,"SI","NO")</f>
        <v>NO</v>
      </c>
      <c r="L237" t="s">
        <v>192</v>
      </c>
      <c r="M237" t="s">
        <v>259</v>
      </c>
      <c r="N237" t="s">
        <v>260</v>
      </c>
      <c r="O237" t="s">
        <v>260</v>
      </c>
      <c r="P237" t="str">
        <f>F237&amp;M237</f>
        <v>MAURICIO JAVIER CARBAJAL CORDOVAPrincipios de seguridad</v>
      </c>
      <c r="Q237">
        <v>2</v>
      </c>
      <c r="R237" t="s">
        <v>4</v>
      </c>
      <c r="S237" t="s">
        <v>21</v>
      </c>
      <c r="T237" s="22">
        <v>2</v>
      </c>
      <c r="U237" s="22" t="str" cm="1">
        <f t="array" ref="U237">_xlfn.IFS(T237=0,"Prenovato",T237=1,"Novato",T237=2,"Principiante avanzado",T237=3,"Competente",T237=4,"Proficiente",T237=5,"Master")</f>
        <v>Principiante avanzado</v>
      </c>
      <c r="V237" s="22">
        <v>3</v>
      </c>
      <c r="W237" s="22" t="str" cm="1">
        <f t="array" ref="W237">_xlfn.IFS(V237=0,"No evidenciado",V237=1,"Novato",V237=2,"Principiante avanzado",V237=3,"Competente",V237=4,"Proficiente",V237=5,"Master")</f>
        <v>Competente</v>
      </c>
      <c r="X237" s="22">
        <v>3</v>
      </c>
      <c r="Y237" s="22" t="str" cm="1">
        <f t="array" ref="Y237">_xlfn.IFS(X237=0,"No evidenciado",X237=1,"Novato",X237=2,"Principiante avanzado",X237=3,"Competente",X237=4,"Proficiente",X237=5,"Master")</f>
        <v>Competente</v>
      </c>
      <c r="Z237" s="22">
        <v>3</v>
      </c>
      <c r="AA237" s="22" t="str" cm="1">
        <f t="array" ref="AA237">_xlfn.IFS(Z237=0,"No evidenciado",Z237=1,"Novato",Z237=2,"Principiante avanzado",Z237=3,"Competente",Z237=4,"Proficiente",Z237=5,"Master")</f>
        <v>Competente</v>
      </c>
      <c r="AB237" s="22">
        <v>2</v>
      </c>
      <c r="AC237" s="22" t="str" cm="1">
        <f t="array" ref="AC237">_xlfn.IFS(AB237=0,"Prenovato",AB237=1,"Novato",AB237=2,"Principiante avanzado",AB237=3,"Competente",AB237=4,"Proficiente",AB237=5,"Master")</f>
        <v>Principiante avanzado</v>
      </c>
      <c r="AD237" s="22" t="str">
        <f>IF(A237&lt;&gt;E237,"EVALUACIÓN","AUTOEVALUACIÓN")</f>
        <v>EVALUACIÓN</v>
      </c>
    </row>
    <row r="238" spans="1:30" x14ac:dyDescent="0.25">
      <c r="A238" t="s">
        <v>188</v>
      </c>
      <c r="B238" t="s">
        <v>191</v>
      </c>
      <c r="C238" t="s">
        <v>193</v>
      </c>
      <c r="D238" t="s">
        <v>194</v>
      </c>
      <c r="E238" t="s">
        <v>187</v>
      </c>
      <c r="F238" t="s">
        <v>190</v>
      </c>
      <c r="G238" t="s">
        <v>238</v>
      </c>
      <c r="H238" s="5">
        <v>44409</v>
      </c>
      <c r="I238" s="1">
        <f t="shared" ca="1" si="6"/>
        <v>22</v>
      </c>
      <c r="J238" s="1" t="str">
        <f t="shared" ca="1" si="7"/>
        <v>3. Mayor a 6 meses</v>
      </c>
      <c r="K238" t="str">
        <f>IF(COUNTIFS($E$2:$E$290,E238,$O$2:$O$290,"PRINCIPAL",$Q$2:$Q$290,0)&gt;0,"SI","NO")</f>
        <v>NO</v>
      </c>
      <c r="L238" t="s">
        <v>192</v>
      </c>
      <c r="M238" t="s">
        <v>247</v>
      </c>
      <c r="N238" t="s">
        <v>31</v>
      </c>
      <c r="O238" t="s">
        <v>31</v>
      </c>
      <c r="P238" t="str">
        <f>F238&amp;M238</f>
        <v>MAURICIO JAVIER CARBAJAL CORDOVAInnovación</v>
      </c>
      <c r="Q238">
        <v>2</v>
      </c>
      <c r="R238" t="s">
        <v>4</v>
      </c>
      <c r="S238" t="s">
        <v>21</v>
      </c>
      <c r="T238" s="22">
        <v>2</v>
      </c>
      <c r="U238" s="22" t="str" cm="1">
        <f t="array" ref="U238">_xlfn.IFS(T238=0,"Prenovato",T238=1,"Novato",T238=2,"Principiante avanzado",T238=3,"Competente",T238=4,"Proficiente",T238=5,"Master")</f>
        <v>Principiante avanzado</v>
      </c>
      <c r="V238" s="22">
        <v>3</v>
      </c>
      <c r="W238" s="22" t="str" cm="1">
        <f t="array" ref="W238">_xlfn.IFS(V238=0,"No evidenciado",V238=1,"Novato",V238=2,"Principiante avanzado",V238=3,"Competente",V238=4,"Proficiente",V238=5,"Master")</f>
        <v>Competente</v>
      </c>
      <c r="X238" s="22">
        <v>3</v>
      </c>
      <c r="Y238" s="22" t="str" cm="1">
        <f t="array" ref="Y238">_xlfn.IFS(X238=0,"No evidenciado",X238=1,"Novato",X238=2,"Principiante avanzado",X238=3,"Competente",X238=4,"Proficiente",X238=5,"Master")</f>
        <v>Competente</v>
      </c>
      <c r="Z238" s="22">
        <v>3</v>
      </c>
      <c r="AA238" s="22" t="str" cm="1">
        <f t="array" ref="AA238">_xlfn.IFS(Z238=0,"No evidenciado",Z238=1,"Novato",Z238=2,"Principiante avanzado",Z238=3,"Competente",Z238=4,"Proficiente",Z238=5,"Master")</f>
        <v>Competente</v>
      </c>
      <c r="AB238" s="22">
        <v>2</v>
      </c>
      <c r="AC238" s="22" t="str" cm="1">
        <f t="array" ref="AC238">_xlfn.IFS(AB238=0,"Prenovato",AB238=1,"Novato",AB238=2,"Principiante avanzado",AB238=3,"Competente",AB238=4,"Proficiente",AB238=5,"Master")</f>
        <v>Principiante avanzado</v>
      </c>
      <c r="AD238" s="22" t="str">
        <f>IF(A238&lt;&gt;E238,"EVALUACIÓN","AUTOEVALUACIÓN")</f>
        <v>EVALUACIÓN</v>
      </c>
    </row>
    <row r="239" spans="1:30" x14ac:dyDescent="0.25">
      <c r="A239" t="s">
        <v>188</v>
      </c>
      <c r="B239" t="s">
        <v>191</v>
      </c>
      <c r="C239" t="s">
        <v>193</v>
      </c>
      <c r="D239" t="s">
        <v>194</v>
      </c>
      <c r="E239" t="s">
        <v>187</v>
      </c>
      <c r="F239" t="s">
        <v>190</v>
      </c>
      <c r="G239" t="s">
        <v>238</v>
      </c>
      <c r="H239" s="5">
        <v>44409</v>
      </c>
      <c r="I239" s="1">
        <f t="shared" ca="1" si="6"/>
        <v>22</v>
      </c>
      <c r="J239" s="1" t="str">
        <f t="shared" ca="1" si="7"/>
        <v>3. Mayor a 6 meses</v>
      </c>
      <c r="K239" t="str">
        <f>IF(COUNTIFS($E$2:$E$290,E239,$O$2:$O$290,"PRINCIPAL",$Q$2:$Q$290,0)&gt;0,"SI","NO")</f>
        <v>NO</v>
      </c>
      <c r="L239" t="s">
        <v>192</v>
      </c>
      <c r="M239" t="s">
        <v>248</v>
      </c>
      <c r="N239" t="s">
        <v>261</v>
      </c>
      <c r="O239" t="s">
        <v>260</v>
      </c>
      <c r="P239" t="str">
        <f>F239&amp;M239</f>
        <v>MAURICIO JAVIER CARBAJAL CORDOVACaptura de valor</v>
      </c>
      <c r="Q239">
        <v>2</v>
      </c>
      <c r="R239" t="s">
        <v>4</v>
      </c>
      <c r="S239" t="s">
        <v>21</v>
      </c>
      <c r="T239" s="22">
        <v>2</v>
      </c>
      <c r="U239" s="22" t="str" cm="1">
        <f t="array" ref="U239">_xlfn.IFS(T239=0,"Prenovato",T239=1,"Novato",T239=2,"Principiante avanzado",T239=3,"Competente",T239=4,"Proficiente",T239=5,"Master")</f>
        <v>Principiante avanzado</v>
      </c>
      <c r="V239" s="22">
        <v>3</v>
      </c>
      <c r="W239" s="22" t="str" cm="1">
        <f t="array" ref="W239">_xlfn.IFS(V239=0,"No evidenciado",V239=1,"Novato",V239=2,"Principiante avanzado",V239=3,"Competente",V239=4,"Proficiente",V239=5,"Master")</f>
        <v>Competente</v>
      </c>
      <c r="X239" s="22">
        <v>3</v>
      </c>
      <c r="Y239" s="22" t="str" cm="1">
        <f t="array" ref="Y239">_xlfn.IFS(X239=0,"No evidenciado",X239=1,"Novato",X239=2,"Principiante avanzado",X239=3,"Competente",X239=4,"Proficiente",X239=5,"Master")</f>
        <v>Competente</v>
      </c>
      <c r="Z239" s="22">
        <v>3</v>
      </c>
      <c r="AA239" s="22" t="str" cm="1">
        <f t="array" ref="AA239">_xlfn.IFS(Z239=0,"No evidenciado",Z239=1,"Novato",Z239=2,"Principiante avanzado",Z239=3,"Competente",Z239=4,"Proficiente",Z239=5,"Master")</f>
        <v>Competente</v>
      </c>
      <c r="AB239" s="22">
        <v>2</v>
      </c>
      <c r="AC239" s="22" t="str" cm="1">
        <f t="array" ref="AC239">_xlfn.IFS(AB239=0,"Prenovato",AB239=1,"Novato",AB239=2,"Principiante avanzado",AB239=3,"Competente",AB239=4,"Proficiente",AB239=5,"Master")</f>
        <v>Principiante avanzado</v>
      </c>
      <c r="AD239" s="22" t="str">
        <f>IF(A239&lt;&gt;E239,"EVALUACIÓN","AUTOEVALUACIÓN")</f>
        <v>EVALUACIÓN</v>
      </c>
    </row>
    <row r="240" spans="1:30" x14ac:dyDescent="0.25">
      <c r="A240" t="s">
        <v>186</v>
      </c>
      <c r="B240" t="s">
        <v>189</v>
      </c>
      <c r="C240" t="s">
        <v>192</v>
      </c>
      <c r="D240" t="s">
        <v>194</v>
      </c>
      <c r="E240" t="s">
        <v>207</v>
      </c>
      <c r="F240" t="s">
        <v>222</v>
      </c>
      <c r="G240" t="s">
        <v>239</v>
      </c>
      <c r="H240" s="5">
        <v>44409</v>
      </c>
      <c r="I240" s="1">
        <f t="shared" ca="1" si="6"/>
        <v>22</v>
      </c>
      <c r="J240" s="1" t="str">
        <f t="shared" ca="1" si="7"/>
        <v>3. Mayor a 6 meses</v>
      </c>
      <c r="K240" t="str">
        <f>IF(COUNTIFS($E$2:$E$290,E240,$O$2:$O$290,"PRINCIPAL",$Q$2:$Q$290,0)&gt;0,"SI","NO")</f>
        <v>NO</v>
      </c>
      <c r="L240" t="s">
        <v>242</v>
      </c>
      <c r="M240" t="s">
        <v>257</v>
      </c>
      <c r="N240" t="s">
        <v>31</v>
      </c>
      <c r="O240" t="s">
        <v>31</v>
      </c>
      <c r="P240" t="str">
        <f>F240&amp;M240</f>
        <v>IVONNE KARINA SALVADOR MAYHUAFrameworks de arquitectura empresarial</v>
      </c>
      <c r="Q240">
        <v>3</v>
      </c>
      <c r="R240" t="s">
        <v>5</v>
      </c>
      <c r="S240" t="s">
        <v>21</v>
      </c>
      <c r="T240" s="22">
        <v>2</v>
      </c>
      <c r="U240" s="22" t="str" cm="1">
        <f t="array" ref="U240">_xlfn.IFS(T240=0,"Prenovato",T240=1,"Novato",T240=2,"Principiante avanzado",T240=3,"Competente",T240=4,"Proficiente",T240=5,"Master")</f>
        <v>Principiante avanzado</v>
      </c>
      <c r="V240" s="22">
        <v>3</v>
      </c>
      <c r="W240" s="22" t="str" cm="1">
        <f t="array" ref="W240">_xlfn.IFS(V240=0,"No evidenciado",V240=1,"Novato",V240=2,"Principiante avanzado",V240=3,"Competente",V240=4,"Proficiente",V240=5,"Master")</f>
        <v>Competente</v>
      </c>
      <c r="X240" s="22">
        <v>3</v>
      </c>
      <c r="Y240" s="22" t="str" cm="1">
        <f t="array" ref="Y240">_xlfn.IFS(X240=0,"No evidenciado",X240=1,"Novato",X240=2,"Principiante avanzado",X240=3,"Competente",X240=4,"Proficiente",X240=5,"Master")</f>
        <v>Competente</v>
      </c>
      <c r="Z240" s="22">
        <v>4</v>
      </c>
      <c r="AA240" s="22" t="str" cm="1">
        <f t="array" ref="AA240">_xlfn.IFS(Z240=0,"No evidenciado",Z240=1,"Novato",Z240=2,"Principiante avanzado",Z240=3,"Competente",Z240=4,"Proficiente",Z240=5,"Master")</f>
        <v>Proficiente</v>
      </c>
      <c r="AB240" s="22">
        <v>2</v>
      </c>
      <c r="AC240" s="22" t="str" cm="1">
        <f t="array" ref="AC240">_xlfn.IFS(AB240=0,"Prenovato",AB240=1,"Novato",AB240=2,"Principiante avanzado",AB240=3,"Competente",AB240=4,"Proficiente",AB240=5,"Master")</f>
        <v>Principiante avanzado</v>
      </c>
      <c r="AD240" s="22" t="str">
        <f>IF(A240&lt;&gt;E240,"EVALUACIÓN","AUTOEVALUACIÓN")</f>
        <v>EVALUACIÓN</v>
      </c>
    </row>
    <row r="241" spans="1:30" x14ac:dyDescent="0.25">
      <c r="A241" t="s">
        <v>186</v>
      </c>
      <c r="B241" t="s">
        <v>189</v>
      </c>
      <c r="C241" t="s">
        <v>192</v>
      </c>
      <c r="D241" t="s">
        <v>194</v>
      </c>
      <c r="E241" t="s">
        <v>207</v>
      </c>
      <c r="F241" t="s">
        <v>222</v>
      </c>
      <c r="G241" t="s">
        <v>239</v>
      </c>
      <c r="H241" s="5">
        <v>44409</v>
      </c>
      <c r="I241" s="1">
        <f t="shared" ca="1" si="6"/>
        <v>22</v>
      </c>
      <c r="J241" s="1" t="str">
        <f t="shared" ca="1" si="7"/>
        <v>3. Mayor a 6 meses</v>
      </c>
      <c r="K241" t="str">
        <f>IF(COUNTIFS($E$2:$E$290,E241,$O$2:$O$290,"PRINCIPAL",$Q$2:$Q$290,0)&gt;0,"SI","NO")</f>
        <v>NO</v>
      </c>
      <c r="L241" t="s">
        <v>242</v>
      </c>
      <c r="M241" t="s">
        <v>259</v>
      </c>
      <c r="N241" t="s">
        <v>260</v>
      </c>
      <c r="O241" t="s">
        <v>260</v>
      </c>
      <c r="P241" t="str">
        <f>F241&amp;M241</f>
        <v>IVONNE KARINA SALVADOR MAYHUAPrincipios de seguridad</v>
      </c>
      <c r="Q241">
        <v>1</v>
      </c>
      <c r="R241" t="s">
        <v>6</v>
      </c>
      <c r="S241" t="s">
        <v>21</v>
      </c>
      <c r="T241" s="22">
        <v>2</v>
      </c>
      <c r="U241" s="22" t="str" cm="1">
        <f t="array" ref="U241">_xlfn.IFS(T241=0,"Prenovato",T241=1,"Novato",T241=2,"Principiante avanzado",T241=3,"Competente",T241=4,"Proficiente",T241=5,"Master")</f>
        <v>Principiante avanzado</v>
      </c>
      <c r="V241" s="22">
        <v>3</v>
      </c>
      <c r="W241" s="22" t="str" cm="1">
        <f t="array" ref="W241">_xlfn.IFS(V241=0,"No evidenciado",V241=1,"Novato",V241=2,"Principiante avanzado",V241=3,"Competente",V241=4,"Proficiente",V241=5,"Master")</f>
        <v>Competente</v>
      </c>
      <c r="X241" s="22">
        <v>3</v>
      </c>
      <c r="Y241" s="22" t="str" cm="1">
        <f t="array" ref="Y241">_xlfn.IFS(X241=0,"No evidenciado",X241=1,"Novato",X241=2,"Principiante avanzado",X241=3,"Competente",X241=4,"Proficiente",X241=5,"Master")</f>
        <v>Competente</v>
      </c>
      <c r="Z241" s="22">
        <v>4</v>
      </c>
      <c r="AA241" s="22" t="str" cm="1">
        <f t="array" ref="AA241">_xlfn.IFS(Z241=0,"No evidenciado",Z241=1,"Novato",Z241=2,"Principiante avanzado",Z241=3,"Competente",Z241=4,"Proficiente",Z241=5,"Master")</f>
        <v>Proficiente</v>
      </c>
      <c r="AB241" s="22">
        <v>2</v>
      </c>
      <c r="AC241" s="22" t="str" cm="1">
        <f t="array" ref="AC241">_xlfn.IFS(AB241=0,"Prenovato",AB241=1,"Novato",AB241=2,"Principiante avanzado",AB241=3,"Competente",AB241=4,"Proficiente",AB241=5,"Master")</f>
        <v>Principiante avanzado</v>
      </c>
      <c r="AD241" s="22" t="str">
        <f>IF(A241&lt;&gt;E241,"EVALUACIÓN","AUTOEVALUACIÓN")</f>
        <v>EVALUACIÓN</v>
      </c>
    </row>
    <row r="242" spans="1:30" x14ac:dyDescent="0.25">
      <c r="A242" t="s">
        <v>186</v>
      </c>
      <c r="B242" t="s">
        <v>189</v>
      </c>
      <c r="C242" t="s">
        <v>192</v>
      </c>
      <c r="D242" t="s">
        <v>194</v>
      </c>
      <c r="E242" t="s">
        <v>207</v>
      </c>
      <c r="F242" t="s">
        <v>222</v>
      </c>
      <c r="G242" t="s">
        <v>239</v>
      </c>
      <c r="H242" s="5">
        <v>44409</v>
      </c>
      <c r="I242" s="1">
        <f t="shared" ca="1" si="6"/>
        <v>22</v>
      </c>
      <c r="J242" s="1" t="str">
        <f t="shared" ca="1" si="7"/>
        <v>3. Mayor a 6 meses</v>
      </c>
      <c r="K242" t="str">
        <f>IF(COUNTIFS($E$2:$E$290,E242,$O$2:$O$290,"PRINCIPAL",$Q$2:$Q$290,0)&gt;0,"SI","NO")</f>
        <v>NO</v>
      </c>
      <c r="L242" t="s">
        <v>242</v>
      </c>
      <c r="M242" t="s">
        <v>258</v>
      </c>
      <c r="N242" t="s">
        <v>31</v>
      </c>
      <c r="O242" t="s">
        <v>31</v>
      </c>
      <c r="P242" t="str">
        <f>F242&amp;M242</f>
        <v>IVONNE KARINA SALVADOR MAYHUAModelos Bancarios</v>
      </c>
      <c r="Q242">
        <v>3</v>
      </c>
      <c r="R242" t="s">
        <v>5</v>
      </c>
      <c r="S242" t="s">
        <v>21</v>
      </c>
      <c r="T242" s="22">
        <v>2</v>
      </c>
      <c r="U242" s="22" t="str" cm="1">
        <f t="array" ref="U242">_xlfn.IFS(T242=0,"Prenovato",T242=1,"Novato",T242=2,"Principiante avanzado",T242=3,"Competente",T242=4,"Proficiente",T242=5,"Master")</f>
        <v>Principiante avanzado</v>
      </c>
      <c r="V242" s="22">
        <v>3</v>
      </c>
      <c r="W242" s="22" t="str" cm="1">
        <f t="array" ref="W242">_xlfn.IFS(V242=0,"No evidenciado",V242=1,"Novato",V242=2,"Principiante avanzado",V242=3,"Competente",V242=4,"Proficiente",V242=5,"Master")</f>
        <v>Competente</v>
      </c>
      <c r="X242" s="22">
        <v>3</v>
      </c>
      <c r="Y242" s="22" t="str" cm="1">
        <f t="array" ref="Y242">_xlfn.IFS(X242=0,"No evidenciado",X242=1,"Novato",X242=2,"Principiante avanzado",X242=3,"Competente",X242=4,"Proficiente",X242=5,"Master")</f>
        <v>Competente</v>
      </c>
      <c r="Z242" s="22">
        <v>4</v>
      </c>
      <c r="AA242" s="22" t="str" cm="1">
        <f t="array" ref="AA242">_xlfn.IFS(Z242=0,"No evidenciado",Z242=1,"Novato",Z242=2,"Principiante avanzado",Z242=3,"Competente",Z242=4,"Proficiente",Z242=5,"Master")</f>
        <v>Proficiente</v>
      </c>
      <c r="AB242" s="22">
        <v>2</v>
      </c>
      <c r="AC242" s="22" t="str" cm="1">
        <f t="array" ref="AC242">_xlfn.IFS(AB242=0,"Prenovato",AB242=1,"Novato",AB242=2,"Principiante avanzado",AB242=3,"Competente",AB242=4,"Proficiente",AB242=5,"Master")</f>
        <v>Principiante avanzado</v>
      </c>
      <c r="AD242" s="22" t="str">
        <f>IF(A242&lt;&gt;E242,"EVALUACIÓN","AUTOEVALUACIÓN")</f>
        <v>EVALUACIÓN</v>
      </c>
    </row>
    <row r="243" spans="1:30" x14ac:dyDescent="0.25">
      <c r="A243" t="s">
        <v>186</v>
      </c>
      <c r="B243" t="s">
        <v>189</v>
      </c>
      <c r="C243" t="s">
        <v>192</v>
      </c>
      <c r="D243" t="s">
        <v>194</v>
      </c>
      <c r="E243" t="s">
        <v>207</v>
      </c>
      <c r="F243" t="s">
        <v>222</v>
      </c>
      <c r="G243" t="s">
        <v>239</v>
      </c>
      <c r="H243" s="5">
        <v>44409</v>
      </c>
      <c r="I243" s="1">
        <f t="shared" ca="1" si="6"/>
        <v>22</v>
      </c>
      <c r="J243" s="1" t="str">
        <f t="shared" ca="1" si="7"/>
        <v>3. Mayor a 6 meses</v>
      </c>
      <c r="K243" t="str">
        <f>IF(COUNTIFS($E$2:$E$290,E243,$O$2:$O$290,"PRINCIPAL",$Q$2:$Q$290,0)&gt;0,"SI","NO")</f>
        <v>NO</v>
      </c>
      <c r="L243" t="s">
        <v>242</v>
      </c>
      <c r="M243" t="s">
        <v>256</v>
      </c>
      <c r="N243" t="s">
        <v>261</v>
      </c>
      <c r="O243" t="s">
        <v>260</v>
      </c>
      <c r="P243" t="str">
        <f>F243&amp;M243</f>
        <v>IVONNE KARINA SALVADOR MAYHUAPlataforma de soluciones BCP</v>
      </c>
      <c r="Q243">
        <v>3</v>
      </c>
      <c r="R243" t="s">
        <v>5</v>
      </c>
      <c r="S243" t="s">
        <v>21</v>
      </c>
      <c r="T243" s="22">
        <v>2</v>
      </c>
      <c r="U243" s="22" t="str" cm="1">
        <f t="array" ref="U243">_xlfn.IFS(T243=0,"Prenovato",T243=1,"Novato",T243=2,"Principiante avanzado",T243=3,"Competente",T243=4,"Proficiente",T243=5,"Master")</f>
        <v>Principiante avanzado</v>
      </c>
      <c r="V243" s="22">
        <v>3</v>
      </c>
      <c r="W243" s="22" t="str" cm="1">
        <f t="array" ref="W243">_xlfn.IFS(V243=0,"No evidenciado",V243=1,"Novato",V243=2,"Principiante avanzado",V243=3,"Competente",V243=4,"Proficiente",V243=5,"Master")</f>
        <v>Competente</v>
      </c>
      <c r="X243" s="22">
        <v>3</v>
      </c>
      <c r="Y243" s="22" t="str" cm="1">
        <f t="array" ref="Y243">_xlfn.IFS(X243=0,"No evidenciado",X243=1,"Novato",X243=2,"Principiante avanzado",X243=3,"Competente",X243=4,"Proficiente",X243=5,"Master")</f>
        <v>Competente</v>
      </c>
      <c r="Z243" s="22">
        <v>4</v>
      </c>
      <c r="AA243" s="22" t="str" cm="1">
        <f t="array" ref="AA243">_xlfn.IFS(Z243=0,"No evidenciado",Z243=1,"Novato",Z243=2,"Principiante avanzado",Z243=3,"Competente",Z243=4,"Proficiente",Z243=5,"Master")</f>
        <v>Proficiente</v>
      </c>
      <c r="AB243" s="22">
        <v>2</v>
      </c>
      <c r="AC243" s="22" t="str" cm="1">
        <f t="array" ref="AC243">_xlfn.IFS(AB243=0,"Prenovato",AB243=1,"Novato",AB243=2,"Principiante avanzado",AB243=3,"Competente",AB243=4,"Proficiente",AB243=5,"Master")</f>
        <v>Principiante avanzado</v>
      </c>
      <c r="AD243" s="22" t="str">
        <f>IF(A243&lt;&gt;E243,"EVALUACIÓN","AUTOEVALUACIÓN")</f>
        <v>EVALUACIÓN</v>
      </c>
    </row>
    <row r="244" spans="1:30" x14ac:dyDescent="0.25">
      <c r="A244" t="s">
        <v>186</v>
      </c>
      <c r="B244" t="s">
        <v>189</v>
      </c>
      <c r="C244" t="s">
        <v>192</v>
      </c>
      <c r="D244" t="s">
        <v>194</v>
      </c>
      <c r="E244" t="s">
        <v>207</v>
      </c>
      <c r="F244" t="s">
        <v>222</v>
      </c>
      <c r="G244" t="s">
        <v>239</v>
      </c>
      <c r="H244" s="5">
        <v>44409</v>
      </c>
      <c r="I244" s="1">
        <f t="shared" ca="1" si="6"/>
        <v>22</v>
      </c>
      <c r="J244" s="1" t="str">
        <f t="shared" ca="1" si="7"/>
        <v>3. Mayor a 6 meses</v>
      </c>
      <c r="K244" t="str">
        <f>IF(COUNTIFS($E$2:$E$290,E244,$O$2:$O$290,"PRINCIPAL",$Q$2:$Q$290,0)&gt;0,"SI","NO")</f>
        <v>NO</v>
      </c>
      <c r="L244" t="s">
        <v>242</v>
      </c>
      <c r="M244" t="s">
        <v>255</v>
      </c>
      <c r="N244" t="s">
        <v>260</v>
      </c>
      <c r="O244" t="s">
        <v>260</v>
      </c>
      <c r="P244" t="str">
        <f>F244&amp;M244</f>
        <v>IVONNE KARINA SALVADOR MAYHUACompliance</v>
      </c>
      <c r="Q244">
        <v>2</v>
      </c>
      <c r="R244" t="s">
        <v>4</v>
      </c>
      <c r="S244" t="s">
        <v>21</v>
      </c>
      <c r="T244" s="22">
        <v>2</v>
      </c>
      <c r="U244" s="22" t="str" cm="1">
        <f t="array" ref="U244">_xlfn.IFS(T244=0,"Prenovato",T244=1,"Novato",T244=2,"Principiante avanzado",T244=3,"Competente",T244=4,"Proficiente",T244=5,"Master")</f>
        <v>Principiante avanzado</v>
      </c>
      <c r="V244" s="22">
        <v>3</v>
      </c>
      <c r="W244" s="22" t="str" cm="1">
        <f t="array" ref="W244">_xlfn.IFS(V244=0,"No evidenciado",V244=1,"Novato",V244=2,"Principiante avanzado",V244=3,"Competente",V244=4,"Proficiente",V244=5,"Master")</f>
        <v>Competente</v>
      </c>
      <c r="X244" s="22">
        <v>3</v>
      </c>
      <c r="Y244" s="22" t="str" cm="1">
        <f t="array" ref="Y244">_xlfn.IFS(X244=0,"No evidenciado",X244=1,"Novato",X244=2,"Principiante avanzado",X244=3,"Competente",X244=4,"Proficiente",X244=5,"Master")</f>
        <v>Competente</v>
      </c>
      <c r="Z244" s="22">
        <v>4</v>
      </c>
      <c r="AA244" s="22" t="str" cm="1">
        <f t="array" ref="AA244">_xlfn.IFS(Z244=0,"No evidenciado",Z244=1,"Novato",Z244=2,"Principiante avanzado",Z244=3,"Competente",Z244=4,"Proficiente",Z244=5,"Master")</f>
        <v>Proficiente</v>
      </c>
      <c r="AB244" s="22">
        <v>2</v>
      </c>
      <c r="AC244" s="22" t="str" cm="1">
        <f t="array" ref="AC244">_xlfn.IFS(AB244=0,"Prenovato",AB244=1,"Novato",AB244=2,"Principiante avanzado",AB244=3,"Competente",AB244=4,"Proficiente",AB244=5,"Master")</f>
        <v>Principiante avanzado</v>
      </c>
      <c r="AD244" s="22" t="str">
        <f>IF(A244&lt;&gt;E244,"EVALUACIÓN","AUTOEVALUACIÓN")</f>
        <v>EVALUACIÓN</v>
      </c>
    </row>
    <row r="245" spans="1:30" x14ac:dyDescent="0.25">
      <c r="A245" t="s">
        <v>186</v>
      </c>
      <c r="B245" t="s">
        <v>189</v>
      </c>
      <c r="C245" t="s">
        <v>192</v>
      </c>
      <c r="D245" t="s">
        <v>194</v>
      </c>
      <c r="E245" t="s">
        <v>207</v>
      </c>
      <c r="F245" t="s">
        <v>222</v>
      </c>
      <c r="G245" t="s">
        <v>239</v>
      </c>
      <c r="H245" s="5">
        <v>44409</v>
      </c>
      <c r="I245" s="1">
        <f t="shared" ca="1" si="6"/>
        <v>22</v>
      </c>
      <c r="J245" s="1" t="str">
        <f t="shared" ca="1" si="7"/>
        <v>3. Mayor a 6 meses</v>
      </c>
      <c r="K245" t="str">
        <f>IF(COUNTIFS($E$2:$E$290,E245,$O$2:$O$290,"PRINCIPAL",$Q$2:$Q$290,0)&gt;0,"SI","NO")</f>
        <v>NO</v>
      </c>
      <c r="L245" t="s">
        <v>242</v>
      </c>
      <c r="M245" t="s">
        <v>254</v>
      </c>
      <c r="N245" t="s">
        <v>31</v>
      </c>
      <c r="O245" t="s">
        <v>31</v>
      </c>
      <c r="P245" t="str">
        <f>F245&amp;M245</f>
        <v>IVONNE KARINA SALVADOR MAYHUAModelado</v>
      </c>
      <c r="Q245">
        <v>3</v>
      </c>
      <c r="R245" t="s">
        <v>5</v>
      </c>
      <c r="S245" t="s">
        <v>21</v>
      </c>
      <c r="T245" s="22">
        <v>2</v>
      </c>
      <c r="U245" s="22" t="str" cm="1">
        <f t="array" ref="U245">_xlfn.IFS(T245=0,"Prenovato",T245=1,"Novato",T245=2,"Principiante avanzado",T245=3,"Competente",T245=4,"Proficiente",T245=5,"Master")</f>
        <v>Principiante avanzado</v>
      </c>
      <c r="V245" s="22">
        <v>3</v>
      </c>
      <c r="W245" s="22" t="str" cm="1">
        <f t="array" ref="W245">_xlfn.IFS(V245=0,"No evidenciado",V245=1,"Novato",V245=2,"Principiante avanzado",V245=3,"Competente",V245=4,"Proficiente",V245=5,"Master")</f>
        <v>Competente</v>
      </c>
      <c r="X245" s="22">
        <v>3</v>
      </c>
      <c r="Y245" s="22" t="str" cm="1">
        <f t="array" ref="Y245">_xlfn.IFS(X245=0,"No evidenciado",X245=1,"Novato",X245=2,"Principiante avanzado",X245=3,"Competente",X245=4,"Proficiente",X245=5,"Master")</f>
        <v>Competente</v>
      </c>
      <c r="Z245" s="22">
        <v>4</v>
      </c>
      <c r="AA245" s="22" t="str" cm="1">
        <f t="array" ref="AA245">_xlfn.IFS(Z245=0,"No evidenciado",Z245=1,"Novato",Z245=2,"Principiante avanzado",Z245=3,"Competente",Z245=4,"Proficiente",Z245=5,"Master")</f>
        <v>Proficiente</v>
      </c>
      <c r="AB245" s="22">
        <v>2</v>
      </c>
      <c r="AC245" s="22" t="str" cm="1">
        <f t="array" ref="AC245">_xlfn.IFS(AB245=0,"Prenovato",AB245=1,"Novato",AB245=2,"Principiante avanzado",AB245=3,"Competente",AB245=4,"Proficiente",AB245=5,"Master")</f>
        <v>Principiante avanzado</v>
      </c>
      <c r="AD245" s="22" t="str">
        <f>IF(A245&lt;&gt;E245,"EVALUACIÓN","AUTOEVALUACIÓN")</f>
        <v>EVALUACIÓN</v>
      </c>
    </row>
    <row r="246" spans="1:30" x14ac:dyDescent="0.25">
      <c r="A246" t="s">
        <v>186</v>
      </c>
      <c r="B246" t="s">
        <v>189</v>
      </c>
      <c r="C246" t="s">
        <v>192</v>
      </c>
      <c r="D246" t="s">
        <v>194</v>
      </c>
      <c r="E246" t="s">
        <v>207</v>
      </c>
      <c r="F246" t="s">
        <v>222</v>
      </c>
      <c r="G246" t="s">
        <v>239</v>
      </c>
      <c r="H246" s="5">
        <v>44409</v>
      </c>
      <c r="I246" s="1">
        <f t="shared" ca="1" si="6"/>
        <v>22</v>
      </c>
      <c r="J246" s="1" t="str">
        <f t="shared" ca="1" si="7"/>
        <v>3. Mayor a 6 meses</v>
      </c>
      <c r="K246" t="str">
        <f>IF(COUNTIFS($E$2:$E$290,E246,$O$2:$O$290,"PRINCIPAL",$Q$2:$Q$290,0)&gt;0,"SI","NO")</f>
        <v>NO</v>
      </c>
      <c r="L246" t="s">
        <v>242</v>
      </c>
      <c r="M246" t="s">
        <v>253</v>
      </c>
      <c r="N246" t="s">
        <v>31</v>
      </c>
      <c r="O246" t="s">
        <v>31</v>
      </c>
      <c r="P246" t="str">
        <f>F246&amp;M246</f>
        <v>IVONNE KARINA SALVADOR MAYHUANegocio bancario</v>
      </c>
      <c r="Q246">
        <v>4</v>
      </c>
      <c r="R246" t="s">
        <v>7</v>
      </c>
      <c r="S246" t="s">
        <v>21</v>
      </c>
      <c r="T246" s="22">
        <v>2</v>
      </c>
      <c r="U246" s="22" t="str" cm="1">
        <f t="array" ref="U246">_xlfn.IFS(T246=0,"Prenovato",T246=1,"Novato",T246=2,"Principiante avanzado",T246=3,"Competente",T246=4,"Proficiente",T246=5,"Master")</f>
        <v>Principiante avanzado</v>
      </c>
      <c r="V246" s="22">
        <v>3</v>
      </c>
      <c r="W246" s="22" t="str" cm="1">
        <f t="array" ref="W246">_xlfn.IFS(V246=0,"No evidenciado",V246=1,"Novato",V246=2,"Principiante avanzado",V246=3,"Competente",V246=4,"Proficiente",V246=5,"Master")</f>
        <v>Competente</v>
      </c>
      <c r="X246" s="22">
        <v>3</v>
      </c>
      <c r="Y246" s="22" t="str" cm="1">
        <f t="array" ref="Y246">_xlfn.IFS(X246=0,"No evidenciado",X246=1,"Novato",X246=2,"Principiante avanzado",X246=3,"Competente",X246=4,"Proficiente",X246=5,"Master")</f>
        <v>Competente</v>
      </c>
      <c r="Z246" s="22">
        <v>4</v>
      </c>
      <c r="AA246" s="22" t="str" cm="1">
        <f t="array" ref="AA246">_xlfn.IFS(Z246=0,"No evidenciado",Z246=1,"Novato",Z246=2,"Principiante avanzado",Z246=3,"Competente",Z246=4,"Proficiente",Z246=5,"Master")</f>
        <v>Proficiente</v>
      </c>
      <c r="AB246" s="22">
        <v>2</v>
      </c>
      <c r="AC246" s="22" t="str" cm="1">
        <f t="array" ref="AC246">_xlfn.IFS(AB246=0,"Prenovato",AB246=1,"Novato",AB246=2,"Principiante avanzado",AB246=3,"Competente",AB246=4,"Proficiente",AB246=5,"Master")</f>
        <v>Principiante avanzado</v>
      </c>
      <c r="AD246" s="22" t="str">
        <f>IF(A246&lt;&gt;E246,"EVALUACIÓN","AUTOEVALUACIÓN")</f>
        <v>EVALUACIÓN</v>
      </c>
    </row>
    <row r="247" spans="1:30" x14ac:dyDescent="0.25">
      <c r="A247" t="s">
        <v>186</v>
      </c>
      <c r="B247" t="s">
        <v>189</v>
      </c>
      <c r="C247" t="s">
        <v>192</v>
      </c>
      <c r="D247" t="s">
        <v>194</v>
      </c>
      <c r="E247" t="s">
        <v>207</v>
      </c>
      <c r="F247" t="s">
        <v>222</v>
      </c>
      <c r="G247" t="s">
        <v>239</v>
      </c>
      <c r="H247" s="5">
        <v>44409</v>
      </c>
      <c r="I247" s="1">
        <f t="shared" ca="1" si="6"/>
        <v>22</v>
      </c>
      <c r="J247" s="1" t="str">
        <f t="shared" ca="1" si="7"/>
        <v>3. Mayor a 6 meses</v>
      </c>
      <c r="K247" t="str">
        <f>IF(COUNTIFS($E$2:$E$290,E247,$O$2:$O$290,"PRINCIPAL",$Q$2:$Q$290,0)&gt;0,"SI","NO")</f>
        <v>NO</v>
      </c>
      <c r="L247" t="s">
        <v>242</v>
      </c>
      <c r="M247" t="s">
        <v>252</v>
      </c>
      <c r="N247" t="s">
        <v>260</v>
      </c>
      <c r="O247" t="s">
        <v>260</v>
      </c>
      <c r="P247" t="str">
        <f>F247&amp;M247</f>
        <v>IVONNE KARINA SALVADOR MAYHUAEvolución ágil de productos digitales</v>
      </c>
      <c r="Q247">
        <v>3</v>
      </c>
      <c r="R247" t="s">
        <v>5</v>
      </c>
      <c r="S247" t="s">
        <v>21</v>
      </c>
      <c r="T247" s="22">
        <v>2</v>
      </c>
      <c r="U247" s="22" t="str" cm="1">
        <f t="array" ref="U247">_xlfn.IFS(T247=0,"Prenovato",T247=1,"Novato",T247=2,"Principiante avanzado",T247=3,"Competente",T247=4,"Proficiente",T247=5,"Master")</f>
        <v>Principiante avanzado</v>
      </c>
      <c r="V247" s="22">
        <v>3</v>
      </c>
      <c r="W247" s="22" t="str" cm="1">
        <f t="array" ref="W247">_xlfn.IFS(V247=0,"No evidenciado",V247=1,"Novato",V247=2,"Principiante avanzado",V247=3,"Competente",V247=4,"Proficiente",V247=5,"Master")</f>
        <v>Competente</v>
      </c>
      <c r="X247" s="22">
        <v>3</v>
      </c>
      <c r="Y247" s="22" t="str" cm="1">
        <f t="array" ref="Y247">_xlfn.IFS(X247=0,"No evidenciado",X247=1,"Novato",X247=2,"Principiante avanzado",X247=3,"Competente",X247=4,"Proficiente",X247=5,"Master")</f>
        <v>Competente</v>
      </c>
      <c r="Z247" s="22">
        <v>4</v>
      </c>
      <c r="AA247" s="22" t="str" cm="1">
        <f t="array" ref="AA247">_xlfn.IFS(Z247=0,"No evidenciado",Z247=1,"Novato",Z247=2,"Principiante avanzado",Z247=3,"Competente",Z247=4,"Proficiente",Z247=5,"Master")</f>
        <v>Proficiente</v>
      </c>
      <c r="AB247" s="22">
        <v>2</v>
      </c>
      <c r="AC247" s="22" t="str" cm="1">
        <f t="array" ref="AC247">_xlfn.IFS(AB247=0,"Prenovato",AB247=1,"Novato",AB247=2,"Principiante avanzado",AB247=3,"Competente",AB247=4,"Proficiente",AB247=5,"Master")</f>
        <v>Principiante avanzado</v>
      </c>
      <c r="AD247" s="22" t="str">
        <f>IF(A247&lt;&gt;E247,"EVALUACIÓN","AUTOEVALUACIÓN")</f>
        <v>EVALUACIÓN</v>
      </c>
    </row>
    <row r="248" spans="1:30" x14ac:dyDescent="0.25">
      <c r="A248" t="s">
        <v>186</v>
      </c>
      <c r="B248" t="s">
        <v>189</v>
      </c>
      <c r="C248" t="s">
        <v>192</v>
      </c>
      <c r="D248" t="s">
        <v>194</v>
      </c>
      <c r="E248" t="s">
        <v>207</v>
      </c>
      <c r="F248" t="s">
        <v>222</v>
      </c>
      <c r="G248" t="s">
        <v>239</v>
      </c>
      <c r="H248" s="5">
        <v>44409</v>
      </c>
      <c r="I248" s="1">
        <f t="shared" ca="1" si="6"/>
        <v>22</v>
      </c>
      <c r="J248" s="1" t="str">
        <f t="shared" ca="1" si="7"/>
        <v>3. Mayor a 6 meses</v>
      </c>
      <c r="K248" t="str">
        <f>IF(COUNTIFS($E$2:$E$290,E248,$O$2:$O$290,"PRINCIPAL",$Q$2:$Q$290,0)&gt;0,"SI","NO")</f>
        <v>NO</v>
      </c>
      <c r="L248" t="s">
        <v>242</v>
      </c>
      <c r="M248" t="s">
        <v>251</v>
      </c>
      <c r="N248" t="s">
        <v>261</v>
      </c>
      <c r="O248" t="s">
        <v>260</v>
      </c>
      <c r="P248" t="str">
        <f>F248&amp;M248</f>
        <v>IVONNE KARINA SALVADOR MAYHUACustomer Experience</v>
      </c>
      <c r="Q248">
        <v>2</v>
      </c>
      <c r="R248" t="s">
        <v>4</v>
      </c>
      <c r="S248" t="s">
        <v>21</v>
      </c>
      <c r="T248" s="22">
        <v>2</v>
      </c>
      <c r="U248" s="22" t="str" cm="1">
        <f t="array" ref="U248">_xlfn.IFS(T248=0,"Prenovato",T248=1,"Novato",T248=2,"Principiante avanzado",T248=3,"Competente",T248=4,"Proficiente",T248=5,"Master")</f>
        <v>Principiante avanzado</v>
      </c>
      <c r="V248" s="22">
        <v>3</v>
      </c>
      <c r="W248" s="22" t="str" cm="1">
        <f t="array" ref="W248">_xlfn.IFS(V248=0,"No evidenciado",V248=1,"Novato",V248=2,"Principiante avanzado",V248=3,"Competente",V248=4,"Proficiente",V248=5,"Master")</f>
        <v>Competente</v>
      </c>
      <c r="X248" s="22">
        <v>3</v>
      </c>
      <c r="Y248" s="22" t="str" cm="1">
        <f t="array" ref="Y248">_xlfn.IFS(X248=0,"No evidenciado",X248=1,"Novato",X248=2,"Principiante avanzado",X248=3,"Competente",X248=4,"Proficiente",X248=5,"Master")</f>
        <v>Competente</v>
      </c>
      <c r="Z248" s="22">
        <v>4</v>
      </c>
      <c r="AA248" s="22" t="str" cm="1">
        <f t="array" ref="AA248">_xlfn.IFS(Z248=0,"No evidenciado",Z248=1,"Novato",Z248=2,"Principiante avanzado",Z248=3,"Competente",Z248=4,"Proficiente",Z248=5,"Master")</f>
        <v>Proficiente</v>
      </c>
      <c r="AB248" s="22">
        <v>2</v>
      </c>
      <c r="AC248" s="22" t="str" cm="1">
        <f t="array" ref="AC248">_xlfn.IFS(AB248=0,"Prenovato",AB248=1,"Novato",AB248=2,"Principiante avanzado",AB248=3,"Competente",AB248=4,"Proficiente",AB248=5,"Master")</f>
        <v>Principiante avanzado</v>
      </c>
      <c r="AD248" s="22" t="str">
        <f>IF(A248&lt;&gt;E248,"EVALUACIÓN","AUTOEVALUACIÓN")</f>
        <v>EVALUACIÓN</v>
      </c>
    </row>
    <row r="249" spans="1:30" x14ac:dyDescent="0.25">
      <c r="A249" t="s">
        <v>186</v>
      </c>
      <c r="B249" t="s">
        <v>189</v>
      </c>
      <c r="C249" t="s">
        <v>192</v>
      </c>
      <c r="D249" t="s">
        <v>194</v>
      </c>
      <c r="E249" t="s">
        <v>207</v>
      </c>
      <c r="F249" t="s">
        <v>222</v>
      </c>
      <c r="G249" t="s">
        <v>239</v>
      </c>
      <c r="H249" s="5">
        <v>44409</v>
      </c>
      <c r="I249" s="1">
        <f t="shared" ca="1" si="6"/>
        <v>22</v>
      </c>
      <c r="J249" s="1" t="str">
        <f t="shared" ca="1" si="7"/>
        <v>3. Mayor a 6 meses</v>
      </c>
      <c r="K249" t="str">
        <f>IF(COUNTIFS($E$2:$E$290,E249,$O$2:$O$290,"PRINCIPAL",$Q$2:$Q$290,0)&gt;0,"SI","NO")</f>
        <v>NO</v>
      </c>
      <c r="L249" t="s">
        <v>242</v>
      </c>
      <c r="M249" t="s">
        <v>250</v>
      </c>
      <c r="N249" t="s">
        <v>260</v>
      </c>
      <c r="O249" t="s">
        <v>260</v>
      </c>
      <c r="P249" t="str">
        <f>F249&amp;M249</f>
        <v>IVONNE KARINA SALVADOR MAYHUAGestión de cambios</v>
      </c>
      <c r="Q249">
        <v>1</v>
      </c>
      <c r="R249" t="s">
        <v>6</v>
      </c>
      <c r="S249" t="s">
        <v>21</v>
      </c>
      <c r="T249" s="22">
        <v>2</v>
      </c>
      <c r="U249" s="22" t="str" cm="1">
        <f t="array" ref="U249">_xlfn.IFS(T249=0,"Prenovato",T249=1,"Novato",T249=2,"Principiante avanzado",T249=3,"Competente",T249=4,"Proficiente",T249=5,"Master")</f>
        <v>Principiante avanzado</v>
      </c>
      <c r="V249" s="22">
        <v>3</v>
      </c>
      <c r="W249" s="22" t="str" cm="1">
        <f t="array" ref="W249">_xlfn.IFS(V249=0,"No evidenciado",V249=1,"Novato",V249=2,"Principiante avanzado",V249=3,"Competente",V249=4,"Proficiente",V249=5,"Master")</f>
        <v>Competente</v>
      </c>
      <c r="X249" s="22">
        <v>3</v>
      </c>
      <c r="Y249" s="22" t="str" cm="1">
        <f t="array" ref="Y249">_xlfn.IFS(X249=0,"No evidenciado",X249=1,"Novato",X249=2,"Principiante avanzado",X249=3,"Competente",X249=4,"Proficiente",X249=5,"Master")</f>
        <v>Competente</v>
      </c>
      <c r="Z249" s="22">
        <v>4</v>
      </c>
      <c r="AA249" s="22" t="str" cm="1">
        <f t="array" ref="AA249">_xlfn.IFS(Z249=0,"No evidenciado",Z249=1,"Novato",Z249=2,"Principiante avanzado",Z249=3,"Competente",Z249=4,"Proficiente",Z249=5,"Master")</f>
        <v>Proficiente</v>
      </c>
      <c r="AB249" s="22">
        <v>2</v>
      </c>
      <c r="AC249" s="22" t="str" cm="1">
        <f t="array" ref="AC249">_xlfn.IFS(AB249=0,"Prenovato",AB249=1,"Novato",AB249=2,"Principiante avanzado",AB249=3,"Competente",AB249=4,"Proficiente",AB249=5,"Master")</f>
        <v>Principiante avanzado</v>
      </c>
      <c r="AD249" s="22" t="str">
        <f>IF(A249&lt;&gt;E249,"EVALUACIÓN","AUTOEVALUACIÓN")</f>
        <v>EVALUACIÓN</v>
      </c>
    </row>
    <row r="250" spans="1:30" x14ac:dyDescent="0.25">
      <c r="A250" t="s">
        <v>186</v>
      </c>
      <c r="B250" t="s">
        <v>189</v>
      </c>
      <c r="C250" t="s">
        <v>192</v>
      </c>
      <c r="D250" t="s">
        <v>194</v>
      </c>
      <c r="E250" t="s">
        <v>207</v>
      </c>
      <c r="F250" t="s">
        <v>222</v>
      </c>
      <c r="G250" t="s">
        <v>239</v>
      </c>
      <c r="H250" s="5">
        <v>44409</v>
      </c>
      <c r="I250" s="1">
        <f t="shared" ca="1" si="6"/>
        <v>22</v>
      </c>
      <c r="J250" s="1" t="str">
        <f t="shared" ca="1" si="7"/>
        <v>3. Mayor a 6 meses</v>
      </c>
      <c r="K250" t="str">
        <f>IF(COUNTIFS($E$2:$E$290,E250,$O$2:$O$290,"PRINCIPAL",$Q$2:$Q$290,0)&gt;0,"SI","NO")</f>
        <v>NO</v>
      </c>
      <c r="L250" t="s">
        <v>242</v>
      </c>
      <c r="M250" t="s">
        <v>249</v>
      </c>
      <c r="N250" t="s">
        <v>261</v>
      </c>
      <c r="O250" t="s">
        <v>260</v>
      </c>
      <c r="P250" t="str">
        <f>F250&amp;M250</f>
        <v>IVONNE KARINA SALVADOR MAYHUAStory Telling</v>
      </c>
      <c r="Q250">
        <v>3</v>
      </c>
      <c r="R250" t="s">
        <v>5</v>
      </c>
      <c r="S250" t="s">
        <v>21</v>
      </c>
      <c r="T250" s="22">
        <v>2</v>
      </c>
      <c r="U250" s="22" t="str" cm="1">
        <f t="array" ref="U250">_xlfn.IFS(T250=0,"Prenovato",T250=1,"Novato",T250=2,"Principiante avanzado",T250=3,"Competente",T250=4,"Proficiente",T250=5,"Master")</f>
        <v>Principiante avanzado</v>
      </c>
      <c r="V250" s="22">
        <v>3</v>
      </c>
      <c r="W250" s="22" t="str" cm="1">
        <f t="array" ref="W250">_xlfn.IFS(V250=0,"No evidenciado",V250=1,"Novato",V250=2,"Principiante avanzado",V250=3,"Competente",V250=4,"Proficiente",V250=5,"Master")</f>
        <v>Competente</v>
      </c>
      <c r="X250" s="22">
        <v>3</v>
      </c>
      <c r="Y250" s="22" t="str" cm="1">
        <f t="array" ref="Y250">_xlfn.IFS(X250=0,"No evidenciado",X250=1,"Novato",X250=2,"Principiante avanzado",X250=3,"Competente",X250=4,"Proficiente",X250=5,"Master")</f>
        <v>Competente</v>
      </c>
      <c r="Z250" s="22">
        <v>4</v>
      </c>
      <c r="AA250" s="22" t="str" cm="1">
        <f t="array" ref="AA250">_xlfn.IFS(Z250=0,"No evidenciado",Z250=1,"Novato",Z250=2,"Principiante avanzado",Z250=3,"Competente",Z250=4,"Proficiente",Z250=5,"Master")</f>
        <v>Proficiente</v>
      </c>
      <c r="AB250" s="22">
        <v>2</v>
      </c>
      <c r="AC250" s="22" t="str" cm="1">
        <f t="array" ref="AC250">_xlfn.IFS(AB250=0,"Prenovato",AB250=1,"Novato",AB250=2,"Principiante avanzado",AB250=3,"Competente",AB250=4,"Proficiente",AB250=5,"Master")</f>
        <v>Principiante avanzado</v>
      </c>
      <c r="AD250" s="22" t="str">
        <f>IF(A250&lt;&gt;E250,"EVALUACIÓN","AUTOEVALUACIÓN")</f>
        <v>EVALUACIÓN</v>
      </c>
    </row>
    <row r="251" spans="1:30" x14ac:dyDescent="0.25">
      <c r="A251" t="s">
        <v>186</v>
      </c>
      <c r="B251" t="s">
        <v>189</v>
      </c>
      <c r="C251" t="s">
        <v>192</v>
      </c>
      <c r="D251" t="s">
        <v>194</v>
      </c>
      <c r="E251" t="s">
        <v>207</v>
      </c>
      <c r="F251" t="s">
        <v>222</v>
      </c>
      <c r="G251" t="s">
        <v>239</v>
      </c>
      <c r="H251" s="5">
        <v>44409</v>
      </c>
      <c r="I251" s="1">
        <f t="shared" ca="1" si="6"/>
        <v>22</v>
      </c>
      <c r="J251" s="1" t="str">
        <f t="shared" ca="1" si="7"/>
        <v>3. Mayor a 6 meses</v>
      </c>
      <c r="K251" t="str">
        <f>IF(COUNTIFS($E$2:$E$290,E251,$O$2:$O$290,"PRINCIPAL",$Q$2:$Q$290,0)&gt;0,"SI","NO")</f>
        <v>NO</v>
      </c>
      <c r="L251" t="s">
        <v>242</v>
      </c>
      <c r="M251" t="s">
        <v>248</v>
      </c>
      <c r="N251" t="s">
        <v>261</v>
      </c>
      <c r="O251" t="s">
        <v>260</v>
      </c>
      <c r="P251" t="str">
        <f>F251&amp;M251</f>
        <v>IVONNE KARINA SALVADOR MAYHUACaptura de valor</v>
      </c>
      <c r="Q251">
        <v>2</v>
      </c>
      <c r="R251" t="s">
        <v>4</v>
      </c>
      <c r="S251" t="s">
        <v>21</v>
      </c>
      <c r="T251" s="22">
        <v>2</v>
      </c>
      <c r="U251" s="22" t="str" cm="1">
        <f t="array" ref="U251">_xlfn.IFS(T251=0,"Prenovato",T251=1,"Novato",T251=2,"Principiante avanzado",T251=3,"Competente",T251=4,"Proficiente",T251=5,"Master")</f>
        <v>Principiante avanzado</v>
      </c>
      <c r="V251" s="22">
        <v>3</v>
      </c>
      <c r="W251" s="22" t="str" cm="1">
        <f t="array" ref="W251">_xlfn.IFS(V251=0,"No evidenciado",V251=1,"Novato",V251=2,"Principiante avanzado",V251=3,"Competente",V251=4,"Proficiente",V251=5,"Master")</f>
        <v>Competente</v>
      </c>
      <c r="X251" s="22">
        <v>3</v>
      </c>
      <c r="Y251" s="22" t="str" cm="1">
        <f t="array" ref="Y251">_xlfn.IFS(X251=0,"No evidenciado",X251=1,"Novato",X251=2,"Principiante avanzado",X251=3,"Competente",X251=4,"Proficiente",X251=5,"Master")</f>
        <v>Competente</v>
      </c>
      <c r="Z251" s="22">
        <v>4</v>
      </c>
      <c r="AA251" s="22" t="str" cm="1">
        <f t="array" ref="AA251">_xlfn.IFS(Z251=0,"No evidenciado",Z251=1,"Novato",Z251=2,"Principiante avanzado",Z251=3,"Competente",Z251=4,"Proficiente",Z251=5,"Master")</f>
        <v>Proficiente</v>
      </c>
      <c r="AB251" s="22">
        <v>2</v>
      </c>
      <c r="AC251" s="22" t="str" cm="1">
        <f t="array" ref="AC251">_xlfn.IFS(AB251=0,"Prenovato",AB251=1,"Novato",AB251=2,"Principiante avanzado",AB251=3,"Competente",AB251=4,"Proficiente",AB251=5,"Master")</f>
        <v>Principiante avanzado</v>
      </c>
      <c r="AD251" s="22" t="str">
        <f>IF(A251&lt;&gt;E251,"EVALUACIÓN","AUTOEVALUACIÓN")</f>
        <v>EVALUACIÓN</v>
      </c>
    </row>
    <row r="252" spans="1:30" x14ac:dyDescent="0.25">
      <c r="A252" t="s">
        <v>186</v>
      </c>
      <c r="B252" t="s">
        <v>189</v>
      </c>
      <c r="C252" t="s">
        <v>192</v>
      </c>
      <c r="D252" t="s">
        <v>194</v>
      </c>
      <c r="E252" t="s">
        <v>207</v>
      </c>
      <c r="F252" t="s">
        <v>222</v>
      </c>
      <c r="G252" t="s">
        <v>239</v>
      </c>
      <c r="H252" s="5">
        <v>44409</v>
      </c>
      <c r="I252" s="1">
        <f t="shared" ca="1" si="6"/>
        <v>22</v>
      </c>
      <c r="J252" s="1" t="str">
        <f t="shared" ca="1" si="7"/>
        <v>3. Mayor a 6 meses</v>
      </c>
      <c r="K252" t="str">
        <f>IF(COUNTIFS($E$2:$E$290,E252,$O$2:$O$290,"PRINCIPAL",$Q$2:$Q$290,0)&gt;0,"SI","NO")</f>
        <v>NO</v>
      </c>
      <c r="L252" t="s">
        <v>242</v>
      </c>
      <c r="M252" t="s">
        <v>247</v>
      </c>
      <c r="N252" t="s">
        <v>31</v>
      </c>
      <c r="O252" t="s">
        <v>31</v>
      </c>
      <c r="P252" t="str">
        <f>F252&amp;M252</f>
        <v>IVONNE KARINA SALVADOR MAYHUAInnovación</v>
      </c>
      <c r="Q252">
        <v>2</v>
      </c>
      <c r="R252" t="s">
        <v>4</v>
      </c>
      <c r="S252" t="s">
        <v>21</v>
      </c>
      <c r="T252" s="22">
        <v>2</v>
      </c>
      <c r="U252" s="22" t="str" cm="1">
        <f t="array" ref="U252">_xlfn.IFS(T252=0,"Prenovato",T252=1,"Novato",T252=2,"Principiante avanzado",T252=3,"Competente",T252=4,"Proficiente",T252=5,"Master")</f>
        <v>Principiante avanzado</v>
      </c>
      <c r="V252" s="22">
        <v>3</v>
      </c>
      <c r="W252" s="22" t="str" cm="1">
        <f t="array" ref="W252">_xlfn.IFS(V252=0,"No evidenciado",V252=1,"Novato",V252=2,"Principiante avanzado",V252=3,"Competente",V252=4,"Proficiente",V252=5,"Master")</f>
        <v>Competente</v>
      </c>
      <c r="X252" s="22">
        <v>3</v>
      </c>
      <c r="Y252" s="22" t="str" cm="1">
        <f t="array" ref="Y252">_xlfn.IFS(X252=0,"No evidenciado",X252=1,"Novato",X252=2,"Principiante avanzado",X252=3,"Competente",X252=4,"Proficiente",X252=5,"Master")</f>
        <v>Competente</v>
      </c>
      <c r="Z252" s="22">
        <v>4</v>
      </c>
      <c r="AA252" s="22" t="str" cm="1">
        <f t="array" ref="AA252">_xlfn.IFS(Z252=0,"No evidenciado",Z252=1,"Novato",Z252=2,"Principiante avanzado",Z252=3,"Competente",Z252=4,"Proficiente",Z252=5,"Master")</f>
        <v>Proficiente</v>
      </c>
      <c r="AB252" s="22">
        <v>2</v>
      </c>
      <c r="AC252" s="22" t="str" cm="1">
        <f t="array" ref="AC252">_xlfn.IFS(AB252=0,"Prenovato",AB252=1,"Novato",AB252=2,"Principiante avanzado",AB252=3,"Competente",AB252=4,"Proficiente",AB252=5,"Master")</f>
        <v>Principiante avanzado</v>
      </c>
      <c r="AD252" s="22" t="str">
        <f>IF(A252&lt;&gt;E252,"EVALUACIÓN","AUTOEVALUACIÓN")</f>
        <v>EVALUACIÓN</v>
      </c>
    </row>
    <row r="253" spans="1:30" x14ac:dyDescent="0.25">
      <c r="A253" t="s">
        <v>186</v>
      </c>
      <c r="B253" t="s">
        <v>189</v>
      </c>
      <c r="C253" t="s">
        <v>192</v>
      </c>
      <c r="D253" t="s">
        <v>194</v>
      </c>
      <c r="E253" t="s">
        <v>207</v>
      </c>
      <c r="F253" t="s">
        <v>222</v>
      </c>
      <c r="G253" t="s">
        <v>239</v>
      </c>
      <c r="H253" s="5">
        <v>44409</v>
      </c>
      <c r="I253" s="1">
        <f t="shared" ca="1" si="6"/>
        <v>22</v>
      </c>
      <c r="J253" s="1" t="str">
        <f t="shared" ca="1" si="7"/>
        <v>3. Mayor a 6 meses</v>
      </c>
      <c r="K253" t="str">
        <f>IF(COUNTIFS($E$2:$E$290,E253,$O$2:$O$290,"PRINCIPAL",$Q$2:$Q$290,0)&gt;0,"SI","NO")</f>
        <v>NO</v>
      </c>
      <c r="L253" t="s">
        <v>242</v>
      </c>
      <c r="M253" t="s">
        <v>243</v>
      </c>
      <c r="N253" t="s">
        <v>260</v>
      </c>
      <c r="O253" t="s">
        <v>260</v>
      </c>
      <c r="P253" t="str">
        <f>F253&amp;M253</f>
        <v>IVONNE KARINA SALVADOR MAYHUACloud</v>
      </c>
      <c r="Q253">
        <v>1</v>
      </c>
      <c r="R253" t="s">
        <v>6</v>
      </c>
      <c r="S253" t="s">
        <v>21</v>
      </c>
      <c r="T253" s="22">
        <v>2</v>
      </c>
      <c r="U253" s="22" t="str" cm="1">
        <f t="array" ref="U253">_xlfn.IFS(T253=0,"Prenovato",T253=1,"Novato",T253=2,"Principiante avanzado",T253=3,"Competente",T253=4,"Proficiente",T253=5,"Master")</f>
        <v>Principiante avanzado</v>
      </c>
      <c r="V253" s="22">
        <v>3</v>
      </c>
      <c r="W253" s="22" t="str" cm="1">
        <f t="array" ref="W253">_xlfn.IFS(V253=0,"No evidenciado",V253=1,"Novato",V253=2,"Principiante avanzado",V253=3,"Competente",V253=4,"Proficiente",V253=5,"Master")</f>
        <v>Competente</v>
      </c>
      <c r="X253" s="22">
        <v>3</v>
      </c>
      <c r="Y253" s="22" t="str" cm="1">
        <f t="array" ref="Y253">_xlfn.IFS(X253=0,"No evidenciado",X253=1,"Novato",X253=2,"Principiante avanzado",X253=3,"Competente",X253=4,"Proficiente",X253=5,"Master")</f>
        <v>Competente</v>
      </c>
      <c r="Z253" s="22">
        <v>4</v>
      </c>
      <c r="AA253" s="22" t="str" cm="1">
        <f t="array" ref="AA253">_xlfn.IFS(Z253=0,"No evidenciado",Z253=1,"Novato",Z253=2,"Principiante avanzado",Z253=3,"Competente",Z253=4,"Proficiente",Z253=5,"Master")</f>
        <v>Proficiente</v>
      </c>
      <c r="AB253" s="22">
        <v>2</v>
      </c>
      <c r="AC253" s="22" t="str" cm="1">
        <f t="array" ref="AC253">_xlfn.IFS(AB253=0,"Prenovato",AB253=1,"Novato",AB253=2,"Principiante avanzado",AB253=3,"Competente",AB253=4,"Proficiente",AB253=5,"Master")</f>
        <v>Principiante avanzado</v>
      </c>
      <c r="AD253" s="22" t="str">
        <f>IF(A253&lt;&gt;E253,"EVALUACIÓN","AUTOEVALUACIÓN")</f>
        <v>EVALUACIÓN</v>
      </c>
    </row>
    <row r="254" spans="1:30" x14ac:dyDescent="0.25">
      <c r="A254" t="s">
        <v>186</v>
      </c>
      <c r="B254" t="s">
        <v>189</v>
      </c>
      <c r="C254" t="s">
        <v>192</v>
      </c>
      <c r="D254" t="s">
        <v>194</v>
      </c>
      <c r="E254" t="s">
        <v>207</v>
      </c>
      <c r="F254" t="s">
        <v>222</v>
      </c>
      <c r="G254" t="s">
        <v>239</v>
      </c>
      <c r="H254" s="5">
        <v>44409</v>
      </c>
      <c r="I254" s="1">
        <f t="shared" ca="1" si="6"/>
        <v>22</v>
      </c>
      <c r="J254" s="1" t="str">
        <f t="shared" ca="1" si="7"/>
        <v>3. Mayor a 6 meses</v>
      </c>
      <c r="K254" t="str">
        <f>IF(COUNTIFS($E$2:$E$290,E254,$O$2:$O$290,"PRINCIPAL",$Q$2:$Q$290,0)&gt;0,"SI","NO")</f>
        <v>NO</v>
      </c>
      <c r="L254" t="s">
        <v>242</v>
      </c>
      <c r="M254" t="s">
        <v>245</v>
      </c>
      <c r="N254" t="s">
        <v>260</v>
      </c>
      <c r="O254" t="s">
        <v>260</v>
      </c>
      <c r="P254" t="str">
        <f>F254&amp;M254</f>
        <v>IVONNE KARINA SALVADOR MAYHUAPatrones de arquitectura tecnológica</v>
      </c>
      <c r="Q254">
        <v>1</v>
      </c>
      <c r="R254" t="s">
        <v>6</v>
      </c>
      <c r="S254" t="s">
        <v>21</v>
      </c>
      <c r="T254" s="22">
        <v>2</v>
      </c>
      <c r="U254" s="22" t="str" cm="1">
        <f t="array" ref="U254">_xlfn.IFS(T254=0,"Prenovato",T254=1,"Novato",T254=2,"Principiante avanzado",T254=3,"Competente",T254=4,"Proficiente",T254=5,"Master")</f>
        <v>Principiante avanzado</v>
      </c>
      <c r="V254" s="22">
        <v>3</v>
      </c>
      <c r="W254" s="22" t="str" cm="1">
        <f t="array" ref="W254">_xlfn.IFS(V254=0,"No evidenciado",V254=1,"Novato",V254=2,"Principiante avanzado",V254=3,"Competente",V254=4,"Proficiente",V254=5,"Master")</f>
        <v>Competente</v>
      </c>
      <c r="X254" s="22">
        <v>3</v>
      </c>
      <c r="Y254" s="22" t="str" cm="1">
        <f t="array" ref="Y254">_xlfn.IFS(X254=0,"No evidenciado",X254=1,"Novato",X254=2,"Principiante avanzado",X254=3,"Competente",X254=4,"Proficiente",X254=5,"Master")</f>
        <v>Competente</v>
      </c>
      <c r="Z254" s="22">
        <v>4</v>
      </c>
      <c r="AA254" s="22" t="str" cm="1">
        <f t="array" ref="AA254">_xlfn.IFS(Z254=0,"No evidenciado",Z254=1,"Novato",Z254=2,"Principiante avanzado",Z254=3,"Competente",Z254=4,"Proficiente",Z254=5,"Master")</f>
        <v>Proficiente</v>
      </c>
      <c r="AB254" s="22">
        <v>2</v>
      </c>
      <c r="AC254" s="22" t="str" cm="1">
        <f t="array" ref="AC254">_xlfn.IFS(AB254=0,"Prenovato",AB254=1,"Novato",AB254=2,"Principiante avanzado",AB254=3,"Competente",AB254=4,"Proficiente",AB254=5,"Master")</f>
        <v>Principiante avanzado</v>
      </c>
      <c r="AD254" s="22" t="str">
        <f>IF(A254&lt;&gt;E254,"EVALUACIÓN","AUTOEVALUACIÓN")</f>
        <v>EVALUACIÓN</v>
      </c>
    </row>
    <row r="255" spans="1:30" x14ac:dyDescent="0.25">
      <c r="A255" t="s">
        <v>186</v>
      </c>
      <c r="B255" t="s">
        <v>189</v>
      </c>
      <c r="C255" t="s">
        <v>192</v>
      </c>
      <c r="D255" t="s">
        <v>194</v>
      </c>
      <c r="E255" t="s">
        <v>207</v>
      </c>
      <c r="F255" t="s">
        <v>222</v>
      </c>
      <c r="G255" t="s">
        <v>239</v>
      </c>
      <c r="H255" s="5">
        <v>44409</v>
      </c>
      <c r="I255" s="1">
        <f t="shared" ca="1" si="6"/>
        <v>22</v>
      </c>
      <c r="J255" s="1" t="str">
        <f t="shared" ca="1" si="7"/>
        <v>3. Mayor a 6 meses</v>
      </c>
      <c r="K255" t="str">
        <f>IF(COUNTIFS($E$2:$E$290,E255,$O$2:$O$290,"PRINCIPAL",$Q$2:$Q$290,0)&gt;0,"SI","NO")</f>
        <v>NO</v>
      </c>
      <c r="L255" t="s">
        <v>242</v>
      </c>
      <c r="M255" t="s">
        <v>244</v>
      </c>
      <c r="N255" t="s">
        <v>261</v>
      </c>
      <c r="O255" t="s">
        <v>260</v>
      </c>
      <c r="P255" t="str">
        <f>F255&amp;M255</f>
        <v>IVONNE KARINA SALVADOR MAYHUASoluciones de industria</v>
      </c>
      <c r="Q255">
        <v>3</v>
      </c>
      <c r="R255" t="s">
        <v>5</v>
      </c>
      <c r="S255" t="s">
        <v>21</v>
      </c>
      <c r="T255" s="22">
        <v>2</v>
      </c>
      <c r="U255" s="22" t="str" cm="1">
        <f t="array" ref="U255">_xlfn.IFS(T255=0,"Prenovato",T255=1,"Novato",T255=2,"Principiante avanzado",T255=3,"Competente",T255=4,"Proficiente",T255=5,"Master")</f>
        <v>Principiante avanzado</v>
      </c>
      <c r="V255" s="22">
        <v>3</v>
      </c>
      <c r="W255" s="22" t="str" cm="1">
        <f t="array" ref="W255">_xlfn.IFS(V255=0,"No evidenciado",V255=1,"Novato",V255=2,"Principiante avanzado",V255=3,"Competente",V255=4,"Proficiente",V255=5,"Master")</f>
        <v>Competente</v>
      </c>
      <c r="X255" s="22">
        <v>3</v>
      </c>
      <c r="Y255" s="22" t="str" cm="1">
        <f t="array" ref="Y255">_xlfn.IFS(X255=0,"No evidenciado",X255=1,"Novato",X255=2,"Principiante avanzado",X255=3,"Competente",X255=4,"Proficiente",X255=5,"Master")</f>
        <v>Competente</v>
      </c>
      <c r="Z255" s="22">
        <v>4</v>
      </c>
      <c r="AA255" s="22" t="str" cm="1">
        <f t="array" ref="AA255">_xlfn.IFS(Z255=0,"No evidenciado",Z255=1,"Novato",Z255=2,"Principiante avanzado",Z255=3,"Competente",Z255=4,"Proficiente",Z255=5,"Master")</f>
        <v>Proficiente</v>
      </c>
      <c r="AB255" s="22">
        <v>2</v>
      </c>
      <c r="AC255" s="22" t="str" cm="1">
        <f t="array" ref="AC255">_xlfn.IFS(AB255=0,"Prenovato",AB255=1,"Novato",AB255=2,"Principiante avanzado",AB255=3,"Competente",AB255=4,"Proficiente",AB255=5,"Master")</f>
        <v>Principiante avanzado</v>
      </c>
      <c r="AD255" s="22" t="str">
        <f>IF(A255&lt;&gt;E255,"EVALUACIÓN","AUTOEVALUACIÓN")</f>
        <v>EVALUACIÓN</v>
      </c>
    </row>
    <row r="256" spans="1:30" x14ac:dyDescent="0.25">
      <c r="A256" t="s">
        <v>186</v>
      </c>
      <c r="B256" t="s">
        <v>189</v>
      </c>
      <c r="C256" t="s">
        <v>192</v>
      </c>
      <c r="D256" t="s">
        <v>194</v>
      </c>
      <c r="E256" t="s">
        <v>207</v>
      </c>
      <c r="F256" t="s">
        <v>222</v>
      </c>
      <c r="G256" t="s">
        <v>239</v>
      </c>
      <c r="H256" s="5">
        <v>44409</v>
      </c>
      <c r="I256" s="1">
        <f t="shared" ca="1" si="6"/>
        <v>22</v>
      </c>
      <c r="J256" s="1" t="str">
        <f t="shared" ca="1" si="7"/>
        <v>3. Mayor a 6 meses</v>
      </c>
      <c r="K256" t="str">
        <f>IF(COUNTIFS($E$2:$E$290,E256,$O$2:$O$290,"PRINCIPAL",$Q$2:$Q$290,0)&gt;0,"SI","NO")</f>
        <v>NO</v>
      </c>
      <c r="L256" t="s">
        <v>242</v>
      </c>
      <c r="M256" t="s">
        <v>246</v>
      </c>
      <c r="N256" t="s">
        <v>261</v>
      </c>
      <c r="O256" t="s">
        <v>260</v>
      </c>
      <c r="P256" t="str">
        <f>F256&amp;M256</f>
        <v>IVONNE KARINA SALVADOR MAYHUAArquitectura de datos BCP</v>
      </c>
      <c r="Q256">
        <v>3</v>
      </c>
      <c r="R256" t="s">
        <v>5</v>
      </c>
      <c r="S256" t="s">
        <v>21</v>
      </c>
      <c r="T256" s="22">
        <v>2</v>
      </c>
      <c r="U256" s="22" t="str" cm="1">
        <f t="array" ref="U256">_xlfn.IFS(T256=0,"Prenovato",T256=1,"Novato",T256=2,"Principiante avanzado",T256=3,"Competente",T256=4,"Proficiente",T256=5,"Master")</f>
        <v>Principiante avanzado</v>
      </c>
      <c r="V256" s="22">
        <v>3</v>
      </c>
      <c r="W256" s="22" t="str" cm="1">
        <f t="array" ref="W256">_xlfn.IFS(V256=0,"No evidenciado",V256=1,"Novato",V256=2,"Principiante avanzado",V256=3,"Competente",V256=4,"Proficiente",V256=5,"Master")</f>
        <v>Competente</v>
      </c>
      <c r="X256" s="22">
        <v>3</v>
      </c>
      <c r="Y256" s="22" t="str" cm="1">
        <f t="array" ref="Y256">_xlfn.IFS(X256=0,"No evidenciado",X256=1,"Novato",X256=2,"Principiante avanzado",X256=3,"Competente",X256=4,"Proficiente",X256=5,"Master")</f>
        <v>Competente</v>
      </c>
      <c r="Z256" s="22">
        <v>4</v>
      </c>
      <c r="AA256" s="22" t="str" cm="1">
        <f t="array" ref="AA256">_xlfn.IFS(Z256=0,"No evidenciado",Z256=1,"Novato",Z256=2,"Principiante avanzado",Z256=3,"Competente",Z256=4,"Proficiente",Z256=5,"Master")</f>
        <v>Proficiente</v>
      </c>
      <c r="AB256" s="22">
        <v>2</v>
      </c>
      <c r="AC256" s="22" t="str" cm="1">
        <f t="array" ref="AC256">_xlfn.IFS(AB256=0,"Prenovato",AB256=1,"Novato",AB256=2,"Principiante avanzado",AB256=3,"Competente",AB256=4,"Proficiente",AB256=5,"Master")</f>
        <v>Principiante avanzado</v>
      </c>
      <c r="AD256" s="22" t="str">
        <f>IF(A256&lt;&gt;E256,"EVALUACIÓN","AUTOEVALUACIÓN")</f>
        <v>EVALUACIÓN</v>
      </c>
    </row>
    <row r="257" spans="1:30" x14ac:dyDescent="0.25">
      <c r="A257" t="s">
        <v>187</v>
      </c>
      <c r="B257" t="s">
        <v>190</v>
      </c>
      <c r="C257" t="s">
        <v>192</v>
      </c>
      <c r="D257" t="s">
        <v>194</v>
      </c>
      <c r="E257" t="s">
        <v>208</v>
      </c>
      <c r="F257" t="s">
        <v>223</v>
      </c>
      <c r="G257" t="s">
        <v>240</v>
      </c>
      <c r="H257" s="5">
        <v>44409</v>
      </c>
      <c r="I257" s="1">
        <f t="shared" ca="1" si="6"/>
        <v>22</v>
      </c>
      <c r="J257" s="1" t="str">
        <f t="shared" ca="1" si="7"/>
        <v>3. Mayor a 6 meses</v>
      </c>
      <c r="K257" t="str">
        <f>IF(COUNTIFS($E$2:$E$290,E257,$O$2:$O$290,"PRINCIPAL",$Q$2:$Q$290,0)&gt;0,"SI","NO")</f>
        <v>NO</v>
      </c>
      <c r="L257" t="s">
        <v>242</v>
      </c>
      <c r="M257" t="s">
        <v>249</v>
      </c>
      <c r="N257" t="s">
        <v>261</v>
      </c>
      <c r="O257" t="s">
        <v>260</v>
      </c>
      <c r="P257" t="str">
        <f>F257&amp;M257</f>
        <v>MARIA ALEJANDRA ZUNIGA RAMOSStory Telling</v>
      </c>
      <c r="Q257">
        <v>2</v>
      </c>
      <c r="R257" t="s">
        <v>4</v>
      </c>
      <c r="S257" t="s">
        <v>21</v>
      </c>
      <c r="T257" s="22">
        <v>1</v>
      </c>
      <c r="U257" s="22" t="str" cm="1">
        <f t="array" ref="U257">_xlfn.IFS(T257=0,"Prenovato",T257=1,"Novato",T257=2,"Principiante avanzado",T257=3,"Competente",T257=4,"Proficiente",T257=5,"Master")</f>
        <v>Novato</v>
      </c>
      <c r="V257" s="22">
        <v>2</v>
      </c>
      <c r="W257" s="22" t="str" cm="1">
        <f t="array" ref="W257">_xlfn.IFS(V257=0,"No evidenciado",V257=1,"Novato",V257=2,"Principiante avanzado",V257=3,"Competente",V257=4,"Proficiente",V257=5,"Master")</f>
        <v>Principiante avanzado</v>
      </c>
      <c r="X257" s="22">
        <v>2</v>
      </c>
      <c r="Y257" s="22" t="str" cm="1">
        <f t="array" ref="Y257">_xlfn.IFS(X257=0,"No evidenciado",X257=1,"Novato",X257=2,"Principiante avanzado",X257=3,"Competente",X257=4,"Proficiente",X257=5,"Master")</f>
        <v>Principiante avanzado</v>
      </c>
      <c r="Z257" s="22">
        <v>2</v>
      </c>
      <c r="AA257" s="22" t="str" cm="1">
        <f t="array" ref="AA257">_xlfn.IFS(Z257=0,"No evidenciado",Z257=1,"Novato",Z257=2,"Principiante avanzado",Z257=3,"Competente",Z257=4,"Proficiente",Z257=5,"Master")</f>
        <v>Principiante avanzado</v>
      </c>
      <c r="AB257" s="22">
        <v>1</v>
      </c>
      <c r="AC257" s="22" t="str" cm="1">
        <f t="array" ref="AC257">_xlfn.IFS(AB257=0,"Prenovato",AB257=1,"Novato",AB257=2,"Principiante avanzado",AB257=3,"Competente",AB257=4,"Proficiente",AB257=5,"Master")</f>
        <v>Novato</v>
      </c>
      <c r="AD257" s="22" t="str">
        <f>IF(A257&lt;&gt;E257,"EVALUACIÓN","AUTOEVALUACIÓN")</f>
        <v>EVALUACIÓN</v>
      </c>
    </row>
    <row r="258" spans="1:30" x14ac:dyDescent="0.25">
      <c r="A258" t="s">
        <v>187</v>
      </c>
      <c r="B258" t="s">
        <v>190</v>
      </c>
      <c r="C258" t="s">
        <v>192</v>
      </c>
      <c r="D258" t="s">
        <v>194</v>
      </c>
      <c r="E258" t="s">
        <v>208</v>
      </c>
      <c r="F258" t="s">
        <v>223</v>
      </c>
      <c r="G258" t="s">
        <v>240</v>
      </c>
      <c r="H258" s="5">
        <v>44409</v>
      </c>
      <c r="I258" s="1">
        <f t="shared" ca="1" si="6"/>
        <v>22</v>
      </c>
      <c r="J258" s="1" t="str">
        <f t="shared" ca="1" si="7"/>
        <v>3. Mayor a 6 meses</v>
      </c>
      <c r="K258" t="str">
        <f>IF(COUNTIFS($E$2:$E$290,E258,$O$2:$O$290,"PRINCIPAL",$Q$2:$Q$290,0)&gt;0,"SI","NO")</f>
        <v>NO</v>
      </c>
      <c r="L258" t="s">
        <v>242</v>
      </c>
      <c r="M258" t="s">
        <v>248</v>
      </c>
      <c r="N258" t="s">
        <v>261</v>
      </c>
      <c r="O258" t="s">
        <v>260</v>
      </c>
      <c r="P258" t="str">
        <f>F258&amp;M258</f>
        <v>MARIA ALEJANDRA ZUNIGA RAMOSCaptura de valor</v>
      </c>
      <c r="Q258">
        <v>1</v>
      </c>
      <c r="R258" t="s">
        <v>6</v>
      </c>
      <c r="S258" t="s">
        <v>21</v>
      </c>
      <c r="T258" s="22">
        <v>1</v>
      </c>
      <c r="U258" s="22" t="str" cm="1">
        <f t="array" ref="U258">_xlfn.IFS(T258=0,"Prenovato",T258=1,"Novato",T258=2,"Principiante avanzado",T258=3,"Competente",T258=4,"Proficiente",T258=5,"Master")</f>
        <v>Novato</v>
      </c>
      <c r="V258" s="22">
        <v>2</v>
      </c>
      <c r="W258" s="22" t="str" cm="1">
        <f t="array" ref="W258">_xlfn.IFS(V258=0,"No evidenciado",V258=1,"Novato",V258=2,"Principiante avanzado",V258=3,"Competente",V258=4,"Proficiente",V258=5,"Master")</f>
        <v>Principiante avanzado</v>
      </c>
      <c r="X258" s="22">
        <v>2</v>
      </c>
      <c r="Y258" s="22" t="str" cm="1">
        <f t="array" ref="Y258">_xlfn.IFS(X258=0,"No evidenciado",X258=1,"Novato",X258=2,"Principiante avanzado",X258=3,"Competente",X258=4,"Proficiente",X258=5,"Master")</f>
        <v>Principiante avanzado</v>
      </c>
      <c r="Z258" s="22">
        <v>2</v>
      </c>
      <c r="AA258" s="22" t="str" cm="1">
        <f t="array" ref="AA258">_xlfn.IFS(Z258=0,"No evidenciado",Z258=1,"Novato",Z258=2,"Principiante avanzado",Z258=3,"Competente",Z258=4,"Proficiente",Z258=5,"Master")</f>
        <v>Principiante avanzado</v>
      </c>
      <c r="AB258" s="22">
        <v>1</v>
      </c>
      <c r="AC258" s="22" t="str" cm="1">
        <f t="array" ref="AC258">_xlfn.IFS(AB258=0,"Prenovato",AB258=1,"Novato",AB258=2,"Principiante avanzado",AB258=3,"Competente",AB258=4,"Proficiente",AB258=5,"Master")</f>
        <v>Novato</v>
      </c>
      <c r="AD258" s="22" t="str">
        <f>IF(A258&lt;&gt;E258,"EVALUACIÓN","AUTOEVALUACIÓN")</f>
        <v>EVALUACIÓN</v>
      </c>
    </row>
    <row r="259" spans="1:30" x14ac:dyDescent="0.25">
      <c r="A259" t="s">
        <v>187</v>
      </c>
      <c r="B259" t="s">
        <v>190</v>
      </c>
      <c r="C259" t="s">
        <v>192</v>
      </c>
      <c r="D259" t="s">
        <v>194</v>
      </c>
      <c r="E259" t="s">
        <v>208</v>
      </c>
      <c r="F259" t="s">
        <v>223</v>
      </c>
      <c r="G259" t="s">
        <v>240</v>
      </c>
      <c r="H259" s="5">
        <v>44409</v>
      </c>
      <c r="I259" s="1">
        <f t="shared" ref="I259:I290" ca="1" si="8">DATEDIF(H259,TODAY(),"m")</f>
        <v>22</v>
      </c>
      <c r="J259" s="1" t="str">
        <f t="shared" ref="J259:J290" ca="1" si="9">IF(I259&lt;=3,"1. Menor o igual a 3 meses",IF(I259&lt;=6,"2. Entre 4 - 6 meses","3. Mayor a 6 meses"))</f>
        <v>3. Mayor a 6 meses</v>
      </c>
      <c r="K259" t="str">
        <f>IF(COUNTIFS($E$2:$E$290,E259,$O$2:$O$290,"PRINCIPAL",$Q$2:$Q$290,0)&gt;0,"SI","NO")</f>
        <v>NO</v>
      </c>
      <c r="L259" t="s">
        <v>242</v>
      </c>
      <c r="M259" t="s">
        <v>247</v>
      </c>
      <c r="N259" t="s">
        <v>31</v>
      </c>
      <c r="O259" t="s">
        <v>31</v>
      </c>
      <c r="P259" t="str">
        <f>F259&amp;M259</f>
        <v>MARIA ALEJANDRA ZUNIGA RAMOSInnovación</v>
      </c>
      <c r="Q259">
        <v>2</v>
      </c>
      <c r="R259" t="s">
        <v>4</v>
      </c>
      <c r="S259" t="s">
        <v>21</v>
      </c>
      <c r="T259" s="22">
        <v>1</v>
      </c>
      <c r="U259" s="22" t="str" cm="1">
        <f t="array" ref="U259">_xlfn.IFS(T259=0,"Prenovato",T259=1,"Novato",T259=2,"Principiante avanzado",T259=3,"Competente",T259=4,"Proficiente",T259=5,"Master")</f>
        <v>Novato</v>
      </c>
      <c r="V259" s="22">
        <v>2</v>
      </c>
      <c r="W259" s="22" t="str" cm="1">
        <f t="array" ref="W259">_xlfn.IFS(V259=0,"No evidenciado",V259=1,"Novato",V259=2,"Principiante avanzado",V259=3,"Competente",V259=4,"Proficiente",V259=5,"Master")</f>
        <v>Principiante avanzado</v>
      </c>
      <c r="X259" s="22">
        <v>2</v>
      </c>
      <c r="Y259" s="22" t="str" cm="1">
        <f t="array" ref="Y259">_xlfn.IFS(X259=0,"No evidenciado",X259=1,"Novato",X259=2,"Principiante avanzado",X259=3,"Competente",X259=4,"Proficiente",X259=5,"Master")</f>
        <v>Principiante avanzado</v>
      </c>
      <c r="Z259" s="22">
        <v>2</v>
      </c>
      <c r="AA259" s="22" t="str" cm="1">
        <f t="array" ref="AA259">_xlfn.IFS(Z259=0,"No evidenciado",Z259=1,"Novato",Z259=2,"Principiante avanzado",Z259=3,"Competente",Z259=4,"Proficiente",Z259=5,"Master")</f>
        <v>Principiante avanzado</v>
      </c>
      <c r="AB259" s="22">
        <v>1</v>
      </c>
      <c r="AC259" s="22" t="str" cm="1">
        <f t="array" ref="AC259">_xlfn.IFS(AB259=0,"Prenovato",AB259=1,"Novato",AB259=2,"Principiante avanzado",AB259=3,"Competente",AB259=4,"Proficiente",AB259=5,"Master")</f>
        <v>Novato</v>
      </c>
      <c r="AD259" s="22" t="str">
        <f>IF(A259&lt;&gt;E259,"EVALUACIÓN","AUTOEVALUACIÓN")</f>
        <v>EVALUACIÓN</v>
      </c>
    </row>
    <row r="260" spans="1:30" x14ac:dyDescent="0.25">
      <c r="A260" t="s">
        <v>187</v>
      </c>
      <c r="B260" t="s">
        <v>190</v>
      </c>
      <c r="C260" t="s">
        <v>192</v>
      </c>
      <c r="D260" t="s">
        <v>194</v>
      </c>
      <c r="E260" t="s">
        <v>208</v>
      </c>
      <c r="F260" t="s">
        <v>223</v>
      </c>
      <c r="G260" t="s">
        <v>240</v>
      </c>
      <c r="H260" s="5">
        <v>44409</v>
      </c>
      <c r="I260" s="1">
        <f t="shared" ca="1" si="8"/>
        <v>22</v>
      </c>
      <c r="J260" s="1" t="str">
        <f t="shared" ca="1" si="9"/>
        <v>3. Mayor a 6 meses</v>
      </c>
      <c r="K260" t="str">
        <f>IF(COUNTIFS($E$2:$E$290,E260,$O$2:$O$290,"PRINCIPAL",$Q$2:$Q$290,0)&gt;0,"SI","NO")</f>
        <v>NO</v>
      </c>
      <c r="L260" t="s">
        <v>242</v>
      </c>
      <c r="M260" t="s">
        <v>259</v>
      </c>
      <c r="N260" t="s">
        <v>260</v>
      </c>
      <c r="O260" t="s">
        <v>260</v>
      </c>
      <c r="P260" t="str">
        <f>F260&amp;M260</f>
        <v>MARIA ALEJANDRA ZUNIGA RAMOSPrincipios de seguridad</v>
      </c>
      <c r="Q260">
        <v>2</v>
      </c>
      <c r="R260" t="s">
        <v>4</v>
      </c>
      <c r="S260" t="s">
        <v>21</v>
      </c>
      <c r="T260" s="22">
        <v>1</v>
      </c>
      <c r="U260" s="22" t="str" cm="1">
        <f t="array" ref="U260">_xlfn.IFS(T260=0,"Prenovato",T260=1,"Novato",T260=2,"Principiante avanzado",T260=3,"Competente",T260=4,"Proficiente",T260=5,"Master")</f>
        <v>Novato</v>
      </c>
      <c r="V260" s="22">
        <v>2</v>
      </c>
      <c r="W260" s="22" t="str" cm="1">
        <f t="array" ref="W260">_xlfn.IFS(V260=0,"No evidenciado",V260=1,"Novato",V260=2,"Principiante avanzado",V260=3,"Competente",V260=4,"Proficiente",V260=5,"Master")</f>
        <v>Principiante avanzado</v>
      </c>
      <c r="X260" s="22">
        <v>2</v>
      </c>
      <c r="Y260" s="22" t="str" cm="1">
        <f t="array" ref="Y260">_xlfn.IFS(X260=0,"No evidenciado",X260=1,"Novato",X260=2,"Principiante avanzado",X260=3,"Competente",X260=4,"Proficiente",X260=5,"Master")</f>
        <v>Principiante avanzado</v>
      </c>
      <c r="Z260" s="22">
        <v>2</v>
      </c>
      <c r="AA260" s="22" t="str" cm="1">
        <f t="array" ref="AA260">_xlfn.IFS(Z260=0,"No evidenciado",Z260=1,"Novato",Z260=2,"Principiante avanzado",Z260=3,"Competente",Z260=4,"Proficiente",Z260=5,"Master")</f>
        <v>Principiante avanzado</v>
      </c>
      <c r="AB260" s="22">
        <v>1</v>
      </c>
      <c r="AC260" s="22" t="str" cm="1">
        <f t="array" ref="AC260">_xlfn.IFS(AB260=0,"Prenovato",AB260=1,"Novato",AB260=2,"Principiante avanzado",AB260=3,"Competente",AB260=4,"Proficiente",AB260=5,"Master")</f>
        <v>Novato</v>
      </c>
      <c r="AD260" s="22" t="str">
        <f>IF(A260&lt;&gt;E260,"EVALUACIÓN","AUTOEVALUACIÓN")</f>
        <v>EVALUACIÓN</v>
      </c>
    </row>
    <row r="261" spans="1:30" x14ac:dyDescent="0.25">
      <c r="A261" t="s">
        <v>187</v>
      </c>
      <c r="B261" t="s">
        <v>190</v>
      </c>
      <c r="C261" t="s">
        <v>192</v>
      </c>
      <c r="D261" t="s">
        <v>194</v>
      </c>
      <c r="E261" t="s">
        <v>208</v>
      </c>
      <c r="F261" t="s">
        <v>223</v>
      </c>
      <c r="G261" t="s">
        <v>240</v>
      </c>
      <c r="H261" s="5">
        <v>44409</v>
      </c>
      <c r="I261" s="1">
        <f t="shared" ca="1" si="8"/>
        <v>22</v>
      </c>
      <c r="J261" s="1" t="str">
        <f t="shared" ca="1" si="9"/>
        <v>3. Mayor a 6 meses</v>
      </c>
      <c r="K261" t="str">
        <f>IF(COUNTIFS($E$2:$E$290,E261,$O$2:$O$290,"PRINCIPAL",$Q$2:$Q$290,0)&gt;0,"SI","NO")</f>
        <v>NO</v>
      </c>
      <c r="L261" t="s">
        <v>242</v>
      </c>
      <c r="M261" t="s">
        <v>257</v>
      </c>
      <c r="N261" t="s">
        <v>31</v>
      </c>
      <c r="O261" t="s">
        <v>31</v>
      </c>
      <c r="P261" t="str">
        <f>F261&amp;M261</f>
        <v>MARIA ALEJANDRA ZUNIGA RAMOSFrameworks de arquitectura empresarial</v>
      </c>
      <c r="Q261">
        <v>2</v>
      </c>
      <c r="R261" t="s">
        <v>4</v>
      </c>
      <c r="S261" t="s">
        <v>21</v>
      </c>
      <c r="T261" s="22">
        <v>1</v>
      </c>
      <c r="U261" s="22" t="str" cm="1">
        <f t="array" ref="U261">_xlfn.IFS(T261=0,"Prenovato",T261=1,"Novato",T261=2,"Principiante avanzado",T261=3,"Competente",T261=4,"Proficiente",T261=5,"Master")</f>
        <v>Novato</v>
      </c>
      <c r="V261" s="22">
        <v>2</v>
      </c>
      <c r="W261" s="22" t="str" cm="1">
        <f t="array" ref="W261">_xlfn.IFS(V261=0,"No evidenciado",V261=1,"Novato",V261=2,"Principiante avanzado",V261=3,"Competente",V261=4,"Proficiente",V261=5,"Master")</f>
        <v>Principiante avanzado</v>
      </c>
      <c r="X261" s="22">
        <v>2</v>
      </c>
      <c r="Y261" s="22" t="str" cm="1">
        <f t="array" ref="Y261">_xlfn.IFS(X261=0,"No evidenciado",X261=1,"Novato",X261=2,"Principiante avanzado",X261=3,"Competente",X261=4,"Proficiente",X261=5,"Master")</f>
        <v>Principiante avanzado</v>
      </c>
      <c r="Z261" s="22">
        <v>2</v>
      </c>
      <c r="AA261" s="22" t="str" cm="1">
        <f t="array" ref="AA261">_xlfn.IFS(Z261=0,"No evidenciado",Z261=1,"Novato",Z261=2,"Principiante avanzado",Z261=3,"Competente",Z261=4,"Proficiente",Z261=5,"Master")</f>
        <v>Principiante avanzado</v>
      </c>
      <c r="AB261" s="22">
        <v>1</v>
      </c>
      <c r="AC261" s="22" t="str" cm="1">
        <f t="array" ref="AC261">_xlfn.IFS(AB261=0,"Prenovato",AB261=1,"Novato",AB261=2,"Principiante avanzado",AB261=3,"Competente",AB261=4,"Proficiente",AB261=5,"Master")</f>
        <v>Novato</v>
      </c>
      <c r="AD261" s="22" t="str">
        <f>IF(A261&lt;&gt;E261,"EVALUACIÓN","AUTOEVALUACIÓN")</f>
        <v>EVALUACIÓN</v>
      </c>
    </row>
    <row r="262" spans="1:30" x14ac:dyDescent="0.25">
      <c r="A262" t="s">
        <v>187</v>
      </c>
      <c r="B262" t="s">
        <v>190</v>
      </c>
      <c r="C262" t="s">
        <v>192</v>
      </c>
      <c r="D262" t="s">
        <v>194</v>
      </c>
      <c r="E262" t="s">
        <v>208</v>
      </c>
      <c r="F262" t="s">
        <v>223</v>
      </c>
      <c r="G262" t="s">
        <v>240</v>
      </c>
      <c r="H262" s="5">
        <v>44409</v>
      </c>
      <c r="I262" s="1">
        <f t="shared" ca="1" si="8"/>
        <v>22</v>
      </c>
      <c r="J262" s="1" t="str">
        <f t="shared" ca="1" si="9"/>
        <v>3. Mayor a 6 meses</v>
      </c>
      <c r="K262" t="str">
        <f>IF(COUNTIFS($E$2:$E$290,E262,$O$2:$O$290,"PRINCIPAL",$Q$2:$Q$290,0)&gt;0,"SI","NO")</f>
        <v>NO</v>
      </c>
      <c r="L262" t="s">
        <v>242</v>
      </c>
      <c r="M262" t="s">
        <v>258</v>
      </c>
      <c r="N262" t="s">
        <v>31</v>
      </c>
      <c r="O262" t="s">
        <v>31</v>
      </c>
      <c r="P262" t="str">
        <f>F262&amp;M262</f>
        <v>MARIA ALEJANDRA ZUNIGA RAMOSModelos Bancarios</v>
      </c>
      <c r="Q262">
        <v>2</v>
      </c>
      <c r="R262" t="s">
        <v>4</v>
      </c>
      <c r="S262" t="s">
        <v>21</v>
      </c>
      <c r="T262" s="22">
        <v>1</v>
      </c>
      <c r="U262" s="22" t="str" cm="1">
        <f t="array" ref="U262">_xlfn.IFS(T262=0,"Prenovato",T262=1,"Novato",T262=2,"Principiante avanzado",T262=3,"Competente",T262=4,"Proficiente",T262=5,"Master")</f>
        <v>Novato</v>
      </c>
      <c r="V262" s="22">
        <v>2</v>
      </c>
      <c r="W262" s="22" t="str" cm="1">
        <f t="array" ref="W262">_xlfn.IFS(V262=0,"No evidenciado",V262=1,"Novato",V262=2,"Principiante avanzado",V262=3,"Competente",V262=4,"Proficiente",V262=5,"Master")</f>
        <v>Principiante avanzado</v>
      </c>
      <c r="X262" s="22">
        <v>2</v>
      </c>
      <c r="Y262" s="22" t="str" cm="1">
        <f t="array" ref="Y262">_xlfn.IFS(X262=0,"No evidenciado",X262=1,"Novato",X262=2,"Principiante avanzado",X262=3,"Competente",X262=4,"Proficiente",X262=5,"Master")</f>
        <v>Principiante avanzado</v>
      </c>
      <c r="Z262" s="22">
        <v>2</v>
      </c>
      <c r="AA262" s="22" t="str" cm="1">
        <f t="array" ref="AA262">_xlfn.IFS(Z262=0,"No evidenciado",Z262=1,"Novato",Z262=2,"Principiante avanzado",Z262=3,"Competente",Z262=4,"Proficiente",Z262=5,"Master")</f>
        <v>Principiante avanzado</v>
      </c>
      <c r="AB262" s="22">
        <v>1</v>
      </c>
      <c r="AC262" s="22" t="str" cm="1">
        <f t="array" ref="AC262">_xlfn.IFS(AB262=0,"Prenovato",AB262=1,"Novato",AB262=2,"Principiante avanzado",AB262=3,"Competente",AB262=4,"Proficiente",AB262=5,"Master")</f>
        <v>Novato</v>
      </c>
      <c r="AD262" s="22" t="str">
        <f>IF(A262&lt;&gt;E262,"EVALUACIÓN","AUTOEVALUACIÓN")</f>
        <v>EVALUACIÓN</v>
      </c>
    </row>
    <row r="263" spans="1:30" x14ac:dyDescent="0.25">
      <c r="A263" t="s">
        <v>187</v>
      </c>
      <c r="B263" t="s">
        <v>190</v>
      </c>
      <c r="C263" t="s">
        <v>192</v>
      </c>
      <c r="D263" t="s">
        <v>194</v>
      </c>
      <c r="E263" t="s">
        <v>208</v>
      </c>
      <c r="F263" t="s">
        <v>223</v>
      </c>
      <c r="G263" t="s">
        <v>240</v>
      </c>
      <c r="H263" s="5">
        <v>44409</v>
      </c>
      <c r="I263" s="1">
        <f t="shared" ca="1" si="8"/>
        <v>22</v>
      </c>
      <c r="J263" s="1" t="str">
        <f t="shared" ca="1" si="9"/>
        <v>3. Mayor a 6 meses</v>
      </c>
      <c r="K263" t="str">
        <f>IF(COUNTIFS($E$2:$E$290,E263,$O$2:$O$290,"PRINCIPAL",$Q$2:$Q$290,0)&gt;0,"SI","NO")</f>
        <v>NO</v>
      </c>
      <c r="L263" t="s">
        <v>242</v>
      </c>
      <c r="M263" t="s">
        <v>243</v>
      </c>
      <c r="N263" t="s">
        <v>260</v>
      </c>
      <c r="O263" t="s">
        <v>260</v>
      </c>
      <c r="P263" t="str">
        <f>F263&amp;M263</f>
        <v>MARIA ALEJANDRA ZUNIGA RAMOSCloud</v>
      </c>
      <c r="Q263">
        <v>1</v>
      </c>
      <c r="R263" t="s">
        <v>6</v>
      </c>
      <c r="S263" t="s">
        <v>21</v>
      </c>
      <c r="T263" s="22">
        <v>1</v>
      </c>
      <c r="U263" s="22" t="str" cm="1">
        <f t="array" ref="U263">_xlfn.IFS(T263=0,"Prenovato",T263=1,"Novato",T263=2,"Principiante avanzado",T263=3,"Competente",T263=4,"Proficiente",T263=5,"Master")</f>
        <v>Novato</v>
      </c>
      <c r="V263" s="22">
        <v>2</v>
      </c>
      <c r="W263" s="22" t="str" cm="1">
        <f t="array" ref="W263">_xlfn.IFS(V263=0,"No evidenciado",V263=1,"Novato",V263=2,"Principiante avanzado",V263=3,"Competente",V263=4,"Proficiente",V263=5,"Master")</f>
        <v>Principiante avanzado</v>
      </c>
      <c r="X263" s="22">
        <v>2</v>
      </c>
      <c r="Y263" s="22" t="str" cm="1">
        <f t="array" ref="Y263">_xlfn.IFS(X263=0,"No evidenciado",X263=1,"Novato",X263=2,"Principiante avanzado",X263=3,"Competente",X263=4,"Proficiente",X263=5,"Master")</f>
        <v>Principiante avanzado</v>
      </c>
      <c r="Z263" s="22">
        <v>2</v>
      </c>
      <c r="AA263" s="22" t="str" cm="1">
        <f t="array" ref="AA263">_xlfn.IFS(Z263=0,"No evidenciado",Z263=1,"Novato",Z263=2,"Principiante avanzado",Z263=3,"Competente",Z263=4,"Proficiente",Z263=5,"Master")</f>
        <v>Principiante avanzado</v>
      </c>
      <c r="AB263" s="22">
        <v>1</v>
      </c>
      <c r="AC263" s="22" t="str" cm="1">
        <f t="array" ref="AC263">_xlfn.IFS(AB263=0,"Prenovato",AB263=1,"Novato",AB263=2,"Principiante avanzado",AB263=3,"Competente",AB263=4,"Proficiente",AB263=5,"Master")</f>
        <v>Novato</v>
      </c>
      <c r="AD263" s="22" t="str">
        <f>IF(A263&lt;&gt;E263,"EVALUACIÓN","AUTOEVALUACIÓN")</f>
        <v>EVALUACIÓN</v>
      </c>
    </row>
    <row r="264" spans="1:30" x14ac:dyDescent="0.25">
      <c r="A264" t="s">
        <v>187</v>
      </c>
      <c r="B264" t="s">
        <v>190</v>
      </c>
      <c r="C264" t="s">
        <v>192</v>
      </c>
      <c r="D264" t="s">
        <v>194</v>
      </c>
      <c r="E264" t="s">
        <v>208</v>
      </c>
      <c r="F264" t="s">
        <v>223</v>
      </c>
      <c r="G264" t="s">
        <v>240</v>
      </c>
      <c r="H264" s="5">
        <v>44409</v>
      </c>
      <c r="I264" s="1">
        <f t="shared" ca="1" si="8"/>
        <v>22</v>
      </c>
      <c r="J264" s="1" t="str">
        <f t="shared" ca="1" si="9"/>
        <v>3. Mayor a 6 meses</v>
      </c>
      <c r="K264" t="str">
        <f>IF(COUNTIFS($E$2:$E$290,E264,$O$2:$O$290,"PRINCIPAL",$Q$2:$Q$290,0)&gt;0,"SI","NO")</f>
        <v>NO</v>
      </c>
      <c r="L264" t="s">
        <v>242</v>
      </c>
      <c r="M264" t="s">
        <v>245</v>
      </c>
      <c r="N264" t="s">
        <v>260</v>
      </c>
      <c r="O264" t="s">
        <v>260</v>
      </c>
      <c r="P264" t="str">
        <f>F264&amp;M264</f>
        <v>MARIA ALEJANDRA ZUNIGA RAMOSPatrones de arquitectura tecnológica</v>
      </c>
      <c r="Q264">
        <v>2</v>
      </c>
      <c r="R264" t="s">
        <v>4</v>
      </c>
      <c r="S264" t="s">
        <v>21</v>
      </c>
      <c r="T264" s="22">
        <v>1</v>
      </c>
      <c r="U264" s="22" t="str" cm="1">
        <f t="array" ref="U264">_xlfn.IFS(T264=0,"Prenovato",T264=1,"Novato",T264=2,"Principiante avanzado",T264=3,"Competente",T264=4,"Proficiente",T264=5,"Master")</f>
        <v>Novato</v>
      </c>
      <c r="V264" s="22">
        <v>2</v>
      </c>
      <c r="W264" s="22" t="str" cm="1">
        <f t="array" ref="W264">_xlfn.IFS(V264=0,"No evidenciado",V264=1,"Novato",V264=2,"Principiante avanzado",V264=3,"Competente",V264=4,"Proficiente",V264=5,"Master")</f>
        <v>Principiante avanzado</v>
      </c>
      <c r="X264" s="22">
        <v>2</v>
      </c>
      <c r="Y264" s="22" t="str" cm="1">
        <f t="array" ref="Y264">_xlfn.IFS(X264=0,"No evidenciado",X264=1,"Novato",X264=2,"Principiante avanzado",X264=3,"Competente",X264=4,"Proficiente",X264=5,"Master")</f>
        <v>Principiante avanzado</v>
      </c>
      <c r="Z264" s="22">
        <v>2</v>
      </c>
      <c r="AA264" s="22" t="str" cm="1">
        <f t="array" ref="AA264">_xlfn.IFS(Z264=0,"No evidenciado",Z264=1,"Novato",Z264=2,"Principiante avanzado",Z264=3,"Competente",Z264=4,"Proficiente",Z264=5,"Master")</f>
        <v>Principiante avanzado</v>
      </c>
      <c r="AB264" s="22">
        <v>1</v>
      </c>
      <c r="AC264" s="22" t="str" cm="1">
        <f t="array" ref="AC264">_xlfn.IFS(AB264=0,"Prenovato",AB264=1,"Novato",AB264=2,"Principiante avanzado",AB264=3,"Competente",AB264=4,"Proficiente",AB264=5,"Master")</f>
        <v>Novato</v>
      </c>
      <c r="AD264" s="22" t="str">
        <f>IF(A264&lt;&gt;E264,"EVALUACIÓN","AUTOEVALUACIÓN")</f>
        <v>EVALUACIÓN</v>
      </c>
    </row>
    <row r="265" spans="1:30" x14ac:dyDescent="0.25">
      <c r="A265" t="s">
        <v>187</v>
      </c>
      <c r="B265" t="s">
        <v>190</v>
      </c>
      <c r="C265" t="s">
        <v>192</v>
      </c>
      <c r="D265" t="s">
        <v>194</v>
      </c>
      <c r="E265" t="s">
        <v>208</v>
      </c>
      <c r="F265" t="s">
        <v>223</v>
      </c>
      <c r="G265" t="s">
        <v>240</v>
      </c>
      <c r="H265" s="5">
        <v>44409</v>
      </c>
      <c r="I265" s="1">
        <f t="shared" ca="1" si="8"/>
        <v>22</v>
      </c>
      <c r="J265" s="1" t="str">
        <f t="shared" ca="1" si="9"/>
        <v>3. Mayor a 6 meses</v>
      </c>
      <c r="K265" t="str">
        <f>IF(COUNTIFS($E$2:$E$290,E265,$O$2:$O$290,"PRINCIPAL",$Q$2:$Q$290,0)&gt;0,"SI","NO")</f>
        <v>NO</v>
      </c>
      <c r="L265" t="s">
        <v>242</v>
      </c>
      <c r="M265" t="s">
        <v>244</v>
      </c>
      <c r="N265" t="s">
        <v>261</v>
      </c>
      <c r="O265" t="s">
        <v>260</v>
      </c>
      <c r="P265" t="str">
        <f>F265&amp;M265</f>
        <v>MARIA ALEJANDRA ZUNIGA RAMOSSoluciones de industria</v>
      </c>
      <c r="Q265">
        <v>3</v>
      </c>
      <c r="R265" t="s">
        <v>5</v>
      </c>
      <c r="S265" t="s">
        <v>21</v>
      </c>
      <c r="T265" s="22">
        <v>1</v>
      </c>
      <c r="U265" s="22" t="str" cm="1">
        <f t="array" ref="U265">_xlfn.IFS(T265=0,"Prenovato",T265=1,"Novato",T265=2,"Principiante avanzado",T265=3,"Competente",T265=4,"Proficiente",T265=5,"Master")</f>
        <v>Novato</v>
      </c>
      <c r="V265" s="22">
        <v>2</v>
      </c>
      <c r="W265" s="22" t="str" cm="1">
        <f t="array" ref="W265">_xlfn.IFS(V265=0,"No evidenciado",V265=1,"Novato",V265=2,"Principiante avanzado",V265=3,"Competente",V265=4,"Proficiente",V265=5,"Master")</f>
        <v>Principiante avanzado</v>
      </c>
      <c r="X265" s="22">
        <v>2</v>
      </c>
      <c r="Y265" s="22" t="str" cm="1">
        <f t="array" ref="Y265">_xlfn.IFS(X265=0,"No evidenciado",X265=1,"Novato",X265=2,"Principiante avanzado",X265=3,"Competente",X265=4,"Proficiente",X265=5,"Master")</f>
        <v>Principiante avanzado</v>
      </c>
      <c r="Z265" s="22">
        <v>2</v>
      </c>
      <c r="AA265" s="22" t="str" cm="1">
        <f t="array" ref="AA265">_xlfn.IFS(Z265=0,"No evidenciado",Z265=1,"Novato",Z265=2,"Principiante avanzado",Z265=3,"Competente",Z265=4,"Proficiente",Z265=5,"Master")</f>
        <v>Principiante avanzado</v>
      </c>
      <c r="AB265" s="22">
        <v>1</v>
      </c>
      <c r="AC265" s="22" t="str" cm="1">
        <f t="array" ref="AC265">_xlfn.IFS(AB265=0,"Prenovato",AB265=1,"Novato",AB265=2,"Principiante avanzado",AB265=3,"Competente",AB265=4,"Proficiente",AB265=5,"Master")</f>
        <v>Novato</v>
      </c>
      <c r="AD265" s="22" t="str">
        <f>IF(A265&lt;&gt;E265,"EVALUACIÓN","AUTOEVALUACIÓN")</f>
        <v>EVALUACIÓN</v>
      </c>
    </row>
    <row r="266" spans="1:30" x14ac:dyDescent="0.25">
      <c r="A266" t="s">
        <v>187</v>
      </c>
      <c r="B266" t="s">
        <v>190</v>
      </c>
      <c r="C266" t="s">
        <v>192</v>
      </c>
      <c r="D266" t="s">
        <v>194</v>
      </c>
      <c r="E266" t="s">
        <v>208</v>
      </c>
      <c r="F266" t="s">
        <v>223</v>
      </c>
      <c r="G266" t="s">
        <v>240</v>
      </c>
      <c r="H266" s="5">
        <v>44409</v>
      </c>
      <c r="I266" s="1">
        <f t="shared" ca="1" si="8"/>
        <v>22</v>
      </c>
      <c r="J266" s="1" t="str">
        <f t="shared" ca="1" si="9"/>
        <v>3. Mayor a 6 meses</v>
      </c>
      <c r="K266" t="str">
        <f>IF(COUNTIFS($E$2:$E$290,E266,$O$2:$O$290,"PRINCIPAL",$Q$2:$Q$290,0)&gt;0,"SI","NO")</f>
        <v>NO</v>
      </c>
      <c r="L266" t="s">
        <v>242</v>
      </c>
      <c r="M266" t="s">
        <v>246</v>
      </c>
      <c r="N266" t="s">
        <v>261</v>
      </c>
      <c r="O266" t="s">
        <v>260</v>
      </c>
      <c r="P266" t="str">
        <f>F266&amp;M266</f>
        <v>MARIA ALEJANDRA ZUNIGA RAMOSArquitectura de datos BCP</v>
      </c>
      <c r="Q266">
        <v>3</v>
      </c>
      <c r="R266" t="s">
        <v>5</v>
      </c>
      <c r="S266" t="s">
        <v>21</v>
      </c>
      <c r="T266" s="22">
        <v>1</v>
      </c>
      <c r="U266" s="22" t="str" cm="1">
        <f t="array" ref="U266">_xlfn.IFS(T266=0,"Prenovato",T266=1,"Novato",T266=2,"Principiante avanzado",T266=3,"Competente",T266=4,"Proficiente",T266=5,"Master")</f>
        <v>Novato</v>
      </c>
      <c r="V266" s="22">
        <v>2</v>
      </c>
      <c r="W266" s="22" t="str" cm="1">
        <f t="array" ref="W266">_xlfn.IFS(V266=0,"No evidenciado",V266=1,"Novato",V266=2,"Principiante avanzado",V266=3,"Competente",V266=4,"Proficiente",V266=5,"Master")</f>
        <v>Principiante avanzado</v>
      </c>
      <c r="X266" s="22">
        <v>2</v>
      </c>
      <c r="Y266" s="22" t="str" cm="1">
        <f t="array" ref="Y266">_xlfn.IFS(X266=0,"No evidenciado",X266=1,"Novato",X266=2,"Principiante avanzado",X266=3,"Competente",X266=4,"Proficiente",X266=5,"Master")</f>
        <v>Principiante avanzado</v>
      </c>
      <c r="Z266" s="22">
        <v>2</v>
      </c>
      <c r="AA266" s="22" t="str" cm="1">
        <f t="array" ref="AA266">_xlfn.IFS(Z266=0,"No evidenciado",Z266=1,"Novato",Z266=2,"Principiante avanzado",Z266=3,"Competente",Z266=4,"Proficiente",Z266=5,"Master")</f>
        <v>Principiante avanzado</v>
      </c>
      <c r="AB266" s="22">
        <v>1</v>
      </c>
      <c r="AC266" s="22" t="str" cm="1">
        <f t="array" ref="AC266">_xlfn.IFS(AB266=0,"Prenovato",AB266=1,"Novato",AB266=2,"Principiante avanzado",AB266=3,"Competente",AB266=4,"Proficiente",AB266=5,"Master")</f>
        <v>Novato</v>
      </c>
      <c r="AD266" s="22" t="str">
        <f>IF(A266&lt;&gt;E266,"EVALUACIÓN","AUTOEVALUACIÓN")</f>
        <v>EVALUACIÓN</v>
      </c>
    </row>
    <row r="267" spans="1:30" x14ac:dyDescent="0.25">
      <c r="A267" t="s">
        <v>187</v>
      </c>
      <c r="B267" t="s">
        <v>190</v>
      </c>
      <c r="C267" t="s">
        <v>192</v>
      </c>
      <c r="D267" t="s">
        <v>194</v>
      </c>
      <c r="E267" t="s">
        <v>208</v>
      </c>
      <c r="F267" t="s">
        <v>223</v>
      </c>
      <c r="G267" t="s">
        <v>240</v>
      </c>
      <c r="H267" s="5">
        <v>44409</v>
      </c>
      <c r="I267" s="1">
        <f t="shared" ca="1" si="8"/>
        <v>22</v>
      </c>
      <c r="J267" s="1" t="str">
        <f t="shared" ca="1" si="9"/>
        <v>3. Mayor a 6 meses</v>
      </c>
      <c r="K267" t="str">
        <f>IF(COUNTIFS($E$2:$E$290,E267,$O$2:$O$290,"PRINCIPAL",$Q$2:$Q$290,0)&gt;0,"SI","NO")</f>
        <v>NO</v>
      </c>
      <c r="L267" t="s">
        <v>242</v>
      </c>
      <c r="M267" t="s">
        <v>254</v>
      </c>
      <c r="N267" t="s">
        <v>31</v>
      </c>
      <c r="O267" t="s">
        <v>31</v>
      </c>
      <c r="P267" t="str">
        <f>F267&amp;M267</f>
        <v>MARIA ALEJANDRA ZUNIGA RAMOSModelado</v>
      </c>
      <c r="Q267">
        <v>2</v>
      </c>
      <c r="R267" t="s">
        <v>4</v>
      </c>
      <c r="S267" t="s">
        <v>21</v>
      </c>
      <c r="T267" s="22">
        <v>1</v>
      </c>
      <c r="U267" s="22" t="str" cm="1">
        <f t="array" ref="U267">_xlfn.IFS(T267=0,"Prenovato",T267=1,"Novato",T267=2,"Principiante avanzado",T267=3,"Competente",T267=4,"Proficiente",T267=5,"Master")</f>
        <v>Novato</v>
      </c>
      <c r="V267" s="22">
        <v>2</v>
      </c>
      <c r="W267" s="22" t="str" cm="1">
        <f t="array" ref="W267">_xlfn.IFS(V267=0,"No evidenciado",V267=1,"Novato",V267=2,"Principiante avanzado",V267=3,"Competente",V267=4,"Proficiente",V267=5,"Master")</f>
        <v>Principiante avanzado</v>
      </c>
      <c r="X267" s="22">
        <v>2</v>
      </c>
      <c r="Y267" s="22" t="str" cm="1">
        <f t="array" ref="Y267">_xlfn.IFS(X267=0,"No evidenciado",X267=1,"Novato",X267=2,"Principiante avanzado",X267=3,"Competente",X267=4,"Proficiente",X267=5,"Master")</f>
        <v>Principiante avanzado</v>
      </c>
      <c r="Z267" s="22">
        <v>2</v>
      </c>
      <c r="AA267" s="22" t="str" cm="1">
        <f t="array" ref="AA267">_xlfn.IFS(Z267=0,"No evidenciado",Z267=1,"Novato",Z267=2,"Principiante avanzado",Z267=3,"Competente",Z267=4,"Proficiente",Z267=5,"Master")</f>
        <v>Principiante avanzado</v>
      </c>
      <c r="AB267" s="22">
        <v>1</v>
      </c>
      <c r="AC267" s="22" t="str" cm="1">
        <f t="array" ref="AC267">_xlfn.IFS(AB267=0,"Prenovato",AB267=1,"Novato",AB267=2,"Principiante avanzado",AB267=3,"Competente",AB267=4,"Proficiente",AB267=5,"Master")</f>
        <v>Novato</v>
      </c>
      <c r="AD267" s="22" t="str">
        <f>IF(A267&lt;&gt;E267,"EVALUACIÓN","AUTOEVALUACIÓN")</f>
        <v>EVALUACIÓN</v>
      </c>
    </row>
    <row r="268" spans="1:30" x14ac:dyDescent="0.25">
      <c r="A268" t="s">
        <v>187</v>
      </c>
      <c r="B268" t="s">
        <v>190</v>
      </c>
      <c r="C268" t="s">
        <v>192</v>
      </c>
      <c r="D268" t="s">
        <v>194</v>
      </c>
      <c r="E268" t="s">
        <v>208</v>
      </c>
      <c r="F268" t="s">
        <v>223</v>
      </c>
      <c r="G268" t="s">
        <v>240</v>
      </c>
      <c r="H268" s="5">
        <v>44409</v>
      </c>
      <c r="I268" s="1">
        <f t="shared" ca="1" si="8"/>
        <v>22</v>
      </c>
      <c r="J268" s="1" t="str">
        <f t="shared" ca="1" si="9"/>
        <v>3. Mayor a 6 meses</v>
      </c>
      <c r="K268" t="str">
        <f>IF(COUNTIFS($E$2:$E$290,E268,$O$2:$O$290,"PRINCIPAL",$Q$2:$Q$290,0)&gt;0,"SI","NO")</f>
        <v>NO</v>
      </c>
      <c r="L268" t="s">
        <v>242</v>
      </c>
      <c r="M268" t="s">
        <v>256</v>
      </c>
      <c r="N268" t="s">
        <v>261</v>
      </c>
      <c r="O268" t="s">
        <v>260</v>
      </c>
      <c r="P268" t="str">
        <f>F268&amp;M268</f>
        <v>MARIA ALEJANDRA ZUNIGA RAMOSPlataforma de soluciones BCP</v>
      </c>
      <c r="Q268">
        <v>3</v>
      </c>
      <c r="R268" t="s">
        <v>5</v>
      </c>
      <c r="S268" t="s">
        <v>21</v>
      </c>
      <c r="T268" s="22">
        <v>1</v>
      </c>
      <c r="U268" s="22" t="str" cm="1">
        <f t="array" ref="U268">_xlfn.IFS(T268=0,"Prenovato",T268=1,"Novato",T268=2,"Principiante avanzado",T268=3,"Competente",T268=4,"Proficiente",T268=5,"Master")</f>
        <v>Novato</v>
      </c>
      <c r="V268" s="22">
        <v>2</v>
      </c>
      <c r="W268" s="22" t="str" cm="1">
        <f t="array" ref="W268">_xlfn.IFS(V268=0,"No evidenciado",V268=1,"Novato",V268=2,"Principiante avanzado",V268=3,"Competente",V268=4,"Proficiente",V268=5,"Master")</f>
        <v>Principiante avanzado</v>
      </c>
      <c r="X268" s="22">
        <v>2</v>
      </c>
      <c r="Y268" s="22" t="str" cm="1">
        <f t="array" ref="Y268">_xlfn.IFS(X268=0,"No evidenciado",X268=1,"Novato",X268=2,"Principiante avanzado",X268=3,"Competente",X268=4,"Proficiente",X268=5,"Master")</f>
        <v>Principiante avanzado</v>
      </c>
      <c r="Z268" s="22">
        <v>2</v>
      </c>
      <c r="AA268" s="22" t="str" cm="1">
        <f t="array" ref="AA268">_xlfn.IFS(Z268=0,"No evidenciado",Z268=1,"Novato",Z268=2,"Principiante avanzado",Z268=3,"Competente",Z268=4,"Proficiente",Z268=5,"Master")</f>
        <v>Principiante avanzado</v>
      </c>
      <c r="AB268" s="22">
        <v>1</v>
      </c>
      <c r="AC268" s="22" t="str" cm="1">
        <f t="array" ref="AC268">_xlfn.IFS(AB268=0,"Prenovato",AB268=1,"Novato",AB268=2,"Principiante avanzado",AB268=3,"Competente",AB268=4,"Proficiente",AB268=5,"Master")</f>
        <v>Novato</v>
      </c>
      <c r="AD268" s="22" t="str">
        <f>IF(A268&lt;&gt;E268,"EVALUACIÓN","AUTOEVALUACIÓN")</f>
        <v>EVALUACIÓN</v>
      </c>
    </row>
    <row r="269" spans="1:30" x14ac:dyDescent="0.25">
      <c r="A269" t="s">
        <v>187</v>
      </c>
      <c r="B269" t="s">
        <v>190</v>
      </c>
      <c r="C269" t="s">
        <v>192</v>
      </c>
      <c r="D269" t="s">
        <v>194</v>
      </c>
      <c r="E269" t="s">
        <v>208</v>
      </c>
      <c r="F269" t="s">
        <v>223</v>
      </c>
      <c r="G269" t="s">
        <v>240</v>
      </c>
      <c r="H269" s="5">
        <v>44409</v>
      </c>
      <c r="I269" s="1">
        <f t="shared" ca="1" si="8"/>
        <v>22</v>
      </c>
      <c r="J269" s="1" t="str">
        <f t="shared" ca="1" si="9"/>
        <v>3. Mayor a 6 meses</v>
      </c>
      <c r="K269" t="str">
        <f>IF(COUNTIFS($E$2:$E$290,E269,$O$2:$O$290,"PRINCIPAL",$Q$2:$Q$290,0)&gt;0,"SI","NO")</f>
        <v>NO</v>
      </c>
      <c r="L269" t="s">
        <v>242</v>
      </c>
      <c r="M269" t="s">
        <v>255</v>
      </c>
      <c r="N269" t="s">
        <v>260</v>
      </c>
      <c r="O269" t="s">
        <v>260</v>
      </c>
      <c r="P269" t="str">
        <f>F269&amp;M269</f>
        <v>MARIA ALEJANDRA ZUNIGA RAMOSCompliance</v>
      </c>
      <c r="Q269">
        <v>3</v>
      </c>
      <c r="R269" t="s">
        <v>5</v>
      </c>
      <c r="S269" t="s">
        <v>21</v>
      </c>
      <c r="T269" s="22">
        <v>1</v>
      </c>
      <c r="U269" s="22" t="str" cm="1">
        <f t="array" ref="U269">_xlfn.IFS(T269=0,"Prenovato",T269=1,"Novato",T269=2,"Principiante avanzado",T269=3,"Competente",T269=4,"Proficiente",T269=5,"Master")</f>
        <v>Novato</v>
      </c>
      <c r="V269" s="22">
        <v>2</v>
      </c>
      <c r="W269" s="22" t="str" cm="1">
        <f t="array" ref="W269">_xlfn.IFS(V269=0,"No evidenciado",V269=1,"Novato",V269=2,"Principiante avanzado",V269=3,"Competente",V269=4,"Proficiente",V269=5,"Master")</f>
        <v>Principiante avanzado</v>
      </c>
      <c r="X269" s="22">
        <v>2</v>
      </c>
      <c r="Y269" s="22" t="str" cm="1">
        <f t="array" ref="Y269">_xlfn.IFS(X269=0,"No evidenciado",X269=1,"Novato",X269=2,"Principiante avanzado",X269=3,"Competente",X269=4,"Proficiente",X269=5,"Master")</f>
        <v>Principiante avanzado</v>
      </c>
      <c r="Z269" s="22">
        <v>2</v>
      </c>
      <c r="AA269" s="22" t="str" cm="1">
        <f t="array" ref="AA269">_xlfn.IFS(Z269=0,"No evidenciado",Z269=1,"Novato",Z269=2,"Principiante avanzado",Z269=3,"Competente",Z269=4,"Proficiente",Z269=5,"Master")</f>
        <v>Principiante avanzado</v>
      </c>
      <c r="AB269" s="22">
        <v>1</v>
      </c>
      <c r="AC269" s="22" t="str" cm="1">
        <f t="array" ref="AC269">_xlfn.IFS(AB269=0,"Prenovato",AB269=1,"Novato",AB269=2,"Principiante avanzado",AB269=3,"Competente",AB269=4,"Proficiente",AB269=5,"Master")</f>
        <v>Novato</v>
      </c>
      <c r="AD269" s="22" t="str">
        <f>IF(A269&lt;&gt;E269,"EVALUACIÓN","AUTOEVALUACIÓN")</f>
        <v>EVALUACIÓN</v>
      </c>
    </row>
    <row r="270" spans="1:30" x14ac:dyDescent="0.25">
      <c r="A270" t="s">
        <v>187</v>
      </c>
      <c r="B270" t="s">
        <v>190</v>
      </c>
      <c r="C270" t="s">
        <v>192</v>
      </c>
      <c r="D270" t="s">
        <v>194</v>
      </c>
      <c r="E270" t="s">
        <v>208</v>
      </c>
      <c r="F270" t="s">
        <v>223</v>
      </c>
      <c r="G270" t="s">
        <v>240</v>
      </c>
      <c r="H270" s="5">
        <v>44409</v>
      </c>
      <c r="I270" s="1">
        <f t="shared" ca="1" si="8"/>
        <v>22</v>
      </c>
      <c r="J270" s="1" t="str">
        <f t="shared" ca="1" si="9"/>
        <v>3. Mayor a 6 meses</v>
      </c>
      <c r="K270" t="str">
        <f>IF(COUNTIFS($E$2:$E$290,E270,$O$2:$O$290,"PRINCIPAL",$Q$2:$Q$290,0)&gt;0,"SI","NO")</f>
        <v>NO</v>
      </c>
      <c r="L270" t="s">
        <v>242</v>
      </c>
      <c r="M270" t="s">
        <v>253</v>
      </c>
      <c r="N270" t="s">
        <v>31</v>
      </c>
      <c r="O270" t="s">
        <v>31</v>
      </c>
      <c r="P270" t="str">
        <f>F270&amp;M270</f>
        <v>MARIA ALEJANDRA ZUNIGA RAMOSNegocio bancario</v>
      </c>
      <c r="Q270">
        <v>2</v>
      </c>
      <c r="R270" t="s">
        <v>4</v>
      </c>
      <c r="S270" t="s">
        <v>21</v>
      </c>
      <c r="T270" s="22">
        <v>1</v>
      </c>
      <c r="U270" s="22" t="str" cm="1">
        <f t="array" ref="U270">_xlfn.IFS(T270=0,"Prenovato",T270=1,"Novato",T270=2,"Principiante avanzado",T270=3,"Competente",T270=4,"Proficiente",T270=5,"Master")</f>
        <v>Novato</v>
      </c>
      <c r="V270" s="22">
        <v>2</v>
      </c>
      <c r="W270" s="22" t="str" cm="1">
        <f t="array" ref="W270">_xlfn.IFS(V270=0,"No evidenciado",V270=1,"Novato",V270=2,"Principiante avanzado",V270=3,"Competente",V270=4,"Proficiente",V270=5,"Master")</f>
        <v>Principiante avanzado</v>
      </c>
      <c r="X270" s="22">
        <v>2</v>
      </c>
      <c r="Y270" s="22" t="str" cm="1">
        <f t="array" ref="Y270">_xlfn.IFS(X270=0,"No evidenciado",X270=1,"Novato",X270=2,"Principiante avanzado",X270=3,"Competente",X270=4,"Proficiente",X270=5,"Master")</f>
        <v>Principiante avanzado</v>
      </c>
      <c r="Z270" s="22">
        <v>2</v>
      </c>
      <c r="AA270" s="22" t="str" cm="1">
        <f t="array" ref="AA270">_xlfn.IFS(Z270=0,"No evidenciado",Z270=1,"Novato",Z270=2,"Principiante avanzado",Z270=3,"Competente",Z270=4,"Proficiente",Z270=5,"Master")</f>
        <v>Principiante avanzado</v>
      </c>
      <c r="AB270" s="22">
        <v>1</v>
      </c>
      <c r="AC270" s="22" t="str" cm="1">
        <f t="array" ref="AC270">_xlfn.IFS(AB270=0,"Prenovato",AB270=1,"Novato",AB270=2,"Principiante avanzado",AB270=3,"Competente",AB270=4,"Proficiente",AB270=5,"Master")</f>
        <v>Novato</v>
      </c>
      <c r="AD270" s="22" t="str">
        <f>IF(A270&lt;&gt;E270,"EVALUACIÓN","AUTOEVALUACIÓN")</f>
        <v>EVALUACIÓN</v>
      </c>
    </row>
    <row r="271" spans="1:30" x14ac:dyDescent="0.25">
      <c r="A271" t="s">
        <v>187</v>
      </c>
      <c r="B271" t="s">
        <v>190</v>
      </c>
      <c r="C271" t="s">
        <v>192</v>
      </c>
      <c r="D271" t="s">
        <v>194</v>
      </c>
      <c r="E271" t="s">
        <v>208</v>
      </c>
      <c r="F271" t="s">
        <v>223</v>
      </c>
      <c r="G271" t="s">
        <v>240</v>
      </c>
      <c r="H271" s="5">
        <v>44409</v>
      </c>
      <c r="I271" s="1">
        <f t="shared" ca="1" si="8"/>
        <v>22</v>
      </c>
      <c r="J271" s="1" t="str">
        <f t="shared" ca="1" si="9"/>
        <v>3. Mayor a 6 meses</v>
      </c>
      <c r="K271" t="str">
        <f>IF(COUNTIFS($E$2:$E$290,E271,$O$2:$O$290,"PRINCIPAL",$Q$2:$Q$290,0)&gt;0,"SI","NO")</f>
        <v>NO</v>
      </c>
      <c r="L271" t="s">
        <v>242</v>
      </c>
      <c r="M271" t="s">
        <v>252</v>
      </c>
      <c r="N271" t="s">
        <v>260</v>
      </c>
      <c r="O271" t="s">
        <v>260</v>
      </c>
      <c r="P271" t="str">
        <f>F271&amp;M271</f>
        <v>MARIA ALEJANDRA ZUNIGA RAMOSEvolución ágil de productos digitales</v>
      </c>
      <c r="Q271">
        <v>2</v>
      </c>
      <c r="R271" t="s">
        <v>4</v>
      </c>
      <c r="S271" t="s">
        <v>21</v>
      </c>
      <c r="T271" s="22">
        <v>1</v>
      </c>
      <c r="U271" s="22" t="str" cm="1">
        <f t="array" ref="U271">_xlfn.IFS(T271=0,"Prenovato",T271=1,"Novato",T271=2,"Principiante avanzado",T271=3,"Competente",T271=4,"Proficiente",T271=5,"Master")</f>
        <v>Novato</v>
      </c>
      <c r="V271" s="22">
        <v>2</v>
      </c>
      <c r="W271" s="22" t="str" cm="1">
        <f t="array" ref="W271">_xlfn.IFS(V271=0,"No evidenciado",V271=1,"Novato",V271=2,"Principiante avanzado",V271=3,"Competente",V271=4,"Proficiente",V271=5,"Master")</f>
        <v>Principiante avanzado</v>
      </c>
      <c r="X271" s="22">
        <v>2</v>
      </c>
      <c r="Y271" s="22" t="str" cm="1">
        <f t="array" ref="Y271">_xlfn.IFS(X271=0,"No evidenciado",X271=1,"Novato",X271=2,"Principiante avanzado",X271=3,"Competente",X271=4,"Proficiente",X271=5,"Master")</f>
        <v>Principiante avanzado</v>
      </c>
      <c r="Z271" s="22">
        <v>2</v>
      </c>
      <c r="AA271" s="22" t="str" cm="1">
        <f t="array" ref="AA271">_xlfn.IFS(Z271=0,"No evidenciado",Z271=1,"Novato",Z271=2,"Principiante avanzado",Z271=3,"Competente",Z271=4,"Proficiente",Z271=5,"Master")</f>
        <v>Principiante avanzado</v>
      </c>
      <c r="AB271" s="22">
        <v>1</v>
      </c>
      <c r="AC271" s="22" t="str" cm="1">
        <f t="array" ref="AC271">_xlfn.IFS(AB271=0,"Prenovato",AB271=1,"Novato",AB271=2,"Principiante avanzado",AB271=3,"Competente",AB271=4,"Proficiente",AB271=5,"Master")</f>
        <v>Novato</v>
      </c>
      <c r="AD271" s="22" t="str">
        <f>IF(A271&lt;&gt;E271,"EVALUACIÓN","AUTOEVALUACIÓN")</f>
        <v>EVALUACIÓN</v>
      </c>
    </row>
    <row r="272" spans="1:30" x14ac:dyDescent="0.25">
      <c r="A272" t="s">
        <v>187</v>
      </c>
      <c r="B272" t="s">
        <v>190</v>
      </c>
      <c r="C272" t="s">
        <v>192</v>
      </c>
      <c r="D272" t="s">
        <v>194</v>
      </c>
      <c r="E272" t="s">
        <v>208</v>
      </c>
      <c r="F272" t="s">
        <v>223</v>
      </c>
      <c r="G272" t="s">
        <v>240</v>
      </c>
      <c r="H272" s="5">
        <v>44409</v>
      </c>
      <c r="I272" s="1">
        <f t="shared" ca="1" si="8"/>
        <v>22</v>
      </c>
      <c r="J272" s="1" t="str">
        <f t="shared" ca="1" si="9"/>
        <v>3. Mayor a 6 meses</v>
      </c>
      <c r="K272" t="str">
        <f>IF(COUNTIFS($E$2:$E$290,E272,$O$2:$O$290,"PRINCIPAL",$Q$2:$Q$290,0)&gt;0,"SI","NO")</f>
        <v>NO</v>
      </c>
      <c r="L272" t="s">
        <v>242</v>
      </c>
      <c r="M272" t="s">
        <v>251</v>
      </c>
      <c r="N272" t="s">
        <v>261</v>
      </c>
      <c r="O272" t="s">
        <v>260</v>
      </c>
      <c r="P272" t="str">
        <f>F272&amp;M272</f>
        <v>MARIA ALEJANDRA ZUNIGA RAMOSCustomer Experience</v>
      </c>
      <c r="Q272">
        <v>1</v>
      </c>
      <c r="R272" t="s">
        <v>6</v>
      </c>
      <c r="S272" t="s">
        <v>21</v>
      </c>
      <c r="T272" s="22">
        <v>1</v>
      </c>
      <c r="U272" s="22" t="str" cm="1">
        <f t="array" ref="U272">_xlfn.IFS(T272=0,"Prenovato",T272=1,"Novato",T272=2,"Principiante avanzado",T272=3,"Competente",T272=4,"Proficiente",T272=5,"Master")</f>
        <v>Novato</v>
      </c>
      <c r="V272" s="22">
        <v>2</v>
      </c>
      <c r="W272" s="22" t="str" cm="1">
        <f t="array" ref="W272">_xlfn.IFS(V272=0,"No evidenciado",V272=1,"Novato",V272=2,"Principiante avanzado",V272=3,"Competente",V272=4,"Proficiente",V272=5,"Master")</f>
        <v>Principiante avanzado</v>
      </c>
      <c r="X272" s="22">
        <v>2</v>
      </c>
      <c r="Y272" s="22" t="str" cm="1">
        <f t="array" ref="Y272">_xlfn.IFS(X272=0,"No evidenciado",X272=1,"Novato",X272=2,"Principiante avanzado",X272=3,"Competente",X272=4,"Proficiente",X272=5,"Master")</f>
        <v>Principiante avanzado</v>
      </c>
      <c r="Z272" s="22">
        <v>2</v>
      </c>
      <c r="AA272" s="22" t="str" cm="1">
        <f t="array" ref="AA272">_xlfn.IFS(Z272=0,"No evidenciado",Z272=1,"Novato",Z272=2,"Principiante avanzado",Z272=3,"Competente",Z272=4,"Proficiente",Z272=5,"Master")</f>
        <v>Principiante avanzado</v>
      </c>
      <c r="AB272" s="22">
        <v>1</v>
      </c>
      <c r="AC272" s="22" t="str" cm="1">
        <f t="array" ref="AC272">_xlfn.IFS(AB272=0,"Prenovato",AB272=1,"Novato",AB272=2,"Principiante avanzado",AB272=3,"Competente",AB272=4,"Proficiente",AB272=5,"Master")</f>
        <v>Novato</v>
      </c>
      <c r="AD272" s="22" t="str">
        <f>IF(A272&lt;&gt;E272,"EVALUACIÓN","AUTOEVALUACIÓN")</f>
        <v>EVALUACIÓN</v>
      </c>
    </row>
    <row r="273" spans="1:30" x14ac:dyDescent="0.25">
      <c r="A273" t="s">
        <v>187</v>
      </c>
      <c r="B273" t="s">
        <v>190</v>
      </c>
      <c r="C273" t="s">
        <v>192</v>
      </c>
      <c r="D273" t="s">
        <v>194</v>
      </c>
      <c r="E273" t="s">
        <v>208</v>
      </c>
      <c r="F273" t="s">
        <v>223</v>
      </c>
      <c r="G273" t="s">
        <v>240</v>
      </c>
      <c r="H273" s="5">
        <v>44409</v>
      </c>
      <c r="I273" s="1">
        <f t="shared" ca="1" si="8"/>
        <v>22</v>
      </c>
      <c r="J273" s="1" t="str">
        <f t="shared" ca="1" si="9"/>
        <v>3. Mayor a 6 meses</v>
      </c>
      <c r="K273" t="str">
        <f>IF(COUNTIFS($E$2:$E$290,E273,$O$2:$O$290,"PRINCIPAL",$Q$2:$Q$290,0)&gt;0,"SI","NO")</f>
        <v>NO</v>
      </c>
      <c r="L273" t="s">
        <v>242</v>
      </c>
      <c r="M273" t="s">
        <v>250</v>
      </c>
      <c r="N273" t="s">
        <v>260</v>
      </c>
      <c r="O273" t="s">
        <v>260</v>
      </c>
      <c r="P273" t="str">
        <f>F273&amp;M273</f>
        <v>MARIA ALEJANDRA ZUNIGA RAMOSGestión de cambios</v>
      </c>
      <c r="Q273">
        <v>1</v>
      </c>
      <c r="R273" t="s">
        <v>6</v>
      </c>
      <c r="S273" t="s">
        <v>21</v>
      </c>
      <c r="T273" s="22">
        <v>1</v>
      </c>
      <c r="U273" s="22" t="str" cm="1">
        <f t="array" ref="U273">_xlfn.IFS(T273=0,"Prenovato",T273=1,"Novato",T273=2,"Principiante avanzado",T273=3,"Competente",T273=4,"Proficiente",T273=5,"Master")</f>
        <v>Novato</v>
      </c>
      <c r="V273" s="22">
        <v>2</v>
      </c>
      <c r="W273" s="22" t="str" cm="1">
        <f t="array" ref="W273">_xlfn.IFS(V273=0,"No evidenciado",V273=1,"Novato",V273=2,"Principiante avanzado",V273=3,"Competente",V273=4,"Proficiente",V273=5,"Master")</f>
        <v>Principiante avanzado</v>
      </c>
      <c r="X273" s="22">
        <v>2</v>
      </c>
      <c r="Y273" s="22" t="str" cm="1">
        <f t="array" ref="Y273">_xlfn.IFS(X273=0,"No evidenciado",X273=1,"Novato",X273=2,"Principiante avanzado",X273=3,"Competente",X273=4,"Proficiente",X273=5,"Master")</f>
        <v>Principiante avanzado</v>
      </c>
      <c r="Z273" s="22">
        <v>2</v>
      </c>
      <c r="AA273" s="22" t="str" cm="1">
        <f t="array" ref="AA273">_xlfn.IFS(Z273=0,"No evidenciado",Z273=1,"Novato",Z273=2,"Principiante avanzado",Z273=3,"Competente",Z273=4,"Proficiente",Z273=5,"Master")</f>
        <v>Principiante avanzado</v>
      </c>
      <c r="AB273" s="22">
        <v>1</v>
      </c>
      <c r="AC273" s="22" t="str" cm="1">
        <f t="array" ref="AC273">_xlfn.IFS(AB273=0,"Prenovato",AB273=1,"Novato",AB273=2,"Principiante avanzado",AB273=3,"Competente",AB273=4,"Proficiente",AB273=5,"Master")</f>
        <v>Novato</v>
      </c>
      <c r="AD273" s="22" t="str">
        <f>IF(A273&lt;&gt;E273,"EVALUACIÓN","AUTOEVALUACIÓN")</f>
        <v>EVALUACIÓN</v>
      </c>
    </row>
    <row r="274" spans="1:30" x14ac:dyDescent="0.25">
      <c r="A274" t="s">
        <v>187</v>
      </c>
      <c r="B274" t="s">
        <v>190</v>
      </c>
      <c r="C274" t="s">
        <v>192</v>
      </c>
      <c r="D274" t="s">
        <v>194</v>
      </c>
      <c r="E274" t="s">
        <v>209</v>
      </c>
      <c r="F274" t="s">
        <v>224</v>
      </c>
      <c r="G274" t="s">
        <v>241</v>
      </c>
      <c r="H274" s="5">
        <v>44562</v>
      </c>
      <c r="I274" s="1">
        <f t="shared" ca="1" si="8"/>
        <v>17</v>
      </c>
      <c r="J274" s="1" t="str">
        <f t="shared" ca="1" si="9"/>
        <v>3. Mayor a 6 meses</v>
      </c>
      <c r="K274" t="str">
        <f>IF(COUNTIFS($E$2:$E$290,E274,$O$2:$O$290,"PRINCIPAL",$Q$2:$Q$290,0)&gt;0,"SI","NO")</f>
        <v>NO</v>
      </c>
      <c r="L274" t="s">
        <v>242</v>
      </c>
      <c r="M274" t="s">
        <v>253</v>
      </c>
      <c r="N274" t="s">
        <v>31</v>
      </c>
      <c r="O274" t="s">
        <v>31</v>
      </c>
      <c r="P274" t="str">
        <f>F274&amp;M274</f>
        <v>FERNANDO MIGUEL BARRIG JONegocio bancario</v>
      </c>
      <c r="Q274">
        <v>2</v>
      </c>
      <c r="R274" t="s">
        <v>4</v>
      </c>
      <c r="S274" t="s">
        <v>21</v>
      </c>
      <c r="T274" s="22">
        <v>1</v>
      </c>
      <c r="U274" s="22" t="str" cm="1">
        <f t="array" ref="U274">_xlfn.IFS(T274=0,"Prenovato",T274=1,"Novato",T274=2,"Principiante avanzado",T274=3,"Competente",T274=4,"Proficiente",T274=5,"Master")</f>
        <v>Novato</v>
      </c>
      <c r="V274" s="22">
        <v>3</v>
      </c>
      <c r="W274" s="22" t="str" cm="1">
        <f t="array" ref="W274">_xlfn.IFS(V274=0,"No evidenciado",V274=1,"Novato",V274=2,"Principiante avanzado",V274=3,"Competente",V274=4,"Proficiente",V274=5,"Master")</f>
        <v>Competente</v>
      </c>
      <c r="X274" s="22">
        <v>2</v>
      </c>
      <c r="Y274" s="22" t="str" cm="1">
        <f t="array" ref="Y274">_xlfn.IFS(X274=0,"No evidenciado",X274=1,"Novato",X274=2,"Principiante avanzado",X274=3,"Competente",X274=4,"Proficiente",X274=5,"Master")</f>
        <v>Principiante avanzado</v>
      </c>
      <c r="Z274" s="22">
        <v>3</v>
      </c>
      <c r="AA274" s="22" t="str" cm="1">
        <f t="array" ref="AA274">_xlfn.IFS(Z274=0,"No evidenciado",Z274=1,"Novato",Z274=2,"Principiante avanzado",Z274=3,"Competente",Z274=4,"Proficiente",Z274=5,"Master")</f>
        <v>Competente</v>
      </c>
      <c r="AB274" s="22">
        <v>1</v>
      </c>
      <c r="AC274" s="22" t="str" cm="1">
        <f t="array" ref="AC274">_xlfn.IFS(AB274=0,"Prenovato",AB274=1,"Novato",AB274=2,"Principiante avanzado",AB274=3,"Competente",AB274=4,"Proficiente",AB274=5,"Master")</f>
        <v>Novato</v>
      </c>
      <c r="AD274" s="22" t="str">
        <f>IF(A274&lt;&gt;E274,"EVALUACIÓN","AUTOEVALUACIÓN")</f>
        <v>EVALUACIÓN</v>
      </c>
    </row>
    <row r="275" spans="1:30" x14ac:dyDescent="0.25">
      <c r="A275" t="s">
        <v>187</v>
      </c>
      <c r="B275" t="s">
        <v>190</v>
      </c>
      <c r="C275" t="s">
        <v>192</v>
      </c>
      <c r="D275" t="s">
        <v>194</v>
      </c>
      <c r="E275" t="s">
        <v>209</v>
      </c>
      <c r="F275" t="s">
        <v>224</v>
      </c>
      <c r="G275" t="s">
        <v>241</v>
      </c>
      <c r="H275" s="5">
        <v>44562</v>
      </c>
      <c r="I275" s="1">
        <f t="shared" ca="1" si="8"/>
        <v>17</v>
      </c>
      <c r="J275" s="1" t="str">
        <f t="shared" ca="1" si="9"/>
        <v>3. Mayor a 6 meses</v>
      </c>
      <c r="K275" t="str">
        <f>IF(COUNTIFS($E$2:$E$290,E275,$O$2:$O$290,"PRINCIPAL",$Q$2:$Q$290,0)&gt;0,"SI","NO")</f>
        <v>NO</v>
      </c>
      <c r="L275" t="s">
        <v>242</v>
      </c>
      <c r="M275" t="s">
        <v>250</v>
      </c>
      <c r="N275" t="s">
        <v>260</v>
      </c>
      <c r="O275" t="s">
        <v>260</v>
      </c>
      <c r="P275" t="str">
        <f>F275&amp;M275</f>
        <v>FERNANDO MIGUEL BARRIG JOGestión de cambios</v>
      </c>
      <c r="Q275">
        <v>1</v>
      </c>
      <c r="R275" t="s">
        <v>6</v>
      </c>
      <c r="S275" t="s">
        <v>21</v>
      </c>
      <c r="T275" s="22">
        <v>1</v>
      </c>
      <c r="U275" s="22" t="str" cm="1">
        <f t="array" ref="U275">_xlfn.IFS(T275=0,"Prenovato",T275=1,"Novato",T275=2,"Principiante avanzado",T275=3,"Competente",T275=4,"Proficiente",T275=5,"Master")</f>
        <v>Novato</v>
      </c>
      <c r="V275" s="22">
        <v>3</v>
      </c>
      <c r="W275" s="22" t="str" cm="1">
        <f t="array" ref="W275">_xlfn.IFS(V275=0,"No evidenciado",V275=1,"Novato",V275=2,"Principiante avanzado",V275=3,"Competente",V275=4,"Proficiente",V275=5,"Master")</f>
        <v>Competente</v>
      </c>
      <c r="X275" s="22">
        <v>2</v>
      </c>
      <c r="Y275" s="22" t="str" cm="1">
        <f t="array" ref="Y275">_xlfn.IFS(X275=0,"No evidenciado",X275=1,"Novato",X275=2,"Principiante avanzado",X275=3,"Competente",X275=4,"Proficiente",X275=5,"Master")</f>
        <v>Principiante avanzado</v>
      </c>
      <c r="Z275" s="22">
        <v>3</v>
      </c>
      <c r="AA275" s="22" t="str" cm="1">
        <f t="array" ref="AA275">_xlfn.IFS(Z275=0,"No evidenciado",Z275=1,"Novato",Z275=2,"Principiante avanzado",Z275=3,"Competente",Z275=4,"Proficiente",Z275=5,"Master")</f>
        <v>Competente</v>
      </c>
      <c r="AB275" s="22">
        <v>1</v>
      </c>
      <c r="AC275" s="22" t="str" cm="1">
        <f t="array" ref="AC275">_xlfn.IFS(AB275=0,"Prenovato",AB275=1,"Novato",AB275=2,"Principiante avanzado",AB275=3,"Competente",AB275=4,"Proficiente",AB275=5,"Master")</f>
        <v>Novato</v>
      </c>
      <c r="AD275" s="22" t="str">
        <f>IF(A275&lt;&gt;E275,"EVALUACIÓN","AUTOEVALUACIÓN")</f>
        <v>EVALUACIÓN</v>
      </c>
    </row>
    <row r="276" spans="1:30" x14ac:dyDescent="0.25">
      <c r="A276" t="s">
        <v>187</v>
      </c>
      <c r="B276" t="s">
        <v>190</v>
      </c>
      <c r="C276" t="s">
        <v>192</v>
      </c>
      <c r="D276" t="s">
        <v>194</v>
      </c>
      <c r="E276" t="s">
        <v>209</v>
      </c>
      <c r="F276" t="s">
        <v>224</v>
      </c>
      <c r="G276" t="s">
        <v>241</v>
      </c>
      <c r="H276" s="5">
        <v>44562</v>
      </c>
      <c r="I276" s="1">
        <f t="shared" ca="1" si="8"/>
        <v>17</v>
      </c>
      <c r="J276" s="1" t="str">
        <f t="shared" ca="1" si="9"/>
        <v>3. Mayor a 6 meses</v>
      </c>
      <c r="K276" t="str">
        <f>IF(COUNTIFS($E$2:$E$290,E276,$O$2:$O$290,"PRINCIPAL",$Q$2:$Q$290,0)&gt;0,"SI","NO")</f>
        <v>NO</v>
      </c>
      <c r="L276" t="s">
        <v>242</v>
      </c>
      <c r="M276" t="s">
        <v>251</v>
      </c>
      <c r="N276" t="s">
        <v>261</v>
      </c>
      <c r="O276" t="s">
        <v>260</v>
      </c>
      <c r="P276" t="str">
        <f>F276&amp;M276</f>
        <v>FERNANDO MIGUEL BARRIG JOCustomer Experience</v>
      </c>
      <c r="Q276">
        <v>2</v>
      </c>
      <c r="R276" t="s">
        <v>4</v>
      </c>
      <c r="S276" t="s">
        <v>21</v>
      </c>
      <c r="T276" s="22">
        <v>1</v>
      </c>
      <c r="U276" s="22" t="str" cm="1">
        <f t="array" ref="U276">_xlfn.IFS(T276=0,"Prenovato",T276=1,"Novato",T276=2,"Principiante avanzado",T276=3,"Competente",T276=4,"Proficiente",T276=5,"Master")</f>
        <v>Novato</v>
      </c>
      <c r="V276" s="22">
        <v>3</v>
      </c>
      <c r="W276" s="22" t="str" cm="1">
        <f t="array" ref="W276">_xlfn.IFS(V276=0,"No evidenciado",V276=1,"Novato",V276=2,"Principiante avanzado",V276=3,"Competente",V276=4,"Proficiente",V276=5,"Master")</f>
        <v>Competente</v>
      </c>
      <c r="X276" s="22">
        <v>2</v>
      </c>
      <c r="Y276" s="22" t="str" cm="1">
        <f t="array" ref="Y276">_xlfn.IFS(X276=0,"No evidenciado",X276=1,"Novato",X276=2,"Principiante avanzado",X276=3,"Competente",X276=4,"Proficiente",X276=5,"Master")</f>
        <v>Principiante avanzado</v>
      </c>
      <c r="Z276" s="22">
        <v>3</v>
      </c>
      <c r="AA276" s="22" t="str" cm="1">
        <f t="array" ref="AA276">_xlfn.IFS(Z276=0,"No evidenciado",Z276=1,"Novato",Z276=2,"Principiante avanzado",Z276=3,"Competente",Z276=4,"Proficiente",Z276=5,"Master")</f>
        <v>Competente</v>
      </c>
      <c r="AB276" s="22">
        <v>1</v>
      </c>
      <c r="AC276" s="22" t="str" cm="1">
        <f t="array" ref="AC276">_xlfn.IFS(AB276=0,"Prenovato",AB276=1,"Novato",AB276=2,"Principiante avanzado",AB276=3,"Competente",AB276=4,"Proficiente",AB276=5,"Master")</f>
        <v>Novato</v>
      </c>
      <c r="AD276" s="22" t="str">
        <f>IF(A276&lt;&gt;E276,"EVALUACIÓN","AUTOEVALUACIÓN")</f>
        <v>EVALUACIÓN</v>
      </c>
    </row>
    <row r="277" spans="1:30" x14ac:dyDescent="0.25">
      <c r="A277" t="s">
        <v>187</v>
      </c>
      <c r="B277" t="s">
        <v>190</v>
      </c>
      <c r="C277" t="s">
        <v>192</v>
      </c>
      <c r="D277" t="s">
        <v>194</v>
      </c>
      <c r="E277" t="s">
        <v>209</v>
      </c>
      <c r="F277" t="s">
        <v>224</v>
      </c>
      <c r="G277" t="s">
        <v>241</v>
      </c>
      <c r="H277" s="5">
        <v>44562</v>
      </c>
      <c r="I277" s="1">
        <f t="shared" ca="1" si="8"/>
        <v>17</v>
      </c>
      <c r="J277" s="1" t="str">
        <f t="shared" ca="1" si="9"/>
        <v>3. Mayor a 6 meses</v>
      </c>
      <c r="K277" t="str">
        <f>IF(COUNTIFS($E$2:$E$290,E277,$O$2:$O$290,"PRINCIPAL",$Q$2:$Q$290,0)&gt;0,"SI","NO")</f>
        <v>NO</v>
      </c>
      <c r="L277" t="s">
        <v>242</v>
      </c>
      <c r="M277" t="s">
        <v>252</v>
      </c>
      <c r="N277" t="s">
        <v>260</v>
      </c>
      <c r="O277" t="s">
        <v>260</v>
      </c>
      <c r="P277" t="str">
        <f>F277&amp;M277</f>
        <v>FERNANDO MIGUEL BARRIG JOEvolución ágil de productos digitales</v>
      </c>
      <c r="Q277">
        <v>2</v>
      </c>
      <c r="R277" t="s">
        <v>4</v>
      </c>
      <c r="S277" t="s">
        <v>21</v>
      </c>
      <c r="T277" s="22">
        <v>1</v>
      </c>
      <c r="U277" s="22" t="str" cm="1">
        <f t="array" ref="U277">_xlfn.IFS(T277=0,"Prenovato",T277=1,"Novato",T277=2,"Principiante avanzado",T277=3,"Competente",T277=4,"Proficiente",T277=5,"Master")</f>
        <v>Novato</v>
      </c>
      <c r="V277" s="22">
        <v>3</v>
      </c>
      <c r="W277" s="22" t="str" cm="1">
        <f t="array" ref="W277">_xlfn.IFS(V277=0,"No evidenciado",V277=1,"Novato",V277=2,"Principiante avanzado",V277=3,"Competente",V277=4,"Proficiente",V277=5,"Master")</f>
        <v>Competente</v>
      </c>
      <c r="X277" s="22">
        <v>2</v>
      </c>
      <c r="Y277" s="22" t="str" cm="1">
        <f t="array" ref="Y277">_xlfn.IFS(X277=0,"No evidenciado",X277=1,"Novato",X277=2,"Principiante avanzado",X277=3,"Competente",X277=4,"Proficiente",X277=5,"Master")</f>
        <v>Principiante avanzado</v>
      </c>
      <c r="Z277" s="22">
        <v>3</v>
      </c>
      <c r="AA277" s="22" t="str" cm="1">
        <f t="array" ref="AA277">_xlfn.IFS(Z277=0,"No evidenciado",Z277=1,"Novato",Z277=2,"Principiante avanzado",Z277=3,"Competente",Z277=4,"Proficiente",Z277=5,"Master")</f>
        <v>Competente</v>
      </c>
      <c r="AB277" s="22">
        <v>1</v>
      </c>
      <c r="AC277" s="22" t="str" cm="1">
        <f t="array" ref="AC277">_xlfn.IFS(AB277=0,"Prenovato",AB277=1,"Novato",AB277=2,"Principiante avanzado",AB277=3,"Competente",AB277=4,"Proficiente",AB277=5,"Master")</f>
        <v>Novato</v>
      </c>
      <c r="AD277" s="22" t="str">
        <f>IF(A277&lt;&gt;E277,"EVALUACIÓN","AUTOEVALUACIÓN")</f>
        <v>EVALUACIÓN</v>
      </c>
    </row>
    <row r="278" spans="1:30" x14ac:dyDescent="0.25">
      <c r="A278" t="s">
        <v>187</v>
      </c>
      <c r="B278" t="s">
        <v>190</v>
      </c>
      <c r="C278" t="s">
        <v>192</v>
      </c>
      <c r="D278" t="s">
        <v>194</v>
      </c>
      <c r="E278" t="s">
        <v>209</v>
      </c>
      <c r="F278" t="s">
        <v>224</v>
      </c>
      <c r="G278" t="s">
        <v>241</v>
      </c>
      <c r="H278" s="5">
        <v>44562</v>
      </c>
      <c r="I278" s="1">
        <f t="shared" ca="1" si="8"/>
        <v>17</v>
      </c>
      <c r="J278" s="1" t="str">
        <f t="shared" ca="1" si="9"/>
        <v>3. Mayor a 6 meses</v>
      </c>
      <c r="K278" t="str">
        <f>IF(COUNTIFS($E$2:$E$290,E278,$O$2:$O$290,"PRINCIPAL",$Q$2:$Q$290,0)&gt;0,"SI","NO")</f>
        <v>NO</v>
      </c>
      <c r="L278" t="s">
        <v>242</v>
      </c>
      <c r="M278" t="s">
        <v>255</v>
      </c>
      <c r="N278" t="s">
        <v>260</v>
      </c>
      <c r="O278" t="s">
        <v>260</v>
      </c>
      <c r="P278" t="str">
        <f>F278&amp;M278</f>
        <v>FERNANDO MIGUEL BARRIG JOCompliance</v>
      </c>
      <c r="Q278">
        <v>3</v>
      </c>
      <c r="R278" t="s">
        <v>5</v>
      </c>
      <c r="S278" t="s">
        <v>21</v>
      </c>
      <c r="T278" s="22">
        <v>1</v>
      </c>
      <c r="U278" s="22" t="str" cm="1">
        <f t="array" ref="U278">_xlfn.IFS(T278=0,"Prenovato",T278=1,"Novato",T278=2,"Principiante avanzado",T278=3,"Competente",T278=4,"Proficiente",T278=5,"Master")</f>
        <v>Novato</v>
      </c>
      <c r="V278" s="22">
        <v>3</v>
      </c>
      <c r="W278" s="22" t="str" cm="1">
        <f t="array" ref="W278">_xlfn.IFS(V278=0,"No evidenciado",V278=1,"Novato",V278=2,"Principiante avanzado",V278=3,"Competente",V278=4,"Proficiente",V278=5,"Master")</f>
        <v>Competente</v>
      </c>
      <c r="X278" s="22">
        <v>2</v>
      </c>
      <c r="Y278" s="22" t="str" cm="1">
        <f t="array" ref="Y278">_xlfn.IFS(X278=0,"No evidenciado",X278=1,"Novato",X278=2,"Principiante avanzado",X278=3,"Competente",X278=4,"Proficiente",X278=5,"Master")</f>
        <v>Principiante avanzado</v>
      </c>
      <c r="Z278" s="22">
        <v>3</v>
      </c>
      <c r="AA278" s="22" t="str" cm="1">
        <f t="array" ref="AA278">_xlfn.IFS(Z278=0,"No evidenciado",Z278=1,"Novato",Z278=2,"Principiante avanzado",Z278=3,"Competente",Z278=4,"Proficiente",Z278=5,"Master")</f>
        <v>Competente</v>
      </c>
      <c r="AB278" s="22">
        <v>1</v>
      </c>
      <c r="AC278" s="22" t="str" cm="1">
        <f t="array" ref="AC278">_xlfn.IFS(AB278=0,"Prenovato",AB278=1,"Novato",AB278=2,"Principiante avanzado",AB278=3,"Competente",AB278=4,"Proficiente",AB278=5,"Master")</f>
        <v>Novato</v>
      </c>
      <c r="AD278" s="22" t="str">
        <f>IF(A278&lt;&gt;E278,"EVALUACIÓN","AUTOEVALUACIÓN")</f>
        <v>EVALUACIÓN</v>
      </c>
    </row>
    <row r="279" spans="1:30" x14ac:dyDescent="0.25">
      <c r="A279" t="s">
        <v>187</v>
      </c>
      <c r="B279" t="s">
        <v>190</v>
      </c>
      <c r="C279" t="s">
        <v>192</v>
      </c>
      <c r="D279" t="s">
        <v>194</v>
      </c>
      <c r="E279" t="s">
        <v>209</v>
      </c>
      <c r="F279" t="s">
        <v>224</v>
      </c>
      <c r="G279" t="s">
        <v>241</v>
      </c>
      <c r="H279" s="5">
        <v>44562</v>
      </c>
      <c r="I279" s="1">
        <f t="shared" ca="1" si="8"/>
        <v>17</v>
      </c>
      <c r="J279" s="1" t="str">
        <f t="shared" ca="1" si="9"/>
        <v>3. Mayor a 6 meses</v>
      </c>
      <c r="K279" t="str">
        <f>IF(COUNTIFS($E$2:$E$290,E279,$O$2:$O$290,"PRINCIPAL",$Q$2:$Q$290,0)&gt;0,"SI","NO")</f>
        <v>NO</v>
      </c>
      <c r="L279" t="s">
        <v>242</v>
      </c>
      <c r="M279" t="s">
        <v>254</v>
      </c>
      <c r="N279" t="s">
        <v>31</v>
      </c>
      <c r="O279" t="s">
        <v>31</v>
      </c>
      <c r="P279" t="str">
        <f>F279&amp;M279</f>
        <v>FERNANDO MIGUEL BARRIG JOModelado</v>
      </c>
      <c r="Q279">
        <v>2</v>
      </c>
      <c r="R279" t="s">
        <v>4</v>
      </c>
      <c r="S279" t="s">
        <v>21</v>
      </c>
      <c r="T279" s="22">
        <v>1</v>
      </c>
      <c r="U279" s="22" t="str" cm="1">
        <f t="array" ref="U279">_xlfn.IFS(T279=0,"Prenovato",T279=1,"Novato",T279=2,"Principiante avanzado",T279=3,"Competente",T279=4,"Proficiente",T279=5,"Master")</f>
        <v>Novato</v>
      </c>
      <c r="V279" s="22">
        <v>3</v>
      </c>
      <c r="W279" s="22" t="str" cm="1">
        <f t="array" ref="W279">_xlfn.IFS(V279=0,"No evidenciado",V279=1,"Novato",V279=2,"Principiante avanzado",V279=3,"Competente",V279=4,"Proficiente",V279=5,"Master")</f>
        <v>Competente</v>
      </c>
      <c r="X279" s="22">
        <v>2</v>
      </c>
      <c r="Y279" s="22" t="str" cm="1">
        <f t="array" ref="Y279">_xlfn.IFS(X279=0,"No evidenciado",X279=1,"Novato",X279=2,"Principiante avanzado",X279=3,"Competente",X279=4,"Proficiente",X279=5,"Master")</f>
        <v>Principiante avanzado</v>
      </c>
      <c r="Z279" s="22">
        <v>3</v>
      </c>
      <c r="AA279" s="22" t="str" cm="1">
        <f t="array" ref="AA279">_xlfn.IFS(Z279=0,"No evidenciado",Z279=1,"Novato",Z279=2,"Principiante avanzado",Z279=3,"Competente",Z279=4,"Proficiente",Z279=5,"Master")</f>
        <v>Competente</v>
      </c>
      <c r="AB279" s="22">
        <v>1</v>
      </c>
      <c r="AC279" s="22" t="str" cm="1">
        <f t="array" ref="AC279">_xlfn.IFS(AB279=0,"Prenovato",AB279=1,"Novato",AB279=2,"Principiante avanzado",AB279=3,"Competente",AB279=4,"Proficiente",AB279=5,"Master")</f>
        <v>Novato</v>
      </c>
      <c r="AD279" s="22" t="str">
        <f>IF(A279&lt;&gt;E279,"EVALUACIÓN","AUTOEVALUACIÓN")</f>
        <v>EVALUACIÓN</v>
      </c>
    </row>
    <row r="280" spans="1:30" x14ac:dyDescent="0.25">
      <c r="A280" t="s">
        <v>187</v>
      </c>
      <c r="B280" t="s">
        <v>190</v>
      </c>
      <c r="C280" t="s">
        <v>192</v>
      </c>
      <c r="D280" t="s">
        <v>194</v>
      </c>
      <c r="E280" t="s">
        <v>209</v>
      </c>
      <c r="F280" t="s">
        <v>224</v>
      </c>
      <c r="G280" t="s">
        <v>241</v>
      </c>
      <c r="H280" s="5">
        <v>44562</v>
      </c>
      <c r="I280" s="1">
        <f t="shared" ca="1" si="8"/>
        <v>17</v>
      </c>
      <c r="J280" s="1" t="str">
        <f t="shared" ca="1" si="9"/>
        <v>3. Mayor a 6 meses</v>
      </c>
      <c r="K280" t="str">
        <f>IF(COUNTIFS($E$2:$E$290,E280,$O$2:$O$290,"PRINCIPAL",$Q$2:$Q$290,0)&gt;0,"SI","NO")</f>
        <v>NO</v>
      </c>
      <c r="L280" t="s">
        <v>242</v>
      </c>
      <c r="M280" t="s">
        <v>246</v>
      </c>
      <c r="N280" t="s">
        <v>261</v>
      </c>
      <c r="O280" t="s">
        <v>260</v>
      </c>
      <c r="P280" t="str">
        <f>F280&amp;M280</f>
        <v>FERNANDO MIGUEL BARRIG JOArquitectura de datos BCP</v>
      </c>
      <c r="Q280">
        <v>3</v>
      </c>
      <c r="R280" t="s">
        <v>5</v>
      </c>
      <c r="S280" t="s">
        <v>21</v>
      </c>
      <c r="T280" s="22">
        <v>1</v>
      </c>
      <c r="U280" s="22" t="str" cm="1">
        <f t="array" ref="U280">_xlfn.IFS(T280=0,"Prenovato",T280=1,"Novato",T280=2,"Principiante avanzado",T280=3,"Competente",T280=4,"Proficiente",T280=5,"Master")</f>
        <v>Novato</v>
      </c>
      <c r="V280" s="22">
        <v>3</v>
      </c>
      <c r="W280" s="22" t="str" cm="1">
        <f t="array" ref="W280">_xlfn.IFS(V280=0,"No evidenciado",V280=1,"Novato",V280=2,"Principiante avanzado",V280=3,"Competente",V280=4,"Proficiente",V280=5,"Master")</f>
        <v>Competente</v>
      </c>
      <c r="X280" s="22">
        <v>2</v>
      </c>
      <c r="Y280" s="22" t="str" cm="1">
        <f t="array" ref="Y280">_xlfn.IFS(X280=0,"No evidenciado",X280=1,"Novato",X280=2,"Principiante avanzado",X280=3,"Competente",X280=4,"Proficiente",X280=5,"Master")</f>
        <v>Principiante avanzado</v>
      </c>
      <c r="Z280" s="22">
        <v>3</v>
      </c>
      <c r="AA280" s="22" t="str" cm="1">
        <f t="array" ref="AA280">_xlfn.IFS(Z280=0,"No evidenciado",Z280=1,"Novato",Z280=2,"Principiante avanzado",Z280=3,"Competente",Z280=4,"Proficiente",Z280=5,"Master")</f>
        <v>Competente</v>
      </c>
      <c r="AB280" s="22">
        <v>1</v>
      </c>
      <c r="AC280" s="22" t="str" cm="1">
        <f t="array" ref="AC280">_xlfn.IFS(AB280=0,"Prenovato",AB280=1,"Novato",AB280=2,"Principiante avanzado",AB280=3,"Competente",AB280=4,"Proficiente",AB280=5,"Master")</f>
        <v>Novato</v>
      </c>
      <c r="AD280" s="22" t="str">
        <f>IF(A280&lt;&gt;E280,"EVALUACIÓN","AUTOEVALUACIÓN")</f>
        <v>EVALUACIÓN</v>
      </c>
    </row>
    <row r="281" spans="1:30" x14ac:dyDescent="0.25">
      <c r="A281" t="s">
        <v>187</v>
      </c>
      <c r="B281" t="s">
        <v>190</v>
      </c>
      <c r="C281" t="s">
        <v>192</v>
      </c>
      <c r="D281" t="s">
        <v>194</v>
      </c>
      <c r="E281" t="s">
        <v>209</v>
      </c>
      <c r="F281" t="s">
        <v>224</v>
      </c>
      <c r="G281" t="s">
        <v>241</v>
      </c>
      <c r="H281" s="5">
        <v>44562</v>
      </c>
      <c r="I281" s="1">
        <f t="shared" ca="1" si="8"/>
        <v>17</v>
      </c>
      <c r="J281" s="1" t="str">
        <f t="shared" ca="1" si="9"/>
        <v>3. Mayor a 6 meses</v>
      </c>
      <c r="K281" t="str">
        <f>IF(COUNTIFS($E$2:$E$290,E281,$O$2:$O$290,"PRINCIPAL",$Q$2:$Q$290,0)&gt;0,"SI","NO")</f>
        <v>NO</v>
      </c>
      <c r="L281" t="s">
        <v>242</v>
      </c>
      <c r="M281" t="s">
        <v>256</v>
      </c>
      <c r="N281" t="s">
        <v>261</v>
      </c>
      <c r="O281" t="s">
        <v>260</v>
      </c>
      <c r="P281" t="str">
        <f>F281&amp;M281</f>
        <v>FERNANDO MIGUEL BARRIG JOPlataforma de soluciones BCP</v>
      </c>
      <c r="Q281">
        <v>3</v>
      </c>
      <c r="R281" t="s">
        <v>5</v>
      </c>
      <c r="S281" t="s">
        <v>21</v>
      </c>
      <c r="T281" s="22">
        <v>1</v>
      </c>
      <c r="U281" s="22" t="str" cm="1">
        <f t="array" ref="U281">_xlfn.IFS(T281=0,"Prenovato",T281=1,"Novato",T281=2,"Principiante avanzado",T281=3,"Competente",T281=4,"Proficiente",T281=5,"Master")</f>
        <v>Novato</v>
      </c>
      <c r="V281" s="22">
        <v>3</v>
      </c>
      <c r="W281" s="22" t="str" cm="1">
        <f t="array" ref="W281">_xlfn.IFS(V281=0,"No evidenciado",V281=1,"Novato",V281=2,"Principiante avanzado",V281=3,"Competente",V281=4,"Proficiente",V281=5,"Master")</f>
        <v>Competente</v>
      </c>
      <c r="X281" s="22">
        <v>2</v>
      </c>
      <c r="Y281" s="22" t="str" cm="1">
        <f t="array" ref="Y281">_xlfn.IFS(X281=0,"No evidenciado",X281=1,"Novato",X281=2,"Principiante avanzado",X281=3,"Competente",X281=4,"Proficiente",X281=5,"Master")</f>
        <v>Principiante avanzado</v>
      </c>
      <c r="Z281" s="22">
        <v>3</v>
      </c>
      <c r="AA281" s="22" t="str" cm="1">
        <f t="array" ref="AA281">_xlfn.IFS(Z281=0,"No evidenciado",Z281=1,"Novato",Z281=2,"Principiante avanzado",Z281=3,"Competente",Z281=4,"Proficiente",Z281=5,"Master")</f>
        <v>Competente</v>
      </c>
      <c r="AB281" s="22">
        <v>1</v>
      </c>
      <c r="AC281" s="22" t="str" cm="1">
        <f t="array" ref="AC281">_xlfn.IFS(AB281=0,"Prenovato",AB281=1,"Novato",AB281=2,"Principiante avanzado",AB281=3,"Competente",AB281=4,"Proficiente",AB281=5,"Master")</f>
        <v>Novato</v>
      </c>
      <c r="AD281" s="22" t="str">
        <f>IF(A281&lt;&gt;E281,"EVALUACIÓN","AUTOEVALUACIÓN")</f>
        <v>EVALUACIÓN</v>
      </c>
    </row>
    <row r="282" spans="1:30" x14ac:dyDescent="0.25">
      <c r="A282" t="s">
        <v>187</v>
      </c>
      <c r="B282" t="s">
        <v>190</v>
      </c>
      <c r="C282" t="s">
        <v>192</v>
      </c>
      <c r="D282" t="s">
        <v>194</v>
      </c>
      <c r="E282" t="s">
        <v>209</v>
      </c>
      <c r="F282" t="s">
        <v>224</v>
      </c>
      <c r="G282" t="s">
        <v>241</v>
      </c>
      <c r="H282" s="5">
        <v>44562</v>
      </c>
      <c r="I282" s="1">
        <f t="shared" ca="1" si="8"/>
        <v>17</v>
      </c>
      <c r="J282" s="1" t="str">
        <f t="shared" ca="1" si="9"/>
        <v>3. Mayor a 6 meses</v>
      </c>
      <c r="K282" t="str">
        <f>IF(COUNTIFS($E$2:$E$290,E282,$O$2:$O$290,"PRINCIPAL",$Q$2:$Q$290,0)&gt;0,"SI","NO")</f>
        <v>NO</v>
      </c>
      <c r="L282" t="s">
        <v>242</v>
      </c>
      <c r="M282" t="s">
        <v>244</v>
      </c>
      <c r="N282" t="s">
        <v>261</v>
      </c>
      <c r="O282" t="s">
        <v>260</v>
      </c>
      <c r="P282" t="str">
        <f>F282&amp;M282</f>
        <v>FERNANDO MIGUEL BARRIG JOSoluciones de industria</v>
      </c>
      <c r="Q282">
        <v>2</v>
      </c>
      <c r="R282" t="s">
        <v>4</v>
      </c>
      <c r="S282" t="s">
        <v>21</v>
      </c>
      <c r="T282" s="22">
        <v>1</v>
      </c>
      <c r="U282" s="22" t="str" cm="1">
        <f t="array" ref="U282">_xlfn.IFS(T282=0,"Prenovato",T282=1,"Novato",T282=2,"Principiante avanzado",T282=3,"Competente",T282=4,"Proficiente",T282=5,"Master")</f>
        <v>Novato</v>
      </c>
      <c r="V282" s="22">
        <v>3</v>
      </c>
      <c r="W282" s="22" t="str" cm="1">
        <f t="array" ref="W282">_xlfn.IFS(V282=0,"No evidenciado",V282=1,"Novato",V282=2,"Principiante avanzado",V282=3,"Competente",V282=4,"Proficiente",V282=5,"Master")</f>
        <v>Competente</v>
      </c>
      <c r="X282" s="22">
        <v>2</v>
      </c>
      <c r="Y282" s="22" t="str" cm="1">
        <f t="array" ref="Y282">_xlfn.IFS(X282=0,"No evidenciado",X282=1,"Novato",X282=2,"Principiante avanzado",X282=3,"Competente",X282=4,"Proficiente",X282=5,"Master")</f>
        <v>Principiante avanzado</v>
      </c>
      <c r="Z282" s="22">
        <v>3</v>
      </c>
      <c r="AA282" s="22" t="str" cm="1">
        <f t="array" ref="AA282">_xlfn.IFS(Z282=0,"No evidenciado",Z282=1,"Novato",Z282=2,"Principiante avanzado",Z282=3,"Competente",Z282=4,"Proficiente",Z282=5,"Master")</f>
        <v>Competente</v>
      </c>
      <c r="AB282" s="22">
        <v>1</v>
      </c>
      <c r="AC282" s="22" t="str" cm="1">
        <f t="array" ref="AC282">_xlfn.IFS(AB282=0,"Prenovato",AB282=1,"Novato",AB282=2,"Principiante avanzado",AB282=3,"Competente",AB282=4,"Proficiente",AB282=5,"Master")</f>
        <v>Novato</v>
      </c>
      <c r="AD282" s="22" t="str">
        <f>IF(A282&lt;&gt;E282,"EVALUACIÓN","AUTOEVALUACIÓN")</f>
        <v>EVALUACIÓN</v>
      </c>
    </row>
    <row r="283" spans="1:30" x14ac:dyDescent="0.25">
      <c r="A283" t="s">
        <v>187</v>
      </c>
      <c r="B283" t="s">
        <v>190</v>
      </c>
      <c r="C283" t="s">
        <v>192</v>
      </c>
      <c r="D283" t="s">
        <v>194</v>
      </c>
      <c r="E283" t="s">
        <v>209</v>
      </c>
      <c r="F283" t="s">
        <v>224</v>
      </c>
      <c r="G283" t="s">
        <v>241</v>
      </c>
      <c r="H283" s="5">
        <v>44562</v>
      </c>
      <c r="I283" s="1">
        <f t="shared" ca="1" si="8"/>
        <v>17</v>
      </c>
      <c r="J283" s="1" t="str">
        <f t="shared" ca="1" si="9"/>
        <v>3. Mayor a 6 meses</v>
      </c>
      <c r="K283" t="str">
        <f>IF(COUNTIFS($E$2:$E$290,E283,$O$2:$O$290,"PRINCIPAL",$Q$2:$Q$290,0)&gt;0,"SI","NO")</f>
        <v>NO</v>
      </c>
      <c r="L283" t="s">
        <v>242</v>
      </c>
      <c r="M283" t="s">
        <v>245</v>
      </c>
      <c r="N283" t="s">
        <v>260</v>
      </c>
      <c r="O283" t="s">
        <v>260</v>
      </c>
      <c r="P283" t="str">
        <f>F283&amp;M283</f>
        <v>FERNANDO MIGUEL BARRIG JOPatrones de arquitectura tecnológica</v>
      </c>
      <c r="Q283">
        <v>3</v>
      </c>
      <c r="R283" t="s">
        <v>5</v>
      </c>
      <c r="S283" t="s">
        <v>21</v>
      </c>
      <c r="T283" s="22">
        <v>1</v>
      </c>
      <c r="U283" s="22" t="str" cm="1">
        <f t="array" ref="U283">_xlfn.IFS(T283=0,"Prenovato",T283=1,"Novato",T283=2,"Principiante avanzado",T283=3,"Competente",T283=4,"Proficiente",T283=5,"Master")</f>
        <v>Novato</v>
      </c>
      <c r="V283" s="22">
        <v>3</v>
      </c>
      <c r="W283" s="22" t="str" cm="1">
        <f t="array" ref="W283">_xlfn.IFS(V283=0,"No evidenciado",V283=1,"Novato",V283=2,"Principiante avanzado",V283=3,"Competente",V283=4,"Proficiente",V283=5,"Master")</f>
        <v>Competente</v>
      </c>
      <c r="X283" s="22">
        <v>2</v>
      </c>
      <c r="Y283" s="22" t="str" cm="1">
        <f t="array" ref="Y283">_xlfn.IFS(X283=0,"No evidenciado",X283=1,"Novato",X283=2,"Principiante avanzado",X283=3,"Competente",X283=4,"Proficiente",X283=5,"Master")</f>
        <v>Principiante avanzado</v>
      </c>
      <c r="Z283" s="22">
        <v>3</v>
      </c>
      <c r="AA283" s="22" t="str" cm="1">
        <f t="array" ref="AA283">_xlfn.IFS(Z283=0,"No evidenciado",Z283=1,"Novato",Z283=2,"Principiante avanzado",Z283=3,"Competente",Z283=4,"Proficiente",Z283=5,"Master")</f>
        <v>Competente</v>
      </c>
      <c r="AB283" s="22">
        <v>1</v>
      </c>
      <c r="AC283" s="22" t="str" cm="1">
        <f t="array" ref="AC283">_xlfn.IFS(AB283=0,"Prenovato",AB283=1,"Novato",AB283=2,"Principiante avanzado",AB283=3,"Competente",AB283=4,"Proficiente",AB283=5,"Master")</f>
        <v>Novato</v>
      </c>
      <c r="AD283" s="22" t="str">
        <f>IF(A283&lt;&gt;E283,"EVALUACIÓN","AUTOEVALUACIÓN")</f>
        <v>EVALUACIÓN</v>
      </c>
    </row>
    <row r="284" spans="1:30" x14ac:dyDescent="0.25">
      <c r="A284" t="s">
        <v>187</v>
      </c>
      <c r="B284" t="s">
        <v>190</v>
      </c>
      <c r="C284" t="s">
        <v>192</v>
      </c>
      <c r="D284" t="s">
        <v>194</v>
      </c>
      <c r="E284" t="s">
        <v>209</v>
      </c>
      <c r="F284" t="s">
        <v>224</v>
      </c>
      <c r="G284" t="s">
        <v>241</v>
      </c>
      <c r="H284" s="5">
        <v>44562</v>
      </c>
      <c r="I284" s="1">
        <f t="shared" ca="1" si="8"/>
        <v>17</v>
      </c>
      <c r="J284" s="1" t="str">
        <f t="shared" ca="1" si="9"/>
        <v>3. Mayor a 6 meses</v>
      </c>
      <c r="K284" t="str">
        <f>IF(COUNTIFS($E$2:$E$290,E284,$O$2:$O$290,"PRINCIPAL",$Q$2:$Q$290,0)&gt;0,"SI","NO")</f>
        <v>NO</v>
      </c>
      <c r="L284" t="s">
        <v>242</v>
      </c>
      <c r="M284" t="s">
        <v>243</v>
      </c>
      <c r="N284" t="s">
        <v>260</v>
      </c>
      <c r="O284" t="s">
        <v>260</v>
      </c>
      <c r="P284" t="str">
        <f>F284&amp;M284</f>
        <v>FERNANDO MIGUEL BARRIG JOCloud</v>
      </c>
      <c r="Q284">
        <v>1</v>
      </c>
      <c r="R284" t="s">
        <v>6</v>
      </c>
      <c r="S284" t="s">
        <v>21</v>
      </c>
      <c r="T284" s="22">
        <v>1</v>
      </c>
      <c r="U284" s="22" t="str" cm="1">
        <f t="array" ref="U284">_xlfn.IFS(T284=0,"Prenovato",T284=1,"Novato",T284=2,"Principiante avanzado",T284=3,"Competente",T284=4,"Proficiente",T284=5,"Master")</f>
        <v>Novato</v>
      </c>
      <c r="V284" s="22">
        <v>3</v>
      </c>
      <c r="W284" s="22" t="str" cm="1">
        <f t="array" ref="W284">_xlfn.IFS(V284=0,"No evidenciado",V284=1,"Novato",V284=2,"Principiante avanzado",V284=3,"Competente",V284=4,"Proficiente",V284=5,"Master")</f>
        <v>Competente</v>
      </c>
      <c r="X284" s="22">
        <v>2</v>
      </c>
      <c r="Y284" s="22" t="str" cm="1">
        <f t="array" ref="Y284">_xlfn.IFS(X284=0,"No evidenciado",X284=1,"Novato",X284=2,"Principiante avanzado",X284=3,"Competente",X284=4,"Proficiente",X284=5,"Master")</f>
        <v>Principiante avanzado</v>
      </c>
      <c r="Z284" s="22">
        <v>3</v>
      </c>
      <c r="AA284" s="22" t="str" cm="1">
        <f t="array" ref="AA284">_xlfn.IFS(Z284=0,"No evidenciado",Z284=1,"Novato",Z284=2,"Principiante avanzado",Z284=3,"Competente",Z284=4,"Proficiente",Z284=5,"Master")</f>
        <v>Competente</v>
      </c>
      <c r="AB284" s="22">
        <v>1</v>
      </c>
      <c r="AC284" s="22" t="str" cm="1">
        <f t="array" ref="AC284">_xlfn.IFS(AB284=0,"Prenovato",AB284=1,"Novato",AB284=2,"Principiante avanzado",AB284=3,"Competente",AB284=4,"Proficiente",AB284=5,"Master")</f>
        <v>Novato</v>
      </c>
      <c r="AD284" s="22" t="str">
        <f>IF(A284&lt;&gt;E284,"EVALUACIÓN","AUTOEVALUACIÓN")</f>
        <v>EVALUACIÓN</v>
      </c>
    </row>
    <row r="285" spans="1:30" x14ac:dyDescent="0.25">
      <c r="A285" t="s">
        <v>187</v>
      </c>
      <c r="B285" t="s">
        <v>190</v>
      </c>
      <c r="C285" t="s">
        <v>192</v>
      </c>
      <c r="D285" t="s">
        <v>194</v>
      </c>
      <c r="E285" t="s">
        <v>209</v>
      </c>
      <c r="F285" t="s">
        <v>224</v>
      </c>
      <c r="G285" t="s">
        <v>241</v>
      </c>
      <c r="H285" s="5">
        <v>44562</v>
      </c>
      <c r="I285" s="1">
        <f t="shared" ca="1" si="8"/>
        <v>17</v>
      </c>
      <c r="J285" s="1" t="str">
        <f t="shared" ca="1" si="9"/>
        <v>3. Mayor a 6 meses</v>
      </c>
      <c r="K285" t="str">
        <f>IF(COUNTIFS($E$2:$E$290,E285,$O$2:$O$290,"PRINCIPAL",$Q$2:$Q$290,0)&gt;0,"SI","NO")</f>
        <v>NO</v>
      </c>
      <c r="L285" t="s">
        <v>242</v>
      </c>
      <c r="M285" t="s">
        <v>258</v>
      </c>
      <c r="N285" t="s">
        <v>31</v>
      </c>
      <c r="O285" t="s">
        <v>31</v>
      </c>
      <c r="P285" t="str">
        <f>F285&amp;M285</f>
        <v>FERNANDO MIGUEL BARRIG JOModelos Bancarios</v>
      </c>
      <c r="Q285">
        <v>2</v>
      </c>
      <c r="R285" t="s">
        <v>4</v>
      </c>
      <c r="S285" t="s">
        <v>21</v>
      </c>
      <c r="T285" s="22">
        <v>1</v>
      </c>
      <c r="U285" s="22" t="str" cm="1">
        <f t="array" ref="U285">_xlfn.IFS(T285=0,"Prenovato",T285=1,"Novato",T285=2,"Principiante avanzado",T285=3,"Competente",T285=4,"Proficiente",T285=5,"Master")</f>
        <v>Novato</v>
      </c>
      <c r="V285" s="22">
        <v>3</v>
      </c>
      <c r="W285" s="22" t="str" cm="1">
        <f t="array" ref="W285">_xlfn.IFS(V285=0,"No evidenciado",V285=1,"Novato",V285=2,"Principiante avanzado",V285=3,"Competente",V285=4,"Proficiente",V285=5,"Master")</f>
        <v>Competente</v>
      </c>
      <c r="X285" s="22">
        <v>2</v>
      </c>
      <c r="Y285" s="22" t="str" cm="1">
        <f t="array" ref="Y285">_xlfn.IFS(X285=0,"No evidenciado",X285=1,"Novato",X285=2,"Principiante avanzado",X285=3,"Competente",X285=4,"Proficiente",X285=5,"Master")</f>
        <v>Principiante avanzado</v>
      </c>
      <c r="Z285" s="22">
        <v>3</v>
      </c>
      <c r="AA285" s="22" t="str" cm="1">
        <f t="array" ref="AA285">_xlfn.IFS(Z285=0,"No evidenciado",Z285=1,"Novato",Z285=2,"Principiante avanzado",Z285=3,"Competente",Z285=4,"Proficiente",Z285=5,"Master")</f>
        <v>Competente</v>
      </c>
      <c r="AB285" s="22">
        <v>1</v>
      </c>
      <c r="AC285" s="22" t="str" cm="1">
        <f t="array" ref="AC285">_xlfn.IFS(AB285=0,"Prenovato",AB285=1,"Novato",AB285=2,"Principiante avanzado",AB285=3,"Competente",AB285=4,"Proficiente",AB285=5,"Master")</f>
        <v>Novato</v>
      </c>
      <c r="AD285" s="22" t="str">
        <f>IF(A285&lt;&gt;E285,"EVALUACIÓN","AUTOEVALUACIÓN")</f>
        <v>EVALUACIÓN</v>
      </c>
    </row>
    <row r="286" spans="1:30" x14ac:dyDescent="0.25">
      <c r="A286" t="s">
        <v>187</v>
      </c>
      <c r="B286" t="s">
        <v>190</v>
      </c>
      <c r="C286" t="s">
        <v>192</v>
      </c>
      <c r="D286" t="s">
        <v>194</v>
      </c>
      <c r="E286" t="s">
        <v>209</v>
      </c>
      <c r="F286" t="s">
        <v>224</v>
      </c>
      <c r="G286" t="s">
        <v>241</v>
      </c>
      <c r="H286" s="5">
        <v>44562</v>
      </c>
      <c r="I286" s="1">
        <f t="shared" ca="1" si="8"/>
        <v>17</v>
      </c>
      <c r="J286" s="1" t="str">
        <f t="shared" ca="1" si="9"/>
        <v>3. Mayor a 6 meses</v>
      </c>
      <c r="K286" t="str">
        <f>IF(COUNTIFS($E$2:$E$290,E286,$O$2:$O$290,"PRINCIPAL",$Q$2:$Q$290,0)&gt;0,"SI","NO")</f>
        <v>NO</v>
      </c>
      <c r="L286" t="s">
        <v>242</v>
      </c>
      <c r="M286" t="s">
        <v>247</v>
      </c>
      <c r="N286" t="s">
        <v>31</v>
      </c>
      <c r="O286" t="s">
        <v>31</v>
      </c>
      <c r="P286" t="str">
        <f>F286&amp;M286</f>
        <v>FERNANDO MIGUEL BARRIG JOInnovación</v>
      </c>
      <c r="Q286">
        <v>1</v>
      </c>
      <c r="R286" t="s">
        <v>6</v>
      </c>
      <c r="S286" t="s">
        <v>21</v>
      </c>
      <c r="T286" s="22">
        <v>1</v>
      </c>
      <c r="U286" s="22" t="str" cm="1">
        <f t="array" ref="U286">_xlfn.IFS(T286=0,"Prenovato",T286=1,"Novato",T286=2,"Principiante avanzado",T286=3,"Competente",T286=4,"Proficiente",T286=5,"Master")</f>
        <v>Novato</v>
      </c>
      <c r="V286" s="22">
        <v>3</v>
      </c>
      <c r="W286" s="22" t="str" cm="1">
        <f t="array" ref="W286">_xlfn.IFS(V286=0,"No evidenciado",V286=1,"Novato",V286=2,"Principiante avanzado",V286=3,"Competente",V286=4,"Proficiente",V286=5,"Master")</f>
        <v>Competente</v>
      </c>
      <c r="X286" s="22">
        <v>2</v>
      </c>
      <c r="Y286" s="22" t="str" cm="1">
        <f t="array" ref="Y286">_xlfn.IFS(X286=0,"No evidenciado",X286=1,"Novato",X286=2,"Principiante avanzado",X286=3,"Competente",X286=4,"Proficiente",X286=5,"Master")</f>
        <v>Principiante avanzado</v>
      </c>
      <c r="Z286" s="22">
        <v>3</v>
      </c>
      <c r="AA286" s="22" t="str" cm="1">
        <f t="array" ref="AA286">_xlfn.IFS(Z286=0,"No evidenciado",Z286=1,"Novato",Z286=2,"Principiante avanzado",Z286=3,"Competente",Z286=4,"Proficiente",Z286=5,"Master")</f>
        <v>Competente</v>
      </c>
      <c r="AB286" s="22">
        <v>1</v>
      </c>
      <c r="AC286" s="22" t="str" cm="1">
        <f t="array" ref="AC286">_xlfn.IFS(AB286=0,"Prenovato",AB286=1,"Novato",AB286=2,"Principiante avanzado",AB286=3,"Competente",AB286=4,"Proficiente",AB286=5,"Master")</f>
        <v>Novato</v>
      </c>
      <c r="AD286" s="22" t="str">
        <f>IF(A286&lt;&gt;E286,"EVALUACIÓN","AUTOEVALUACIÓN")</f>
        <v>EVALUACIÓN</v>
      </c>
    </row>
    <row r="287" spans="1:30" x14ac:dyDescent="0.25">
      <c r="A287" t="s">
        <v>187</v>
      </c>
      <c r="B287" t="s">
        <v>190</v>
      </c>
      <c r="C287" t="s">
        <v>192</v>
      </c>
      <c r="D287" t="s">
        <v>194</v>
      </c>
      <c r="E287" t="s">
        <v>209</v>
      </c>
      <c r="F287" t="s">
        <v>224</v>
      </c>
      <c r="G287" t="s">
        <v>241</v>
      </c>
      <c r="H287" s="5">
        <v>44562</v>
      </c>
      <c r="I287" s="1">
        <f t="shared" ca="1" si="8"/>
        <v>17</v>
      </c>
      <c r="J287" s="1" t="str">
        <f t="shared" ca="1" si="9"/>
        <v>3. Mayor a 6 meses</v>
      </c>
      <c r="K287" t="str">
        <f>IF(COUNTIFS($E$2:$E$290,E287,$O$2:$O$290,"PRINCIPAL",$Q$2:$Q$290,0)&gt;0,"SI","NO")</f>
        <v>NO</v>
      </c>
      <c r="L287" t="s">
        <v>242</v>
      </c>
      <c r="M287" t="s">
        <v>259</v>
      </c>
      <c r="N287" t="s">
        <v>260</v>
      </c>
      <c r="O287" t="s">
        <v>260</v>
      </c>
      <c r="P287" t="str">
        <f>F287&amp;M287</f>
        <v>FERNANDO MIGUEL BARRIG JOPrincipios de seguridad</v>
      </c>
      <c r="Q287">
        <v>2</v>
      </c>
      <c r="R287" t="s">
        <v>4</v>
      </c>
      <c r="S287" t="s">
        <v>21</v>
      </c>
      <c r="T287" s="22">
        <v>1</v>
      </c>
      <c r="U287" s="22" t="str" cm="1">
        <f t="array" ref="U287">_xlfn.IFS(T287=0,"Prenovato",T287=1,"Novato",T287=2,"Principiante avanzado",T287=3,"Competente",T287=4,"Proficiente",T287=5,"Master")</f>
        <v>Novato</v>
      </c>
      <c r="V287" s="22">
        <v>3</v>
      </c>
      <c r="W287" s="22" t="str" cm="1">
        <f t="array" ref="W287">_xlfn.IFS(V287=0,"No evidenciado",V287=1,"Novato",V287=2,"Principiante avanzado",V287=3,"Competente",V287=4,"Proficiente",V287=5,"Master")</f>
        <v>Competente</v>
      </c>
      <c r="X287" s="22">
        <v>2</v>
      </c>
      <c r="Y287" s="22" t="str" cm="1">
        <f t="array" ref="Y287">_xlfn.IFS(X287=0,"No evidenciado",X287=1,"Novato",X287=2,"Principiante avanzado",X287=3,"Competente",X287=4,"Proficiente",X287=5,"Master")</f>
        <v>Principiante avanzado</v>
      </c>
      <c r="Z287" s="22">
        <v>3</v>
      </c>
      <c r="AA287" s="22" t="str" cm="1">
        <f t="array" ref="AA287">_xlfn.IFS(Z287=0,"No evidenciado",Z287=1,"Novato",Z287=2,"Principiante avanzado",Z287=3,"Competente",Z287=4,"Proficiente",Z287=5,"Master")</f>
        <v>Competente</v>
      </c>
      <c r="AB287" s="22">
        <v>1</v>
      </c>
      <c r="AC287" s="22" t="str" cm="1">
        <f t="array" ref="AC287">_xlfn.IFS(AB287=0,"Prenovato",AB287=1,"Novato",AB287=2,"Principiante avanzado",AB287=3,"Competente",AB287=4,"Proficiente",AB287=5,"Master")</f>
        <v>Novato</v>
      </c>
      <c r="AD287" s="22" t="str">
        <f>IF(A287&lt;&gt;E287,"EVALUACIÓN","AUTOEVALUACIÓN")</f>
        <v>EVALUACIÓN</v>
      </c>
    </row>
    <row r="288" spans="1:30" x14ac:dyDescent="0.25">
      <c r="A288" t="s">
        <v>187</v>
      </c>
      <c r="B288" t="s">
        <v>190</v>
      </c>
      <c r="C288" t="s">
        <v>192</v>
      </c>
      <c r="D288" t="s">
        <v>194</v>
      </c>
      <c r="E288" t="s">
        <v>209</v>
      </c>
      <c r="F288" t="s">
        <v>224</v>
      </c>
      <c r="G288" t="s">
        <v>241</v>
      </c>
      <c r="H288" s="5">
        <v>44562</v>
      </c>
      <c r="I288" s="1">
        <f t="shared" ca="1" si="8"/>
        <v>17</v>
      </c>
      <c r="J288" s="1" t="str">
        <f t="shared" ca="1" si="9"/>
        <v>3. Mayor a 6 meses</v>
      </c>
      <c r="K288" t="str">
        <f>IF(COUNTIFS($E$2:$E$290,E288,$O$2:$O$290,"PRINCIPAL",$Q$2:$Q$290,0)&gt;0,"SI","NO")</f>
        <v>NO</v>
      </c>
      <c r="L288" t="s">
        <v>242</v>
      </c>
      <c r="M288" t="s">
        <v>248</v>
      </c>
      <c r="N288" t="s">
        <v>261</v>
      </c>
      <c r="O288" t="s">
        <v>260</v>
      </c>
      <c r="P288" t="str">
        <f>F288&amp;M288</f>
        <v>FERNANDO MIGUEL BARRIG JOCaptura de valor</v>
      </c>
      <c r="Q288">
        <v>2</v>
      </c>
      <c r="R288" t="s">
        <v>4</v>
      </c>
      <c r="S288" t="s">
        <v>21</v>
      </c>
      <c r="T288" s="22">
        <v>1</v>
      </c>
      <c r="U288" s="22" t="str" cm="1">
        <f t="array" ref="U288">_xlfn.IFS(T288=0,"Prenovato",T288=1,"Novato",T288=2,"Principiante avanzado",T288=3,"Competente",T288=4,"Proficiente",T288=5,"Master")</f>
        <v>Novato</v>
      </c>
      <c r="V288" s="22">
        <v>3</v>
      </c>
      <c r="W288" s="22" t="str" cm="1">
        <f t="array" ref="W288">_xlfn.IFS(V288=0,"No evidenciado",V288=1,"Novato",V288=2,"Principiante avanzado",V288=3,"Competente",V288=4,"Proficiente",V288=5,"Master")</f>
        <v>Competente</v>
      </c>
      <c r="X288" s="22">
        <v>2</v>
      </c>
      <c r="Y288" s="22" t="str" cm="1">
        <f t="array" ref="Y288">_xlfn.IFS(X288=0,"No evidenciado",X288=1,"Novato",X288=2,"Principiante avanzado",X288=3,"Competente",X288=4,"Proficiente",X288=5,"Master")</f>
        <v>Principiante avanzado</v>
      </c>
      <c r="Z288" s="22">
        <v>3</v>
      </c>
      <c r="AA288" s="22" t="str" cm="1">
        <f t="array" ref="AA288">_xlfn.IFS(Z288=0,"No evidenciado",Z288=1,"Novato",Z288=2,"Principiante avanzado",Z288=3,"Competente",Z288=4,"Proficiente",Z288=5,"Master")</f>
        <v>Competente</v>
      </c>
      <c r="AB288" s="22">
        <v>1</v>
      </c>
      <c r="AC288" s="22" t="str" cm="1">
        <f t="array" ref="AC288">_xlfn.IFS(AB288=0,"Prenovato",AB288=1,"Novato",AB288=2,"Principiante avanzado",AB288=3,"Competente",AB288=4,"Proficiente",AB288=5,"Master")</f>
        <v>Novato</v>
      </c>
      <c r="AD288" s="22" t="str">
        <f>IF(A288&lt;&gt;E288,"EVALUACIÓN","AUTOEVALUACIÓN")</f>
        <v>EVALUACIÓN</v>
      </c>
    </row>
    <row r="289" spans="1:30" x14ac:dyDescent="0.25">
      <c r="A289" t="s">
        <v>187</v>
      </c>
      <c r="B289" t="s">
        <v>190</v>
      </c>
      <c r="C289" t="s">
        <v>192</v>
      </c>
      <c r="D289" t="s">
        <v>194</v>
      </c>
      <c r="E289" t="s">
        <v>209</v>
      </c>
      <c r="F289" t="s">
        <v>224</v>
      </c>
      <c r="G289" t="s">
        <v>241</v>
      </c>
      <c r="H289" s="5">
        <v>44562</v>
      </c>
      <c r="I289" s="1">
        <f t="shared" ca="1" si="8"/>
        <v>17</v>
      </c>
      <c r="J289" s="1" t="str">
        <f t="shared" ca="1" si="9"/>
        <v>3. Mayor a 6 meses</v>
      </c>
      <c r="K289" t="str">
        <f>IF(COUNTIFS($E$2:$E$290,E289,$O$2:$O$290,"PRINCIPAL",$Q$2:$Q$290,0)&gt;0,"SI","NO")</f>
        <v>NO</v>
      </c>
      <c r="L289" t="s">
        <v>242</v>
      </c>
      <c r="M289" t="s">
        <v>249</v>
      </c>
      <c r="N289" t="s">
        <v>261</v>
      </c>
      <c r="O289" t="s">
        <v>260</v>
      </c>
      <c r="P289" t="str">
        <f>F289&amp;M289</f>
        <v>FERNANDO MIGUEL BARRIG JOStory Telling</v>
      </c>
      <c r="Q289">
        <v>2</v>
      </c>
      <c r="R289" t="s">
        <v>4</v>
      </c>
      <c r="S289" t="s">
        <v>21</v>
      </c>
      <c r="T289" s="22">
        <v>1</v>
      </c>
      <c r="U289" s="22" t="str" cm="1">
        <f t="array" ref="U289">_xlfn.IFS(T289=0,"Prenovato",T289=1,"Novato",T289=2,"Principiante avanzado",T289=3,"Competente",T289=4,"Proficiente",T289=5,"Master")</f>
        <v>Novato</v>
      </c>
      <c r="V289" s="22">
        <v>3</v>
      </c>
      <c r="W289" s="22" t="str" cm="1">
        <f t="array" ref="W289">_xlfn.IFS(V289=0,"No evidenciado",V289=1,"Novato",V289=2,"Principiante avanzado",V289=3,"Competente",V289=4,"Proficiente",V289=5,"Master")</f>
        <v>Competente</v>
      </c>
      <c r="X289" s="22">
        <v>2</v>
      </c>
      <c r="Y289" s="22" t="str" cm="1">
        <f t="array" ref="Y289">_xlfn.IFS(X289=0,"No evidenciado",X289=1,"Novato",X289=2,"Principiante avanzado",X289=3,"Competente",X289=4,"Proficiente",X289=5,"Master")</f>
        <v>Principiante avanzado</v>
      </c>
      <c r="Z289" s="22">
        <v>3</v>
      </c>
      <c r="AA289" s="22" t="str" cm="1">
        <f t="array" ref="AA289">_xlfn.IFS(Z289=0,"No evidenciado",Z289=1,"Novato",Z289=2,"Principiante avanzado",Z289=3,"Competente",Z289=4,"Proficiente",Z289=5,"Master")</f>
        <v>Competente</v>
      </c>
      <c r="AB289" s="22">
        <v>1</v>
      </c>
      <c r="AC289" s="22" t="str" cm="1">
        <f t="array" ref="AC289">_xlfn.IFS(AB289=0,"Prenovato",AB289=1,"Novato",AB289=2,"Principiante avanzado",AB289=3,"Competente",AB289=4,"Proficiente",AB289=5,"Master")</f>
        <v>Novato</v>
      </c>
      <c r="AD289" s="22" t="str">
        <f>IF(A289&lt;&gt;E289,"EVALUACIÓN","AUTOEVALUACIÓN")</f>
        <v>EVALUACIÓN</v>
      </c>
    </row>
    <row r="290" spans="1:30" x14ac:dyDescent="0.25">
      <c r="A290" t="s">
        <v>187</v>
      </c>
      <c r="B290" t="s">
        <v>190</v>
      </c>
      <c r="C290" t="s">
        <v>192</v>
      </c>
      <c r="D290" t="s">
        <v>194</v>
      </c>
      <c r="E290" t="s">
        <v>209</v>
      </c>
      <c r="F290" t="s">
        <v>224</v>
      </c>
      <c r="G290" t="s">
        <v>241</v>
      </c>
      <c r="H290" s="5">
        <v>44562</v>
      </c>
      <c r="I290" s="1">
        <f t="shared" ca="1" si="8"/>
        <v>17</v>
      </c>
      <c r="J290" s="1" t="str">
        <f t="shared" ca="1" si="9"/>
        <v>3. Mayor a 6 meses</v>
      </c>
      <c r="K290" t="str">
        <f>IF(COUNTIFS($E$2:$E$290,E290,$O$2:$O$290,"PRINCIPAL",$Q$2:$Q$290,0)&gt;0,"SI","NO")</f>
        <v>NO</v>
      </c>
      <c r="L290" t="s">
        <v>242</v>
      </c>
      <c r="M290" t="s">
        <v>257</v>
      </c>
      <c r="N290" t="s">
        <v>31</v>
      </c>
      <c r="O290" t="s">
        <v>31</v>
      </c>
      <c r="P290" t="str">
        <f>F290&amp;M290</f>
        <v>FERNANDO MIGUEL BARRIG JOFrameworks de arquitectura empresarial</v>
      </c>
      <c r="Q290">
        <v>2</v>
      </c>
      <c r="R290" t="s">
        <v>4</v>
      </c>
      <c r="S290" t="s">
        <v>21</v>
      </c>
      <c r="T290" s="22">
        <v>1</v>
      </c>
      <c r="U290" s="22" t="str" cm="1">
        <f t="array" ref="U290">_xlfn.IFS(T290=0,"Prenovato",T290=1,"Novato",T290=2,"Principiante avanzado",T290=3,"Competente",T290=4,"Proficiente",T290=5,"Master")</f>
        <v>Novato</v>
      </c>
      <c r="V290" s="22">
        <v>3</v>
      </c>
      <c r="W290" s="22" t="str" cm="1">
        <f t="array" ref="W290">_xlfn.IFS(V290=0,"No evidenciado",V290=1,"Novato",V290=2,"Principiante avanzado",V290=3,"Competente",V290=4,"Proficiente",V290=5,"Master")</f>
        <v>Competente</v>
      </c>
      <c r="X290" s="22">
        <v>2</v>
      </c>
      <c r="Y290" s="22" t="str" cm="1">
        <f t="array" ref="Y290">_xlfn.IFS(X290=0,"No evidenciado",X290=1,"Novato",X290=2,"Principiante avanzado",X290=3,"Competente",X290=4,"Proficiente",X290=5,"Master")</f>
        <v>Principiante avanzado</v>
      </c>
      <c r="Z290" s="22">
        <v>3</v>
      </c>
      <c r="AA290" s="22" t="str" cm="1">
        <f t="array" ref="AA290">_xlfn.IFS(Z290=0,"No evidenciado",Z290=1,"Novato",Z290=2,"Principiante avanzado",Z290=3,"Competente",Z290=4,"Proficiente",Z290=5,"Master")</f>
        <v>Competente</v>
      </c>
      <c r="AB290" s="22">
        <v>1</v>
      </c>
      <c r="AC290" s="22" t="str" cm="1">
        <f t="array" ref="AC290">_xlfn.IFS(AB290=0,"Prenovato",AB290=1,"Novato",AB290=2,"Principiante avanzado",AB290=3,"Competente",AB290=4,"Proficiente",AB290=5,"Master")</f>
        <v>Novato</v>
      </c>
      <c r="AD290" s="22" t="str">
        <f>IF(A290&lt;&gt;E290,"EVALUACIÓN","AUTOEVALUACIÓN")</f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AE89-D00D-4DB6-8A7A-E25EEB874FA8}">
  <dimension ref="B16:G87"/>
  <sheetViews>
    <sheetView showGridLines="0" zoomScale="80" zoomScaleNormal="80" workbookViewId="0">
      <selection activeCell="B49" sqref="B49"/>
    </sheetView>
  </sheetViews>
  <sheetFormatPr baseColWidth="10" defaultRowHeight="15" x14ac:dyDescent="0.25"/>
  <cols>
    <col min="1" max="1" width="5.7109375" customWidth="1"/>
    <col min="2" max="2" width="37.7109375" bestFit="1" customWidth="1"/>
    <col min="3" max="3" width="23.85546875" bestFit="1" customWidth="1"/>
    <col min="4" max="4" width="38.7109375" bestFit="1" customWidth="1"/>
    <col min="5" max="5" width="7.7109375" bestFit="1" customWidth="1"/>
    <col min="6" max="6" width="20.7109375" bestFit="1" customWidth="1"/>
    <col min="7" max="8" width="10.85546875" bestFit="1" customWidth="1"/>
    <col min="9" max="9" width="10.7109375" bestFit="1" customWidth="1"/>
    <col min="10" max="10" width="3.28515625" bestFit="1" customWidth="1"/>
    <col min="11" max="11" width="3.7109375" bestFit="1" customWidth="1"/>
    <col min="12" max="12" width="3.28515625" bestFit="1" customWidth="1"/>
    <col min="13" max="13" width="2.28515625" bestFit="1" customWidth="1"/>
    <col min="14" max="14" width="12.28515625" bestFit="1" customWidth="1"/>
    <col min="15" max="15" width="10.7109375" bestFit="1" customWidth="1"/>
    <col min="16" max="16" width="7.28515625" bestFit="1" customWidth="1"/>
    <col min="17" max="17" width="3.7109375" bestFit="1" customWidth="1"/>
    <col min="18" max="18" width="3.28515625" bestFit="1" customWidth="1"/>
    <col min="19" max="19" width="3.7109375" bestFit="1" customWidth="1"/>
    <col min="20" max="20" width="2.28515625" bestFit="1" customWidth="1"/>
    <col min="21" max="21" width="23.28515625" bestFit="1" customWidth="1"/>
  </cols>
  <sheetData>
    <row r="16" spans="2:2" x14ac:dyDescent="0.25">
      <c r="B16" t="s">
        <v>25</v>
      </c>
    </row>
    <row r="17" spans="2:4" x14ac:dyDescent="0.25">
      <c r="B17">
        <v>17</v>
      </c>
    </row>
    <row r="20" spans="2:4" x14ac:dyDescent="0.25">
      <c r="B20" s="2" t="s">
        <v>8</v>
      </c>
      <c r="C20" t="s">
        <v>25</v>
      </c>
      <c r="D20" t="s">
        <v>28</v>
      </c>
    </row>
    <row r="21" spans="2:4" x14ac:dyDescent="0.25">
      <c r="B21" t="s">
        <v>174</v>
      </c>
      <c r="C21">
        <v>1</v>
      </c>
      <c r="D21" s="3">
        <v>5.8823529411764705E-2</v>
      </c>
    </row>
    <row r="22" spans="2:4" x14ac:dyDescent="0.25">
      <c r="B22" t="s">
        <v>6</v>
      </c>
      <c r="C22">
        <v>10</v>
      </c>
      <c r="D22" s="3">
        <v>0.58823529411764708</v>
      </c>
    </row>
    <row r="23" spans="2:4" x14ac:dyDescent="0.25">
      <c r="B23" t="s">
        <v>4</v>
      </c>
      <c r="C23">
        <v>6</v>
      </c>
      <c r="D23" s="3">
        <v>0.35294117647058826</v>
      </c>
    </row>
    <row r="24" spans="2:4" x14ac:dyDescent="0.25">
      <c r="B24" t="s">
        <v>24</v>
      </c>
      <c r="C24">
        <v>17</v>
      </c>
      <c r="D24" s="3">
        <v>1</v>
      </c>
    </row>
    <row r="46" spans="2:5" x14ac:dyDescent="0.25">
      <c r="B46" s="2" t="s">
        <v>25</v>
      </c>
      <c r="C46" s="2" t="s">
        <v>20</v>
      </c>
      <c r="E46" s="27"/>
    </row>
    <row r="47" spans="2:5" x14ac:dyDescent="0.25">
      <c r="B47" s="2" t="s">
        <v>8</v>
      </c>
      <c r="C47" t="s">
        <v>21</v>
      </c>
      <c r="E47" s="25" t="s">
        <v>24</v>
      </c>
    </row>
    <row r="48" spans="2:5" x14ac:dyDescent="0.25">
      <c r="B48" t="s">
        <v>6</v>
      </c>
      <c r="C48">
        <v>10</v>
      </c>
      <c r="E48">
        <f>C48+D48</f>
        <v>10</v>
      </c>
    </row>
    <row r="49" spans="2:5" x14ac:dyDescent="0.25">
      <c r="B49" t="s">
        <v>174</v>
      </c>
      <c r="C49">
        <v>1</v>
      </c>
      <c r="E49">
        <f>C49+D49</f>
        <v>1</v>
      </c>
    </row>
    <row r="50" spans="2:5" x14ac:dyDescent="0.25">
      <c r="B50" t="s">
        <v>4</v>
      </c>
      <c r="C50">
        <v>6</v>
      </c>
      <c r="E50">
        <f>C50+D50</f>
        <v>6</v>
      </c>
    </row>
    <row r="51" spans="2:5" x14ac:dyDescent="0.25">
      <c r="B51" t="s">
        <v>24</v>
      </c>
      <c r="C51">
        <v>17</v>
      </c>
      <c r="E51" s="26">
        <f>SUM(E48:E50)</f>
        <v>17</v>
      </c>
    </row>
    <row r="65" spans="2:7" x14ac:dyDescent="0.25">
      <c r="B65" s="4"/>
    </row>
    <row r="72" spans="2:7" x14ac:dyDescent="0.25">
      <c r="B72" s="2" t="s">
        <v>8</v>
      </c>
      <c r="C72" t="s" vm="4">
        <v>40</v>
      </c>
    </row>
    <row r="73" spans="2:7" x14ac:dyDescent="0.25">
      <c r="B73" s="2" t="s">
        <v>27</v>
      </c>
      <c r="C73" t="s" vm="5">
        <v>31</v>
      </c>
    </row>
    <row r="75" spans="2:7" x14ac:dyDescent="0.25">
      <c r="B75" s="2" t="s">
        <v>25</v>
      </c>
      <c r="D75" s="2" t="s">
        <v>10</v>
      </c>
    </row>
    <row r="76" spans="2:7" x14ac:dyDescent="0.25">
      <c r="B76" s="2" t="s">
        <v>15</v>
      </c>
      <c r="C76" s="2" t="s">
        <v>3</v>
      </c>
      <c r="D76" t="s">
        <v>5</v>
      </c>
      <c r="E76" t="s">
        <v>6</v>
      </c>
      <c r="F76" t="s">
        <v>4</v>
      </c>
      <c r="G76" t="s">
        <v>7</v>
      </c>
    </row>
    <row r="77" spans="2:7" x14ac:dyDescent="0.25">
      <c r="B77" t="s">
        <v>192</v>
      </c>
      <c r="C77" t="s">
        <v>257</v>
      </c>
      <c r="D77">
        <v>2</v>
      </c>
      <c r="E77">
        <v>0</v>
      </c>
      <c r="F77">
        <v>0</v>
      </c>
      <c r="G77">
        <v>0</v>
      </c>
    </row>
    <row r="78" spans="2:7" x14ac:dyDescent="0.25">
      <c r="C78" t="s">
        <v>247</v>
      </c>
      <c r="D78">
        <v>0</v>
      </c>
      <c r="E78">
        <v>0</v>
      </c>
      <c r="F78">
        <v>2</v>
      </c>
      <c r="G78">
        <v>0</v>
      </c>
    </row>
    <row r="79" spans="2:7" x14ac:dyDescent="0.25">
      <c r="C79" t="s">
        <v>254</v>
      </c>
      <c r="D79">
        <v>1</v>
      </c>
      <c r="E79">
        <v>0</v>
      </c>
      <c r="F79">
        <v>0</v>
      </c>
      <c r="G79">
        <v>1</v>
      </c>
    </row>
    <row r="80" spans="2:7" x14ac:dyDescent="0.25">
      <c r="C80" t="s">
        <v>258</v>
      </c>
      <c r="D80">
        <v>2</v>
      </c>
      <c r="E80">
        <v>0</v>
      </c>
      <c r="F80">
        <v>0</v>
      </c>
      <c r="G80">
        <v>0</v>
      </c>
    </row>
    <row r="81" spans="2:7" x14ac:dyDescent="0.25">
      <c r="C81" t="s">
        <v>253</v>
      </c>
      <c r="D81">
        <v>0</v>
      </c>
      <c r="E81">
        <v>0</v>
      </c>
      <c r="F81">
        <v>0</v>
      </c>
      <c r="G81">
        <v>2</v>
      </c>
    </row>
    <row r="82" spans="2:7" x14ac:dyDescent="0.25">
      <c r="B82" t="s">
        <v>242</v>
      </c>
      <c r="C82" t="s">
        <v>257</v>
      </c>
      <c r="D82">
        <v>5</v>
      </c>
      <c r="E82">
        <v>1</v>
      </c>
      <c r="F82">
        <v>9</v>
      </c>
      <c r="G82">
        <v>0</v>
      </c>
    </row>
    <row r="83" spans="2:7" x14ac:dyDescent="0.25">
      <c r="C83" t="s">
        <v>247</v>
      </c>
      <c r="D83">
        <v>0</v>
      </c>
      <c r="E83">
        <v>6</v>
      </c>
      <c r="F83">
        <v>9</v>
      </c>
      <c r="G83">
        <v>0</v>
      </c>
    </row>
    <row r="84" spans="2:7" x14ac:dyDescent="0.25">
      <c r="C84" t="s">
        <v>254</v>
      </c>
      <c r="D84">
        <v>8</v>
      </c>
      <c r="E84">
        <v>0</v>
      </c>
      <c r="F84">
        <v>7</v>
      </c>
      <c r="G84">
        <v>0</v>
      </c>
    </row>
    <row r="85" spans="2:7" x14ac:dyDescent="0.25">
      <c r="C85" t="s">
        <v>258</v>
      </c>
      <c r="D85">
        <v>9</v>
      </c>
      <c r="E85">
        <v>1</v>
      </c>
      <c r="F85">
        <v>4</v>
      </c>
      <c r="G85">
        <v>1</v>
      </c>
    </row>
    <row r="86" spans="2:7" x14ac:dyDescent="0.25">
      <c r="C86" t="s">
        <v>253</v>
      </c>
      <c r="D86">
        <v>7</v>
      </c>
      <c r="E86">
        <v>0</v>
      </c>
      <c r="F86">
        <v>5</v>
      </c>
      <c r="G86">
        <v>3</v>
      </c>
    </row>
    <row r="87" spans="2:7" x14ac:dyDescent="0.25">
      <c r="B87" t="s">
        <v>24</v>
      </c>
      <c r="D87">
        <v>13</v>
      </c>
      <c r="E87">
        <v>6</v>
      </c>
      <c r="F87">
        <v>16</v>
      </c>
      <c r="G87">
        <v>5</v>
      </c>
    </row>
  </sheetData>
  <conditionalFormatting pivot="1" sqref="D21:D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21:D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BE34-193F-4F5F-BC09-5F0F8AE885EF}">
  <dimension ref="A18:T83"/>
  <sheetViews>
    <sheetView showGridLines="0" zoomScale="85" zoomScaleNormal="85" workbookViewId="0">
      <selection activeCell="D29" sqref="D29"/>
    </sheetView>
  </sheetViews>
  <sheetFormatPr baseColWidth="10" defaultRowHeight="15" x14ac:dyDescent="0.25"/>
  <cols>
    <col min="1" max="1" width="5.7109375" customWidth="1"/>
    <col min="2" max="2" width="21.85546875" bestFit="1" customWidth="1"/>
    <col min="3" max="3" width="37.7109375" bestFit="1" customWidth="1"/>
    <col min="4" max="4" width="38.7109375" bestFit="1" customWidth="1"/>
  </cols>
  <sheetData>
    <row r="18" spans="2:4" ht="19.5" x14ac:dyDescent="0.35">
      <c r="B18" s="8" t="s">
        <v>45</v>
      </c>
    </row>
    <row r="20" spans="2:4" x14ac:dyDescent="0.25">
      <c r="B20" t="s">
        <v>25</v>
      </c>
    </row>
    <row r="21" spans="2:4" x14ac:dyDescent="0.25">
      <c r="B21">
        <v>17</v>
      </c>
    </row>
    <row r="25" spans="2:4" ht="19.5" x14ac:dyDescent="0.35">
      <c r="B25" s="10" t="s">
        <v>46</v>
      </c>
    </row>
    <row r="27" spans="2:4" x14ac:dyDescent="0.25">
      <c r="B27" s="2" t="s">
        <v>39</v>
      </c>
      <c r="C27" t="s">
        <v>25</v>
      </c>
      <c r="D27" t="s">
        <v>28</v>
      </c>
    </row>
    <row r="28" spans="2:4" x14ac:dyDescent="0.25">
      <c r="B28" t="s">
        <v>6</v>
      </c>
      <c r="C28">
        <v>10</v>
      </c>
      <c r="D28" s="3">
        <v>0.58823529411764708</v>
      </c>
    </row>
    <row r="29" spans="2:4" x14ac:dyDescent="0.25">
      <c r="B29" t="s">
        <v>4</v>
      </c>
      <c r="C29">
        <v>6</v>
      </c>
      <c r="D29" s="3">
        <v>0.35294117647058826</v>
      </c>
    </row>
    <row r="30" spans="2:4" x14ac:dyDescent="0.25">
      <c r="B30" t="s">
        <v>174</v>
      </c>
      <c r="C30">
        <v>1</v>
      </c>
      <c r="D30" s="3">
        <v>5.8823529411764705E-2</v>
      </c>
    </row>
    <row r="31" spans="2:4" x14ac:dyDescent="0.25">
      <c r="B31" t="s">
        <v>24</v>
      </c>
      <c r="C31">
        <v>17</v>
      </c>
      <c r="D31" s="3">
        <v>1</v>
      </c>
    </row>
    <row r="37" spans="1:20" ht="9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9" spans="1:20" ht="19.5" x14ac:dyDescent="0.35">
      <c r="B39" s="8" t="s">
        <v>41</v>
      </c>
    </row>
    <row r="41" spans="1:20" x14ac:dyDescent="0.25">
      <c r="B41" s="2" t="s">
        <v>8</v>
      </c>
      <c r="C41" t="s">
        <v>25</v>
      </c>
      <c r="D41" t="s">
        <v>28</v>
      </c>
    </row>
    <row r="42" spans="1:20" x14ac:dyDescent="0.25">
      <c r="B42" t="s">
        <v>6</v>
      </c>
      <c r="C42">
        <v>1</v>
      </c>
      <c r="D42" s="3">
        <v>5.8823529411764705E-2</v>
      </c>
    </row>
    <row r="43" spans="1:20" x14ac:dyDescent="0.25">
      <c r="B43" t="s">
        <v>263</v>
      </c>
      <c r="C43">
        <v>17</v>
      </c>
      <c r="D43" s="3">
        <v>1</v>
      </c>
    </row>
    <row r="44" spans="1:20" x14ac:dyDescent="0.25">
      <c r="B44" t="s">
        <v>24</v>
      </c>
      <c r="C44">
        <v>17</v>
      </c>
      <c r="D44" s="3">
        <v>1</v>
      </c>
    </row>
    <row r="51" spans="2:4" ht="19.5" x14ac:dyDescent="0.35">
      <c r="B51" s="8" t="s">
        <v>42</v>
      </c>
    </row>
    <row r="53" spans="2:4" x14ac:dyDescent="0.25">
      <c r="B53" s="2" t="s">
        <v>33</v>
      </c>
      <c r="C53" t="s">
        <v>25</v>
      </c>
      <c r="D53" t="s">
        <v>28</v>
      </c>
    </row>
    <row r="54" spans="2:4" x14ac:dyDescent="0.25">
      <c r="B54" t="s">
        <v>5</v>
      </c>
      <c r="C54">
        <v>8</v>
      </c>
      <c r="D54" s="3">
        <v>0.47058823529411764</v>
      </c>
    </row>
    <row r="55" spans="2:4" x14ac:dyDescent="0.25">
      <c r="B55" t="s">
        <v>4</v>
      </c>
      <c r="C55">
        <v>6</v>
      </c>
      <c r="D55" s="3">
        <v>0.35294117647058826</v>
      </c>
    </row>
    <row r="56" spans="2:4" x14ac:dyDescent="0.25">
      <c r="B56" t="s">
        <v>7</v>
      </c>
      <c r="C56">
        <v>3</v>
      </c>
      <c r="D56" s="3">
        <v>0.17647058823529413</v>
      </c>
    </row>
    <row r="57" spans="2:4" x14ac:dyDescent="0.25">
      <c r="B57" t="s">
        <v>24</v>
      </c>
      <c r="C57">
        <v>17</v>
      </c>
      <c r="D57" s="3">
        <v>1</v>
      </c>
    </row>
    <row r="63" spans="2:4" ht="19.5" x14ac:dyDescent="0.35">
      <c r="B63" s="8" t="s">
        <v>43</v>
      </c>
    </row>
    <row r="65" spans="2:4" x14ac:dyDescent="0.25">
      <c r="B65" s="2" t="s">
        <v>35</v>
      </c>
      <c r="C65" t="s">
        <v>25</v>
      </c>
      <c r="D65" t="s">
        <v>28</v>
      </c>
    </row>
    <row r="66" spans="2:4" x14ac:dyDescent="0.25">
      <c r="B66" t="s">
        <v>5</v>
      </c>
      <c r="C66">
        <v>8</v>
      </c>
      <c r="D66" s="3">
        <v>0.47058823529411764</v>
      </c>
    </row>
    <row r="67" spans="2:4" x14ac:dyDescent="0.25">
      <c r="B67" t="s">
        <v>4</v>
      </c>
      <c r="C67">
        <v>9</v>
      </c>
      <c r="D67" s="3">
        <v>0.52941176470588236</v>
      </c>
    </row>
    <row r="68" spans="2:4" x14ac:dyDescent="0.25">
      <c r="B68" t="s">
        <v>24</v>
      </c>
      <c r="C68">
        <v>17</v>
      </c>
      <c r="D68" s="3">
        <v>1</v>
      </c>
    </row>
    <row r="77" spans="2:4" ht="19.5" x14ac:dyDescent="0.35">
      <c r="B77" s="8" t="s">
        <v>44</v>
      </c>
    </row>
    <row r="79" spans="2:4" x14ac:dyDescent="0.25">
      <c r="B79" s="2" t="s">
        <v>37</v>
      </c>
      <c r="C79" t="s">
        <v>25</v>
      </c>
      <c r="D79" t="s">
        <v>28</v>
      </c>
    </row>
    <row r="80" spans="2:4" x14ac:dyDescent="0.25">
      <c r="B80" t="s">
        <v>5</v>
      </c>
      <c r="C80">
        <v>7</v>
      </c>
      <c r="D80" s="3">
        <v>0.41176470588235292</v>
      </c>
    </row>
    <row r="81" spans="2:4" x14ac:dyDescent="0.25">
      <c r="B81" t="s">
        <v>4</v>
      </c>
      <c r="C81">
        <v>3</v>
      </c>
      <c r="D81" s="3">
        <v>0.17647058823529413</v>
      </c>
    </row>
    <row r="82" spans="2:4" x14ac:dyDescent="0.25">
      <c r="B82" t="s">
        <v>7</v>
      </c>
      <c r="C82">
        <v>7</v>
      </c>
      <c r="D82" s="3">
        <v>0.41176470588235292</v>
      </c>
    </row>
    <row r="83" spans="2:4" x14ac:dyDescent="0.25">
      <c r="B83" t="s">
        <v>24</v>
      </c>
      <c r="C83">
        <v>17</v>
      </c>
      <c r="D83" s="3">
        <v>1</v>
      </c>
    </row>
  </sheetData>
  <conditionalFormatting pivot="1" sqref="D28:D30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D42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D54:D56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D66:D67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D80:D8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7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H22"/>
  <sheetViews>
    <sheetView showGridLines="0" tabSelected="1" topLeftCell="C1" zoomScale="85" zoomScaleNormal="85" workbookViewId="0">
      <selection activeCell="F5" sqref="F5"/>
    </sheetView>
  </sheetViews>
  <sheetFormatPr baseColWidth="10" defaultRowHeight="15" x14ac:dyDescent="0.25"/>
  <cols>
    <col min="1" max="1" width="5.42578125" customWidth="1"/>
    <col min="2" max="2" width="30.140625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16.42578125" customWidth="1"/>
    <col min="10" max="10" width="16.28515625" bestFit="1" customWidth="1"/>
    <col min="11" max="27" width="6" customWidth="1"/>
    <col min="28" max="29" width="5.42578125" customWidth="1"/>
    <col min="30" max="33" width="6" customWidth="1"/>
    <col min="34" max="34" width="21.140625" bestFit="1" customWidth="1"/>
  </cols>
  <sheetData>
    <row r="2" spans="2:34" ht="15.75" thickBot="1" x14ac:dyDescent="0.3"/>
    <row r="3" spans="2:34" ht="17.25" thickBot="1" x14ac:dyDescent="0.3">
      <c r="K3" s="30" t="s">
        <v>52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2"/>
      <c r="AC3" s="30" t="s">
        <v>53</v>
      </c>
      <c r="AD3" s="31"/>
      <c r="AE3" s="31"/>
      <c r="AF3" s="32"/>
    </row>
    <row r="4" spans="2:34" ht="15.75" x14ac:dyDescent="0.25">
      <c r="K4" s="13">
        <f t="shared" ref="K4:AA4" si="0">AVERAGE(K6:K22)</f>
        <v>1.588235294117647</v>
      </c>
      <c r="L4" s="13">
        <f t="shared" si="0"/>
        <v>2.8235294117647061</v>
      </c>
      <c r="M4" s="13">
        <f t="shared" si="0"/>
        <v>2.4705882352941178</v>
      </c>
      <c r="N4" s="13">
        <f t="shared" si="0"/>
        <v>2.7647058823529411</v>
      </c>
      <c r="O4" s="13">
        <f t="shared" si="0"/>
        <v>1.6470588235294117</v>
      </c>
      <c r="P4" s="13">
        <f t="shared" si="0"/>
        <v>1.5294117647058822</v>
      </c>
      <c r="Q4" s="13">
        <f t="shared" si="0"/>
        <v>2.2941176470588234</v>
      </c>
      <c r="R4" s="13">
        <f t="shared" si="0"/>
        <v>1.3529411764705883</v>
      </c>
      <c r="S4" s="13">
        <f t="shared" si="0"/>
        <v>1.9411764705882353</v>
      </c>
      <c r="T4" s="13">
        <f t="shared" si="0"/>
        <v>2.6470588235294117</v>
      </c>
      <c r="U4" s="13">
        <f t="shared" si="0"/>
        <v>3</v>
      </c>
      <c r="V4" s="13">
        <f t="shared" si="0"/>
        <v>2.6470588235294117</v>
      </c>
      <c r="W4" s="13">
        <f t="shared" si="0"/>
        <v>2.4117647058823528</v>
      </c>
      <c r="X4" s="13">
        <f t="shared" si="0"/>
        <v>3</v>
      </c>
      <c r="Y4" s="13">
        <f t="shared" si="0"/>
        <v>2.3529411764705883</v>
      </c>
      <c r="Z4" s="13">
        <f t="shared" si="0"/>
        <v>2.7058823529411766</v>
      </c>
      <c r="AA4" s="13">
        <f t="shared" si="0"/>
        <v>1.8235294117647058</v>
      </c>
      <c r="AB4" s="13"/>
      <c r="AC4" s="13">
        <f>AVERAGE(AC6:AC22)</f>
        <v>1.2941176470588236</v>
      </c>
      <c r="AD4" s="13">
        <f ca="1">AVERAGE(AD6:AD22)</f>
        <v>2.8235294117647061</v>
      </c>
      <c r="AE4" s="13">
        <f ca="1">AVERAGE(AE6:AE22)</f>
        <v>2.4705882352941178</v>
      </c>
      <c r="AF4" s="13">
        <f ca="1">AVERAGE(AF6:AF22)</f>
        <v>3.2352941176470589</v>
      </c>
    </row>
    <row r="5" spans="2:34" ht="221.25" customHeight="1" x14ac:dyDescent="0.3">
      <c r="B5" s="14" t="s">
        <v>0</v>
      </c>
      <c r="C5" s="14" t="s">
        <v>12</v>
      </c>
      <c r="D5" s="14" t="s">
        <v>13</v>
      </c>
      <c r="E5" s="14" t="s">
        <v>16</v>
      </c>
      <c r="F5" s="14" t="s">
        <v>11</v>
      </c>
      <c r="G5" s="14" t="s">
        <v>14</v>
      </c>
      <c r="H5" s="14" t="s">
        <v>15</v>
      </c>
      <c r="I5" s="14" t="s">
        <v>270</v>
      </c>
      <c r="J5" s="14" t="s">
        <v>185</v>
      </c>
      <c r="K5" s="23" t="s">
        <v>243</v>
      </c>
      <c r="L5" s="23" t="s">
        <v>244</v>
      </c>
      <c r="M5" s="23" t="s">
        <v>245</v>
      </c>
      <c r="N5" s="23" t="s">
        <v>246</v>
      </c>
      <c r="O5" s="15" t="s">
        <v>247</v>
      </c>
      <c r="P5" s="15" t="s">
        <v>248</v>
      </c>
      <c r="Q5" s="15" t="s">
        <v>249</v>
      </c>
      <c r="R5" s="15" t="s">
        <v>250</v>
      </c>
      <c r="S5" s="15" t="s">
        <v>251</v>
      </c>
      <c r="T5" s="15" t="s">
        <v>252</v>
      </c>
      <c r="U5" s="15" t="s">
        <v>253</v>
      </c>
      <c r="V5" s="15" t="s">
        <v>254</v>
      </c>
      <c r="W5" s="15" t="s">
        <v>255</v>
      </c>
      <c r="X5" s="15" t="s">
        <v>256</v>
      </c>
      <c r="Y5" s="15" t="s">
        <v>257</v>
      </c>
      <c r="Z5" s="15" t="s">
        <v>258</v>
      </c>
      <c r="AA5" s="15" t="s">
        <v>259</v>
      </c>
      <c r="AB5" s="24" t="s">
        <v>264</v>
      </c>
      <c r="AC5" s="33" t="s">
        <v>8</v>
      </c>
      <c r="AD5" s="16" t="s">
        <v>265</v>
      </c>
      <c r="AE5" s="16" t="s">
        <v>266</v>
      </c>
      <c r="AF5" s="16" t="s">
        <v>267</v>
      </c>
      <c r="AG5" s="17" t="s">
        <v>268</v>
      </c>
      <c r="AH5" s="18" t="s">
        <v>269</v>
      </c>
    </row>
    <row r="6" spans="2:34" ht="15.75" x14ac:dyDescent="0.3">
      <c r="B6" s="19" t="s">
        <v>194</v>
      </c>
      <c r="C6" s="19" t="str">
        <f ca="1">OFFSET(BASE!$A$1,MATCH(D6,BASE!B:B,0),0)</f>
        <v>U17771</v>
      </c>
      <c r="D6" s="19" t="str">
        <f ca="1">OFFSET(BASE!$B$1,MATCH(G6,BASE!F:F,0),0)</f>
        <v>JAVIER ARTURO MIRANDA PEREZ</v>
      </c>
      <c r="E6" s="19" t="str">
        <f ca="1">OFFSET(BASE!$B$1,MATCH(G6,BASE!F:F,0),1)</f>
        <v>CL</v>
      </c>
      <c r="F6" s="19" t="str" cm="1">
        <f t="array" ref="F6:F22">_xlfn.UNIQUE(BASE[MatriculaCalificado])</f>
        <v>S08814</v>
      </c>
      <c r="G6" s="19" t="str" cm="1">
        <f t="array" ref="G6:G22">_xlfn.UNIQUE(BASE[NombresCalificado])</f>
        <v>ROGER BENJAMIN VIGO LUNA</v>
      </c>
      <c r="H6" s="19" t="str">
        <f>VLOOKUP(G6,BASE[[NombresCalificado]:[Nivel]],7,0)</f>
        <v>TM</v>
      </c>
      <c r="I6" s="20" t="s">
        <v>183</v>
      </c>
      <c r="J6" s="19" t="s">
        <v>271</v>
      </c>
      <c r="K6" s="29">
        <f>VLOOKUP($G6&amp;K$5,BASE!$P$2:$Q$290,2,0)</f>
        <v>2</v>
      </c>
      <c r="L6" s="29">
        <f>VLOOKUP($G6&amp;L$5,BASE!$P$2:$Q$290,2,0)</f>
        <v>2</v>
      </c>
      <c r="M6" s="29">
        <f>VLOOKUP($G6&amp;M$5,BASE!$P$2:$Q$290,2,0)</f>
        <v>3</v>
      </c>
      <c r="N6" s="29">
        <f>VLOOKUP($G6&amp;N$5,BASE!$P$2:$Q$290,2,0)</f>
        <v>3</v>
      </c>
      <c r="O6" s="29">
        <f>VLOOKUP($G6&amp;O$5,BASE!$P$2:$Q$290,2,0)</f>
        <v>1</v>
      </c>
      <c r="P6" s="29">
        <f>VLOOKUP($G6&amp;P$5,BASE!$P$2:$Q$290,2,0)</f>
        <v>1</v>
      </c>
      <c r="Q6" s="29">
        <f>VLOOKUP($G6&amp;Q$5,BASE!$P$2:$Q$290,2,0)</f>
        <v>2</v>
      </c>
      <c r="R6" s="29">
        <f>VLOOKUP($G6&amp;R$5,BASE!$P$2:$Q$290,2,0)</f>
        <v>1</v>
      </c>
      <c r="S6" s="29">
        <f>VLOOKUP($G6&amp;S$5,BASE!$P$2:$Q$290,2,0)</f>
        <v>2</v>
      </c>
      <c r="T6" s="29">
        <f>VLOOKUP($G6&amp;T$5,BASE!$P$2:$Q$290,2,0)</f>
        <v>3</v>
      </c>
      <c r="U6" s="29">
        <f>VLOOKUP($G6&amp;U$5,BASE!$P$2:$Q$290,2,0)</f>
        <v>3</v>
      </c>
      <c r="V6" s="29">
        <f>VLOOKUP($G6&amp;V$5,BASE!$P$2:$Q$290,2,0)</f>
        <v>3</v>
      </c>
      <c r="W6" s="29">
        <f>VLOOKUP($G6&amp;W$5,BASE!$P$2:$Q$290,2,0)</f>
        <v>2</v>
      </c>
      <c r="X6" s="29">
        <f>VLOOKUP($G6&amp;X$5,BASE!$P$2:$Q$290,2,0)</f>
        <v>4</v>
      </c>
      <c r="Y6" s="29">
        <f>VLOOKUP($G6&amp;Y$5,BASE!$P$2:$Q$290,2,0)</f>
        <v>2</v>
      </c>
      <c r="Z6" s="29">
        <f>VLOOKUP($G6&amp;Z$5,BASE!$P$2:$Q$290,2,0)</f>
        <v>3</v>
      </c>
      <c r="AA6" s="29">
        <f>VLOOKUP($G6&amp;AA$5,BASE!$P$2:$Q$290,2,0)</f>
        <v>2</v>
      </c>
      <c r="AB6" s="21">
        <f t="shared" ref="AB6:AB22" si="1">AVERAGE(K6:AA6)</f>
        <v>2.2941176470588234</v>
      </c>
      <c r="AC6" s="29">
        <f>VLOOKUP(G6,BASE[[NombresCalificado]:[Nivel]],15,0)</f>
        <v>1</v>
      </c>
      <c r="AD6" s="29">
        <f ca="1">OFFSET(BASE!$V$1,MATCH($G6,BASE!$F$2:$F$290,0),0)</f>
        <v>3</v>
      </c>
      <c r="AE6" s="29">
        <f ca="1">OFFSET(BASE!$X$1,MATCH($G6,BASE!$F$2:$F$290,0),0)</f>
        <v>2</v>
      </c>
      <c r="AF6" s="29">
        <f ca="1">OFFSET(BASE!$Z$1,MATCH($G6,BASE!$F$2:$F$290,0),0)</f>
        <v>4</v>
      </c>
      <c r="AG6" s="29">
        <f ca="1">OFFSET(BASE!$AB$1,MATCH($G6,BASE!$F$2:$F$290,0),0)</f>
        <v>1</v>
      </c>
      <c r="AH6" s="19"/>
    </row>
    <row r="7" spans="2:34" ht="15.75" x14ac:dyDescent="0.3">
      <c r="B7" s="19" t="s">
        <v>194</v>
      </c>
      <c r="C7" s="19" t="str">
        <f ca="1">OFFSET(BASE!$A$1,MATCH(D7,BASE!B:B,0),0)</f>
        <v>U17771</v>
      </c>
      <c r="D7" s="19" t="str">
        <f ca="1">OFFSET(BASE!$B$1,MATCH(G7,BASE!F:F,0),0)</f>
        <v>JAVIER ARTURO MIRANDA PEREZ</v>
      </c>
      <c r="E7" s="19" t="str">
        <f ca="1">OFFSET(BASE!$B$1,MATCH(G7,BASE!F:F,0),1)</f>
        <v>CL</v>
      </c>
      <c r="F7" s="19" t="str">
        <v>S40389</v>
      </c>
      <c r="G7" s="19" t="str">
        <v>EDUARDO ALONSO DE JESUS SILVA ZUÑIGA</v>
      </c>
      <c r="H7" s="28" t="str">
        <f>VLOOKUP(G7,BASE!$F$2:$AC$290,7,0)</f>
        <v>TM</v>
      </c>
      <c r="I7" s="20" t="s">
        <v>183</v>
      </c>
      <c r="J7" s="19" t="s">
        <v>271</v>
      </c>
      <c r="K7" s="29">
        <f>VLOOKUP($G7&amp;K$5,BASE!$P$2:$Q$290,2,0)</f>
        <v>1</v>
      </c>
      <c r="L7" s="29">
        <f>VLOOKUP($G7&amp;L$5,BASE!$P$2:$Q$290,2,0)</f>
        <v>2</v>
      </c>
      <c r="M7" s="29">
        <f>VLOOKUP($G7&amp;M$5,BASE!$P$2:$Q$290,2,0)</f>
        <v>2</v>
      </c>
      <c r="N7" s="29">
        <f>VLOOKUP($G7&amp;N$5,BASE!$P$2:$Q$290,2,0)</f>
        <v>2</v>
      </c>
      <c r="O7" s="29">
        <f>VLOOKUP($G7&amp;O$5,BASE!$P$2:$Q$290,2,0)</f>
        <v>2</v>
      </c>
      <c r="P7" s="29">
        <f>VLOOKUP($G7&amp;P$5,BASE!$P$2:$Q$290,2,0)</f>
        <v>2</v>
      </c>
      <c r="Q7" s="29">
        <f>VLOOKUP($G7&amp;Q$5,BASE!$P$2:$Q$290,2,0)</f>
        <v>2</v>
      </c>
      <c r="R7" s="29">
        <f>VLOOKUP($G7&amp;R$5,BASE!$P$2:$Q$290,2,0)</f>
        <v>1</v>
      </c>
      <c r="S7" s="29">
        <f>VLOOKUP($G7&amp;S$5,BASE!$P$2:$Q$290,2,0)</f>
        <v>2</v>
      </c>
      <c r="T7" s="29">
        <f>VLOOKUP($G7&amp;T$5,BASE!$P$2:$Q$290,2,0)</f>
        <v>3</v>
      </c>
      <c r="U7" s="29">
        <f>VLOOKUP($G7&amp;U$5,BASE!$P$2:$Q$290,2,0)</f>
        <v>3</v>
      </c>
      <c r="V7" s="29">
        <f>VLOOKUP($G7&amp;V$5,BASE!$P$2:$Q$290,2,0)</f>
        <v>3</v>
      </c>
      <c r="W7" s="29">
        <f>VLOOKUP($G7&amp;W$5,BASE!$P$2:$Q$290,2,0)</f>
        <v>2</v>
      </c>
      <c r="X7" s="29">
        <f>VLOOKUP($G7&amp;X$5,BASE!$P$2:$Q$290,2,0)</f>
        <v>3</v>
      </c>
      <c r="Y7" s="29">
        <f>VLOOKUP($G7&amp;Y$5,BASE!$P$2:$Q$290,2,0)</f>
        <v>3</v>
      </c>
      <c r="Z7" s="29">
        <f>VLOOKUP($G7&amp;Z$5,BASE!$P$2:$Q$290,2,0)</f>
        <v>3</v>
      </c>
      <c r="AA7" s="29">
        <f>VLOOKUP($G7&amp;AA$5,BASE!$P$2:$Q$290,2,0)</f>
        <v>2</v>
      </c>
      <c r="AB7" s="21">
        <f t="shared" si="1"/>
        <v>2.2352941176470589</v>
      </c>
      <c r="AC7" s="29">
        <f>VLOOKUP(G7,BASE[[NombresCalificado]:[Nivel]],15,0)</f>
        <v>2</v>
      </c>
      <c r="AD7" s="29">
        <f ca="1">OFFSET(BASE!$V$1,MATCH($G7,BASE!$F$2:$F$290,0),0)</f>
        <v>3</v>
      </c>
      <c r="AE7" s="29">
        <f ca="1">OFFSET(BASE!$X$1,MATCH($G7,BASE!$F$2:$F$290,0),0)</f>
        <v>3</v>
      </c>
      <c r="AF7" s="29">
        <f ca="1">OFFSET(BASE!$Z$1,MATCH($G7,BASE!$F$2:$F$290,0),0)</f>
        <v>3</v>
      </c>
      <c r="AG7" s="29">
        <f ca="1">OFFSET(BASE!$AB$1,MATCH($G7,BASE!$F$2:$F$290,0),0)</f>
        <v>2</v>
      </c>
      <c r="AH7" s="19"/>
    </row>
    <row r="8" spans="2:34" ht="15.75" x14ac:dyDescent="0.3">
      <c r="B8" s="19" t="s">
        <v>194</v>
      </c>
      <c r="C8" s="19" t="str">
        <f ca="1">OFFSET(BASE!$A$1,MATCH(D8,BASE!B:B,0),0)</f>
        <v>U17771</v>
      </c>
      <c r="D8" s="19" t="str">
        <f ca="1">OFFSET(BASE!$B$1,MATCH(G8,BASE!F:F,0),0)</f>
        <v>JAVIER ARTURO MIRANDA PEREZ</v>
      </c>
      <c r="E8" s="19" t="str">
        <f ca="1">OFFSET(BASE!$B$1,MATCH(G8,BASE!F:F,0),1)</f>
        <v>CL</v>
      </c>
      <c r="F8" s="19" t="str">
        <v>S75056</v>
      </c>
      <c r="G8" s="19" t="str">
        <v>MARIA DEL PILAR GARCIA ECHEVARRIA</v>
      </c>
      <c r="H8" s="28" t="str">
        <f>VLOOKUP(G8,BASE!$F$2:$AC$290,7,0)</f>
        <v>TM</v>
      </c>
      <c r="I8" s="20" t="s">
        <v>184</v>
      </c>
      <c r="J8" s="19" t="s">
        <v>271</v>
      </c>
      <c r="K8" s="29">
        <f>VLOOKUP($G8&amp;K$5,BASE!$P$2:$Q$290,2,0)</f>
        <v>2</v>
      </c>
      <c r="L8" s="29">
        <f>VLOOKUP($G8&amp;L$5,BASE!$P$2:$Q$290,2,0)</f>
        <v>3</v>
      </c>
      <c r="M8" s="29">
        <f>VLOOKUP($G8&amp;M$5,BASE!$P$2:$Q$290,2,0)</f>
        <v>3</v>
      </c>
      <c r="N8" s="29">
        <f>VLOOKUP($G8&amp;N$5,BASE!$P$2:$Q$290,2,0)</f>
        <v>3</v>
      </c>
      <c r="O8" s="29">
        <f>VLOOKUP($G8&amp;O$5,BASE!$P$2:$Q$290,2,0)</f>
        <v>2</v>
      </c>
      <c r="P8" s="29">
        <f>VLOOKUP($G8&amp;P$5,BASE!$P$2:$Q$290,2,0)</f>
        <v>1</v>
      </c>
      <c r="Q8" s="29">
        <f>VLOOKUP($G8&amp;Q$5,BASE!$P$2:$Q$290,2,0)</f>
        <v>2</v>
      </c>
      <c r="R8" s="29">
        <f>VLOOKUP($G8&amp;R$5,BASE!$P$2:$Q$290,2,0)</f>
        <v>1</v>
      </c>
      <c r="S8" s="29">
        <f>VLOOKUP($G8&amp;S$5,BASE!$P$2:$Q$290,2,0)</f>
        <v>2</v>
      </c>
      <c r="T8" s="29">
        <f>VLOOKUP($G8&amp;T$5,BASE!$P$2:$Q$290,2,0)</f>
        <v>3</v>
      </c>
      <c r="U8" s="29">
        <f>VLOOKUP($G8&amp;U$5,BASE!$P$2:$Q$290,2,0)</f>
        <v>2</v>
      </c>
      <c r="V8" s="29">
        <f>VLOOKUP($G8&amp;V$5,BASE!$P$2:$Q$290,2,0)</f>
        <v>3</v>
      </c>
      <c r="W8" s="29">
        <f>VLOOKUP($G8&amp;W$5,BASE!$P$2:$Q$290,2,0)</f>
        <v>3</v>
      </c>
      <c r="X8" s="29">
        <f>VLOOKUP($G8&amp;X$5,BASE!$P$2:$Q$290,2,0)</f>
        <v>3</v>
      </c>
      <c r="Y8" s="29">
        <f>VLOOKUP($G8&amp;Y$5,BASE!$P$2:$Q$290,2,0)</f>
        <v>2</v>
      </c>
      <c r="Z8" s="29">
        <f>VLOOKUP($G8&amp;Z$5,BASE!$P$2:$Q$290,2,0)</f>
        <v>3</v>
      </c>
      <c r="AA8" s="29">
        <f>VLOOKUP($G8&amp;AA$5,BASE!$P$2:$Q$290,2,0)</f>
        <v>2</v>
      </c>
      <c r="AB8" s="21">
        <f t="shared" si="1"/>
        <v>2.3529411764705883</v>
      </c>
      <c r="AC8" s="29">
        <f>VLOOKUP(G8,BASE[[NombresCalificado]:[Nivel]],15,0)</f>
        <v>1</v>
      </c>
      <c r="AD8" s="29">
        <f ca="1">OFFSET(BASE!$V$1,MATCH($G8,BASE!$F$2:$F$290,0),0)</f>
        <v>3</v>
      </c>
      <c r="AE8" s="29">
        <f ca="1">OFFSET(BASE!$X$1,MATCH($G8,BASE!$F$2:$F$290,0),0)</f>
        <v>2</v>
      </c>
      <c r="AF8" s="29">
        <f ca="1">OFFSET(BASE!$Z$1,MATCH($G8,BASE!$F$2:$F$290,0),0)</f>
        <v>4</v>
      </c>
      <c r="AG8" s="29">
        <f ca="1">OFFSET(BASE!$AB$1,MATCH($G8,BASE!$F$2:$F$290,0),0)</f>
        <v>1</v>
      </c>
      <c r="AH8" s="19"/>
    </row>
    <row r="9" spans="2:34" ht="15.75" x14ac:dyDescent="0.3">
      <c r="B9" s="19" t="s">
        <v>194</v>
      </c>
      <c r="C9" s="19" t="str">
        <f ca="1">OFFSET(BASE!$A$1,MATCH(D9,BASE!B:B,0),0)</f>
        <v>U17771</v>
      </c>
      <c r="D9" s="19" t="str">
        <f ca="1">OFFSET(BASE!$B$1,MATCH(G9,BASE!F:F,0),0)</f>
        <v>JAVIER ARTURO MIRANDA PEREZ</v>
      </c>
      <c r="E9" s="19" t="str">
        <f ca="1">OFFSET(BASE!$B$1,MATCH(G9,BASE!F:F,0),1)</f>
        <v>CL</v>
      </c>
      <c r="F9" s="19" t="str">
        <v>S90378</v>
      </c>
      <c r="G9" s="19" t="str">
        <v>PAULA CESPEDES LOAYZA</v>
      </c>
      <c r="H9" s="28" t="str">
        <f>VLOOKUP(G9,BASE!$F$2:$AC$290,7,0)</f>
        <v>TM</v>
      </c>
      <c r="I9" s="20" t="s">
        <v>184</v>
      </c>
      <c r="J9" s="19" t="s">
        <v>271</v>
      </c>
      <c r="K9" s="29">
        <f>VLOOKUP($G9&amp;K$5,BASE!$P$2:$Q$290,2,0)</f>
        <v>3</v>
      </c>
      <c r="L9" s="29">
        <f>VLOOKUP($G9&amp;L$5,BASE!$P$2:$Q$290,2,0)</f>
        <v>3</v>
      </c>
      <c r="M9" s="29">
        <f>VLOOKUP($G9&amp;M$5,BASE!$P$2:$Q$290,2,0)</f>
        <v>3</v>
      </c>
      <c r="N9" s="29">
        <f>VLOOKUP($G9&amp;N$5,BASE!$P$2:$Q$290,2,0)</f>
        <v>3</v>
      </c>
      <c r="O9" s="29">
        <f>VLOOKUP($G9&amp;O$5,BASE!$P$2:$Q$290,2,0)</f>
        <v>2</v>
      </c>
      <c r="P9" s="29">
        <f>VLOOKUP($G9&amp;P$5,BASE!$P$2:$Q$290,2,0)</f>
        <v>1</v>
      </c>
      <c r="Q9" s="29">
        <f>VLOOKUP($G9&amp;Q$5,BASE!$P$2:$Q$290,2,0)</f>
        <v>2</v>
      </c>
      <c r="R9" s="29">
        <f>VLOOKUP($G9&amp;R$5,BASE!$P$2:$Q$290,2,0)</f>
        <v>1</v>
      </c>
      <c r="S9" s="29">
        <f>VLOOKUP($G9&amp;S$5,BASE!$P$2:$Q$290,2,0)</f>
        <v>2</v>
      </c>
      <c r="T9" s="29">
        <f>VLOOKUP($G9&amp;T$5,BASE!$P$2:$Q$290,2,0)</f>
        <v>3</v>
      </c>
      <c r="U9" s="29">
        <f>VLOOKUP($G9&amp;U$5,BASE!$P$2:$Q$290,2,0)</f>
        <v>3</v>
      </c>
      <c r="V9" s="29">
        <f>VLOOKUP($G9&amp;V$5,BASE!$P$2:$Q$290,2,0)</f>
        <v>3</v>
      </c>
      <c r="W9" s="29">
        <f>VLOOKUP($G9&amp;W$5,BASE!$P$2:$Q$290,2,0)</f>
        <v>1</v>
      </c>
      <c r="X9" s="29">
        <f>VLOOKUP($G9&amp;X$5,BASE!$P$2:$Q$290,2,0)</f>
        <v>3</v>
      </c>
      <c r="Y9" s="29">
        <f>VLOOKUP($G9&amp;Y$5,BASE!$P$2:$Q$290,2,0)</f>
        <v>2</v>
      </c>
      <c r="Z9" s="29">
        <f>VLOOKUP($G9&amp;Z$5,BASE!$P$2:$Q$290,2,0)</f>
        <v>2</v>
      </c>
      <c r="AA9" s="29">
        <f>VLOOKUP($G9&amp;AA$5,BASE!$P$2:$Q$290,2,0)</f>
        <v>2</v>
      </c>
      <c r="AB9" s="21">
        <f t="shared" si="1"/>
        <v>2.2941176470588234</v>
      </c>
      <c r="AC9" s="29">
        <f>VLOOKUP(G9,BASE[[NombresCalificado]:[Nivel]],15,0)</f>
        <v>1</v>
      </c>
      <c r="AD9" s="29">
        <f ca="1">OFFSET(BASE!$V$1,MATCH($G9,BASE!$F$2:$F$290,0),0)</f>
        <v>2</v>
      </c>
      <c r="AE9" s="29">
        <f ca="1">OFFSET(BASE!$X$1,MATCH($G9,BASE!$F$2:$F$290,0),0)</f>
        <v>2</v>
      </c>
      <c r="AF9" s="29">
        <f ca="1">OFFSET(BASE!$Z$1,MATCH($G9,BASE!$F$2:$F$290,0),0)</f>
        <v>4</v>
      </c>
      <c r="AG9" s="29">
        <f ca="1">OFFSET(BASE!$AB$1,MATCH($G9,BASE!$F$2:$F$290,0),0)</f>
        <v>1</v>
      </c>
      <c r="AH9" s="19"/>
    </row>
    <row r="10" spans="2:34" ht="15.75" x14ac:dyDescent="0.3">
      <c r="B10" s="19" t="s">
        <v>194</v>
      </c>
      <c r="C10" s="19" t="str">
        <f ca="1">OFFSET(BASE!$A$1,MATCH(D10,BASE!B:B,0),0)</f>
        <v>U17771</v>
      </c>
      <c r="D10" s="19" t="str">
        <f ca="1">OFFSET(BASE!$B$1,MATCH(G10,BASE!F:F,0),0)</f>
        <v>JAVIER ARTURO MIRANDA PEREZ</v>
      </c>
      <c r="E10" s="19" t="str">
        <f ca="1">OFFSET(BASE!$B$1,MATCH(G10,BASE!F:F,0),1)</f>
        <v>CL</v>
      </c>
      <c r="F10" s="19" t="str">
        <v>S91248</v>
      </c>
      <c r="G10" s="19" t="str">
        <v>MEYLIN KATHERINE ENDO LINO</v>
      </c>
      <c r="H10" s="28" t="str">
        <f>VLOOKUP(G10,BASE!$F$2:$AC$290,7,0)</f>
        <v>TM</v>
      </c>
      <c r="I10" s="20" t="s">
        <v>184</v>
      </c>
      <c r="J10" s="19" t="s">
        <v>271</v>
      </c>
      <c r="K10" s="29">
        <f>VLOOKUP($G10&amp;K$5,BASE!$P$2:$Q$290,2,0)</f>
        <v>1</v>
      </c>
      <c r="L10" s="29">
        <f>VLOOKUP($G10&amp;L$5,BASE!$P$2:$Q$290,2,0)</f>
        <v>2</v>
      </c>
      <c r="M10" s="29">
        <f>VLOOKUP($G10&amp;M$5,BASE!$P$2:$Q$290,2,0)</f>
        <v>2</v>
      </c>
      <c r="N10" s="29">
        <f>VLOOKUP($G10&amp;N$5,BASE!$P$2:$Q$290,2,0)</f>
        <v>2</v>
      </c>
      <c r="O10" s="29">
        <f>VLOOKUP($G10&amp;O$5,BASE!$P$2:$Q$290,2,0)</f>
        <v>1</v>
      </c>
      <c r="P10" s="29">
        <f>VLOOKUP($G10&amp;P$5,BASE!$P$2:$Q$290,2,0)</f>
        <v>1</v>
      </c>
      <c r="Q10" s="29">
        <f>VLOOKUP($G10&amp;Q$5,BASE!$P$2:$Q$290,2,0)</f>
        <v>2</v>
      </c>
      <c r="R10" s="29">
        <f>VLOOKUP($G10&amp;R$5,BASE!$P$2:$Q$290,2,0)</f>
        <v>1</v>
      </c>
      <c r="S10" s="29">
        <f>VLOOKUP($G10&amp;S$5,BASE!$P$2:$Q$290,2,0)</f>
        <v>2</v>
      </c>
      <c r="T10" s="29">
        <f>VLOOKUP($G10&amp;T$5,BASE!$P$2:$Q$290,2,0)</f>
        <v>2</v>
      </c>
      <c r="U10" s="29">
        <f>VLOOKUP($G10&amp;U$5,BASE!$P$2:$Q$290,2,0)</f>
        <v>2</v>
      </c>
      <c r="V10" s="29">
        <f>VLOOKUP($G10&amp;V$5,BASE!$P$2:$Q$290,2,0)</f>
        <v>2</v>
      </c>
      <c r="W10" s="29">
        <f>VLOOKUP($G10&amp;W$5,BASE!$P$2:$Q$290,2,0)</f>
        <v>2</v>
      </c>
      <c r="X10" s="29">
        <f>VLOOKUP($G10&amp;X$5,BASE!$P$2:$Q$290,2,0)</f>
        <v>2</v>
      </c>
      <c r="Y10" s="29">
        <f>VLOOKUP($G10&amp;Y$5,BASE!$P$2:$Q$290,2,0)</f>
        <v>2</v>
      </c>
      <c r="Z10" s="29">
        <f>VLOOKUP($G10&amp;Z$5,BASE!$P$2:$Q$290,2,0)</f>
        <v>2</v>
      </c>
      <c r="AA10" s="29">
        <f>VLOOKUP($G10&amp;AA$5,BASE!$P$2:$Q$290,2,0)</f>
        <v>1</v>
      </c>
      <c r="AB10" s="21">
        <f t="shared" si="1"/>
        <v>1.7058823529411764</v>
      </c>
      <c r="AC10" s="29">
        <f>VLOOKUP(G10,BASE[[NombresCalificado]:[Nivel]],15,0)</f>
        <v>1</v>
      </c>
      <c r="AD10" s="29">
        <f ca="1">OFFSET(BASE!$V$1,MATCH($G10,BASE!$F$2:$F$290,0),0)</f>
        <v>2</v>
      </c>
      <c r="AE10" s="29">
        <f ca="1">OFFSET(BASE!$X$1,MATCH($G10,BASE!$F$2:$F$290,0),0)</f>
        <v>2</v>
      </c>
      <c r="AF10" s="29">
        <f ca="1">OFFSET(BASE!$Z$1,MATCH($G10,BASE!$F$2:$F$290,0),0)</f>
        <v>3</v>
      </c>
      <c r="AG10" s="29">
        <f ca="1">OFFSET(BASE!$AB$1,MATCH($G10,BASE!$F$2:$F$290,0),0)</f>
        <v>1</v>
      </c>
      <c r="AH10" s="19"/>
    </row>
    <row r="11" spans="2:34" ht="15.75" x14ac:dyDescent="0.3">
      <c r="B11" s="19" t="s">
        <v>194</v>
      </c>
      <c r="C11" s="19" t="str">
        <f ca="1">OFFSET(BASE!$A$1,MATCH(D11,BASE!B:B,0),0)</f>
        <v>U17771</v>
      </c>
      <c r="D11" s="19" t="str">
        <f ca="1">OFFSET(BASE!$B$1,MATCH(G11,BASE!F:F,0),0)</f>
        <v>JAVIER ARTURO MIRANDA PEREZ</v>
      </c>
      <c r="E11" s="19" t="str">
        <f ca="1">OFFSET(BASE!$B$1,MATCH(G11,BASE!F:F,0),1)</f>
        <v>CL</v>
      </c>
      <c r="F11" s="19" t="str">
        <v>T07648</v>
      </c>
      <c r="G11" s="19" t="str">
        <v>RICHARD MIGUEL APAZA AGUERO</v>
      </c>
      <c r="H11" s="28" t="str">
        <f>VLOOKUP(G11,BASE!$F$2:$AC$290,7,0)</f>
        <v>TM</v>
      </c>
      <c r="I11" s="20" t="s">
        <v>183</v>
      </c>
      <c r="J11" s="19" t="s">
        <v>271</v>
      </c>
      <c r="K11" s="29">
        <f>VLOOKUP($G11&amp;K$5,BASE!$P$2:$Q$290,2,0)</f>
        <v>3</v>
      </c>
      <c r="L11" s="29">
        <f>VLOOKUP($G11&amp;L$5,BASE!$P$2:$Q$290,2,0)</f>
        <v>2</v>
      </c>
      <c r="M11" s="29">
        <f>VLOOKUP($G11&amp;M$5,BASE!$P$2:$Q$290,2,0)</f>
        <v>3</v>
      </c>
      <c r="N11" s="29">
        <f>VLOOKUP($G11&amp;N$5,BASE!$P$2:$Q$290,2,0)</f>
        <v>3</v>
      </c>
      <c r="O11" s="29">
        <f>VLOOKUP($G11&amp;O$5,BASE!$P$2:$Q$290,2,0)</f>
        <v>2</v>
      </c>
      <c r="P11" s="29">
        <f>VLOOKUP($G11&amp;P$5,BASE!$P$2:$Q$290,2,0)</f>
        <v>2</v>
      </c>
      <c r="Q11" s="29">
        <f>VLOOKUP($G11&amp;Q$5,BASE!$P$2:$Q$290,2,0)</f>
        <v>2</v>
      </c>
      <c r="R11" s="29">
        <f>VLOOKUP($G11&amp;R$5,BASE!$P$2:$Q$290,2,0)</f>
        <v>1</v>
      </c>
      <c r="S11" s="29">
        <f>VLOOKUP($G11&amp;S$5,BASE!$P$2:$Q$290,2,0)</f>
        <v>2</v>
      </c>
      <c r="T11" s="29">
        <f>VLOOKUP($G11&amp;T$5,BASE!$P$2:$Q$290,2,0)</f>
        <v>3</v>
      </c>
      <c r="U11" s="29">
        <f>VLOOKUP($G11&amp;U$5,BASE!$P$2:$Q$290,2,0)</f>
        <v>3</v>
      </c>
      <c r="V11" s="29">
        <f>VLOOKUP($G11&amp;V$5,BASE!$P$2:$Q$290,2,0)</f>
        <v>3</v>
      </c>
      <c r="W11" s="29">
        <f>VLOOKUP($G11&amp;W$5,BASE!$P$2:$Q$290,2,0)</f>
        <v>2</v>
      </c>
      <c r="X11" s="29">
        <f>VLOOKUP($G11&amp;X$5,BASE!$P$2:$Q$290,2,0)</f>
        <v>3</v>
      </c>
      <c r="Y11" s="29">
        <f>VLOOKUP($G11&amp;Y$5,BASE!$P$2:$Q$290,2,0)</f>
        <v>3</v>
      </c>
      <c r="Z11" s="29">
        <f>VLOOKUP($G11&amp;Z$5,BASE!$P$2:$Q$290,2,0)</f>
        <v>3</v>
      </c>
      <c r="AA11" s="29">
        <f>VLOOKUP($G11&amp;AA$5,BASE!$P$2:$Q$290,2,0)</f>
        <v>3</v>
      </c>
      <c r="AB11" s="21">
        <f t="shared" si="1"/>
        <v>2.5294117647058822</v>
      </c>
      <c r="AC11" s="29">
        <f>VLOOKUP(G11,BASE[[NombresCalificado]:[Nivel]],15,0)</f>
        <v>2</v>
      </c>
      <c r="AD11" s="29">
        <f ca="1">OFFSET(BASE!$V$1,MATCH($G11,BASE!$F$2:$F$290,0),0)</f>
        <v>3</v>
      </c>
      <c r="AE11" s="29">
        <f ca="1">OFFSET(BASE!$X$1,MATCH($G11,BASE!$F$2:$F$290,0),0)</f>
        <v>3</v>
      </c>
      <c r="AF11" s="29">
        <f ca="1">OFFSET(BASE!$Z$1,MATCH($G11,BASE!$F$2:$F$290,0),0)</f>
        <v>3</v>
      </c>
      <c r="AG11" s="29">
        <f ca="1">OFFSET(BASE!$AB$1,MATCH($G11,BASE!$F$2:$F$290,0),0)</f>
        <v>2</v>
      </c>
      <c r="AH11" s="19"/>
    </row>
    <row r="12" spans="2:34" ht="15.75" x14ac:dyDescent="0.3">
      <c r="B12" s="19" t="s">
        <v>194</v>
      </c>
      <c r="C12" s="19" t="str">
        <f ca="1">OFFSET(BASE!$A$1,MATCH(D12,BASE!B:B,0),0)</f>
        <v>E14077</v>
      </c>
      <c r="D12" s="19" t="str">
        <f ca="1">OFFSET(BASE!$B$1,MATCH(G12,BASE!F:F,0),0)</f>
        <v>MAURICIO JAVIER CARBAJAL CORDOVA</v>
      </c>
      <c r="E12" s="19" t="str">
        <f ca="1">OFFSET(BASE!$B$1,MATCH(G12,BASE!F:F,0),1)</f>
        <v>CL</v>
      </c>
      <c r="F12" s="19" t="str">
        <v>T18496</v>
      </c>
      <c r="G12" s="19" t="str">
        <v>XAVIER ALBERTO GUTIERREZ CORAL</v>
      </c>
      <c r="H12" s="28" t="str">
        <f>VLOOKUP(G12,BASE!$F$2:$AC$290,7,0)</f>
        <v>TM</v>
      </c>
      <c r="I12" s="20" t="s">
        <v>183</v>
      </c>
      <c r="J12" s="19" t="s">
        <v>271</v>
      </c>
      <c r="K12" s="29">
        <f>VLOOKUP($G12&amp;K$5,BASE!$P$2:$Q$290,2,0)</f>
        <v>2</v>
      </c>
      <c r="L12" s="29">
        <f>VLOOKUP($G12&amp;L$5,BASE!$P$2:$Q$290,2,0)</f>
        <v>4</v>
      </c>
      <c r="M12" s="29">
        <f>VLOOKUP($G12&amp;M$5,BASE!$P$2:$Q$290,2,0)</f>
        <v>3</v>
      </c>
      <c r="N12" s="29">
        <f>VLOOKUP($G12&amp;N$5,BASE!$P$2:$Q$290,2,0)</f>
        <v>3</v>
      </c>
      <c r="O12" s="29">
        <f>VLOOKUP($G12&amp;O$5,BASE!$P$2:$Q$290,2,0)</f>
        <v>2</v>
      </c>
      <c r="P12" s="29">
        <f>VLOOKUP($G12&amp;P$5,BASE!$P$2:$Q$290,2,0)</f>
        <v>3</v>
      </c>
      <c r="Q12" s="29">
        <f>VLOOKUP($G12&amp;Q$5,BASE!$P$2:$Q$290,2,0)</f>
        <v>4</v>
      </c>
      <c r="R12" s="29">
        <f>VLOOKUP($G12&amp;R$5,BASE!$P$2:$Q$290,2,0)</f>
        <v>2</v>
      </c>
      <c r="S12" s="29">
        <f>VLOOKUP($G12&amp;S$5,BASE!$P$2:$Q$290,2,0)</f>
        <v>3</v>
      </c>
      <c r="T12" s="29">
        <f>VLOOKUP($G12&amp;T$5,BASE!$P$2:$Q$290,2,0)</f>
        <v>4</v>
      </c>
      <c r="U12" s="29">
        <f>VLOOKUP($G12&amp;U$5,BASE!$P$2:$Q$290,2,0)</f>
        <v>4</v>
      </c>
      <c r="V12" s="29">
        <f>VLOOKUP($G12&amp;V$5,BASE!$P$2:$Q$290,2,0)</f>
        <v>3</v>
      </c>
      <c r="W12" s="29">
        <f>VLOOKUP($G12&amp;W$5,BASE!$P$2:$Q$290,2,0)</f>
        <v>3</v>
      </c>
      <c r="X12" s="29">
        <f>VLOOKUP($G12&amp;X$5,BASE!$P$2:$Q$290,2,0)</f>
        <v>4</v>
      </c>
      <c r="Y12" s="29">
        <f>VLOOKUP($G12&amp;Y$5,BASE!$P$2:$Q$290,2,0)</f>
        <v>3</v>
      </c>
      <c r="Z12" s="29">
        <f>VLOOKUP($G12&amp;Z$5,BASE!$P$2:$Q$290,2,0)</f>
        <v>4</v>
      </c>
      <c r="AA12" s="29">
        <f>VLOOKUP($G12&amp;AA$5,BASE!$P$2:$Q$290,2,0)</f>
        <v>2</v>
      </c>
      <c r="AB12" s="21">
        <f t="shared" si="1"/>
        <v>3.1176470588235294</v>
      </c>
      <c r="AC12" s="29">
        <f>VLOOKUP(G12,BASE[[NombresCalificado]:[Nivel]],15,0)</f>
        <v>2</v>
      </c>
      <c r="AD12" s="29">
        <f ca="1">OFFSET(BASE!$V$1,MATCH($G12,BASE!$F$2:$F$290,0),0)</f>
        <v>4</v>
      </c>
      <c r="AE12" s="29">
        <f ca="1">OFFSET(BASE!$X$1,MATCH($G12,BASE!$F$2:$F$290,0),0)</f>
        <v>3</v>
      </c>
      <c r="AF12" s="29">
        <f ca="1">OFFSET(BASE!$Z$1,MATCH($G12,BASE!$F$2:$F$290,0),0)</f>
        <v>4</v>
      </c>
      <c r="AG12" s="29">
        <f ca="1">OFFSET(BASE!$AB$1,MATCH($G12,BASE!$F$2:$F$290,0),0)</f>
        <v>2</v>
      </c>
      <c r="AH12" s="19"/>
    </row>
    <row r="13" spans="2:34" ht="15.75" x14ac:dyDescent="0.3">
      <c r="B13" s="19" t="s">
        <v>194</v>
      </c>
      <c r="C13" s="19" t="str">
        <f ca="1">OFFSET(BASE!$A$1,MATCH(D13,BASE!B:B,0),0)</f>
        <v>U17771</v>
      </c>
      <c r="D13" s="19" t="str">
        <f ca="1">OFFSET(BASE!$B$1,MATCH(G13,BASE!F:F,0),0)</f>
        <v>JAVIER ARTURO MIRANDA PEREZ</v>
      </c>
      <c r="E13" s="19" t="str">
        <f ca="1">OFFSET(BASE!$B$1,MATCH(G13,BASE!F:F,0),1)</f>
        <v>CL</v>
      </c>
      <c r="F13" s="19" t="str">
        <v>T19752</v>
      </c>
      <c r="G13" s="19" t="str">
        <v>LILIA KATHLEEN POLO VILLANUEVA</v>
      </c>
      <c r="H13" s="28" t="str">
        <f>VLOOKUP(G13,BASE!$F$2:$AC$290,7,0)</f>
        <v>TM</v>
      </c>
      <c r="I13" s="20" t="s">
        <v>183</v>
      </c>
      <c r="J13" s="19" t="s">
        <v>271</v>
      </c>
      <c r="K13" s="29">
        <f>VLOOKUP($G13&amp;K$5,BASE!$P$2:$Q$290,2,0)</f>
        <v>1</v>
      </c>
      <c r="L13" s="29">
        <f>VLOOKUP($G13&amp;L$5,BASE!$P$2:$Q$290,2,0)</f>
        <v>4</v>
      </c>
      <c r="M13" s="29">
        <f>VLOOKUP($G13&amp;M$5,BASE!$P$2:$Q$290,2,0)</f>
        <v>2</v>
      </c>
      <c r="N13" s="29">
        <f>VLOOKUP($G13&amp;N$5,BASE!$P$2:$Q$290,2,0)</f>
        <v>2</v>
      </c>
      <c r="O13" s="29">
        <f>VLOOKUP($G13&amp;O$5,BASE!$P$2:$Q$290,2,0)</f>
        <v>2</v>
      </c>
      <c r="P13" s="29">
        <f>VLOOKUP($G13&amp;P$5,BASE!$P$2:$Q$290,2,0)</f>
        <v>1</v>
      </c>
      <c r="Q13" s="29">
        <f>VLOOKUP($G13&amp;Q$5,BASE!$P$2:$Q$290,2,0)</f>
        <v>3</v>
      </c>
      <c r="R13" s="29">
        <f>VLOOKUP($G13&amp;R$5,BASE!$P$2:$Q$290,2,0)</f>
        <v>2</v>
      </c>
      <c r="S13" s="29">
        <f>VLOOKUP($G13&amp;S$5,BASE!$P$2:$Q$290,2,0)</f>
        <v>2</v>
      </c>
      <c r="T13" s="29">
        <f>VLOOKUP($G13&amp;T$5,BASE!$P$2:$Q$290,2,0)</f>
        <v>4</v>
      </c>
      <c r="U13" s="29">
        <f>VLOOKUP($G13&amp;U$5,BASE!$P$2:$Q$290,2,0)</f>
        <v>4</v>
      </c>
      <c r="V13" s="29">
        <f>VLOOKUP($G13&amp;V$5,BASE!$P$2:$Q$290,2,0)</f>
        <v>2</v>
      </c>
      <c r="W13" s="29">
        <f>VLOOKUP($G13&amp;W$5,BASE!$P$2:$Q$290,2,0)</f>
        <v>2</v>
      </c>
      <c r="X13" s="29">
        <f>VLOOKUP($G13&amp;X$5,BASE!$P$2:$Q$290,2,0)</f>
        <v>2</v>
      </c>
      <c r="Y13" s="29">
        <f>VLOOKUP($G13&amp;Y$5,BASE!$P$2:$Q$290,2,0)</f>
        <v>2</v>
      </c>
      <c r="Z13" s="29">
        <f>VLOOKUP($G13&amp;Z$5,BASE!$P$2:$Q$290,2,0)</f>
        <v>3</v>
      </c>
      <c r="AA13" s="29">
        <f>VLOOKUP($G13&amp;AA$5,BASE!$P$2:$Q$290,2,0)</f>
        <v>1</v>
      </c>
      <c r="AB13" s="21">
        <f t="shared" si="1"/>
        <v>2.2941176470588234</v>
      </c>
      <c r="AC13" s="29">
        <f>VLOOKUP(G13,BASE[[NombresCalificado]:[Nivel]],15,0)</f>
        <v>1</v>
      </c>
      <c r="AD13" s="29">
        <f ca="1">OFFSET(BASE!$V$1,MATCH($G13,BASE!$F$2:$F$290,0),0)</f>
        <v>4</v>
      </c>
      <c r="AE13" s="29">
        <f ca="1">OFFSET(BASE!$X$1,MATCH($G13,BASE!$F$2:$F$290,0),0)</f>
        <v>3</v>
      </c>
      <c r="AF13" s="29">
        <f ca="1">OFFSET(BASE!$Z$1,MATCH($G13,BASE!$F$2:$F$290,0),0)</f>
        <v>4</v>
      </c>
      <c r="AG13" s="29">
        <f ca="1">OFFSET(BASE!$AB$1,MATCH($G13,BASE!$F$2:$F$290,0),0)</f>
        <v>1</v>
      </c>
      <c r="AH13" s="19"/>
    </row>
    <row r="14" spans="2:34" ht="15.75" x14ac:dyDescent="0.3">
      <c r="B14" s="19" t="s">
        <v>194</v>
      </c>
      <c r="C14" s="19" t="str">
        <f ca="1">OFFSET(BASE!$A$1,MATCH(D14,BASE!B:B,0),0)</f>
        <v>E14077</v>
      </c>
      <c r="D14" s="19" t="str">
        <f ca="1">OFFSET(BASE!$B$1,MATCH(G14,BASE!F:F,0),0)</f>
        <v>MAURICIO JAVIER CARBAJAL CORDOVA</v>
      </c>
      <c r="E14" s="19" t="str">
        <f ca="1">OFFSET(BASE!$B$1,MATCH(G14,BASE!F:F,0),1)</f>
        <v>CL</v>
      </c>
      <c r="F14" s="19" t="str">
        <v>T22000</v>
      </c>
      <c r="G14" s="19" t="str">
        <v>RENÁN ESNOVER GALLARDO YUPANQUI</v>
      </c>
      <c r="H14" s="28" t="str">
        <f>VLOOKUP(G14,BASE!$F$2:$AC$290,7,0)</f>
        <v>TM</v>
      </c>
      <c r="I14" s="20" t="s">
        <v>183</v>
      </c>
      <c r="J14" s="19" t="s">
        <v>271</v>
      </c>
      <c r="K14" s="29">
        <f>VLOOKUP($G14&amp;K$5,BASE!$P$2:$Q$290,2,0)</f>
        <v>1</v>
      </c>
      <c r="L14" s="29">
        <f>VLOOKUP($G14&amp;L$5,BASE!$P$2:$Q$290,2,0)</f>
        <v>3</v>
      </c>
      <c r="M14" s="29">
        <f>VLOOKUP($G14&amp;M$5,BASE!$P$2:$Q$290,2,0)</f>
        <v>2</v>
      </c>
      <c r="N14" s="29">
        <f>VLOOKUP($G14&amp;N$5,BASE!$P$2:$Q$290,2,0)</f>
        <v>2</v>
      </c>
      <c r="O14" s="29">
        <f>VLOOKUP($G14&amp;O$5,BASE!$P$2:$Q$290,2,0)</f>
        <v>1</v>
      </c>
      <c r="P14" s="29">
        <f>VLOOKUP($G14&amp;P$5,BASE!$P$2:$Q$290,2,0)</f>
        <v>1</v>
      </c>
      <c r="Q14" s="29">
        <f>VLOOKUP($G14&amp;Q$5,BASE!$P$2:$Q$290,2,0)</f>
        <v>2</v>
      </c>
      <c r="R14" s="29">
        <f>VLOOKUP($G14&amp;R$5,BASE!$P$2:$Q$290,2,0)</f>
        <v>1</v>
      </c>
      <c r="S14" s="29">
        <f>VLOOKUP($G14&amp;S$5,BASE!$P$2:$Q$290,2,0)</f>
        <v>2</v>
      </c>
      <c r="T14" s="29">
        <f>VLOOKUP($G14&amp;T$5,BASE!$P$2:$Q$290,2,0)</f>
        <v>2</v>
      </c>
      <c r="U14" s="29">
        <f>VLOOKUP($G14&amp;U$5,BASE!$P$2:$Q$290,2,0)</f>
        <v>3</v>
      </c>
      <c r="V14" s="29">
        <f>VLOOKUP($G14&amp;V$5,BASE!$P$2:$Q$290,2,0)</f>
        <v>3</v>
      </c>
      <c r="W14" s="29">
        <f>VLOOKUP($G14&amp;W$5,BASE!$P$2:$Q$290,2,0)</f>
        <v>2</v>
      </c>
      <c r="X14" s="29">
        <f>VLOOKUP($G14&amp;X$5,BASE!$P$2:$Q$290,2,0)</f>
        <v>2</v>
      </c>
      <c r="Y14" s="29">
        <f>VLOOKUP($G14&amp;Y$5,BASE!$P$2:$Q$290,2,0)</f>
        <v>3</v>
      </c>
      <c r="Z14" s="29">
        <f>VLOOKUP($G14&amp;Z$5,BASE!$P$2:$Q$290,2,0)</f>
        <v>3</v>
      </c>
      <c r="AA14" s="29">
        <f>VLOOKUP($G14&amp;AA$5,BASE!$P$2:$Q$290,2,0)</f>
        <v>1</v>
      </c>
      <c r="AB14" s="21">
        <f t="shared" si="1"/>
        <v>2</v>
      </c>
      <c r="AC14" s="29">
        <f>VLOOKUP(G14,BASE[[NombresCalificado]:[Nivel]],15,0)</f>
        <v>1</v>
      </c>
      <c r="AD14" s="29">
        <f ca="1">OFFSET(BASE!$V$1,MATCH($G14,BASE!$F$2:$F$290,0),0)</f>
        <v>2</v>
      </c>
      <c r="AE14" s="29">
        <f ca="1">OFFSET(BASE!$X$1,MATCH($G14,BASE!$F$2:$F$290,0),0)</f>
        <v>2</v>
      </c>
      <c r="AF14" s="29">
        <f ca="1">OFFSET(BASE!$Z$1,MATCH($G14,BASE!$F$2:$F$290,0),0)</f>
        <v>2</v>
      </c>
      <c r="AG14" s="29">
        <f ca="1">OFFSET(BASE!$AB$1,MATCH($G14,BASE!$F$2:$F$290,0),0)</f>
        <v>1</v>
      </c>
      <c r="AH14" s="19"/>
    </row>
    <row r="15" spans="2:34" ht="15.75" x14ac:dyDescent="0.3">
      <c r="B15" s="19" t="s">
        <v>194</v>
      </c>
      <c r="C15" s="19" t="str">
        <f ca="1">OFFSET(BASE!$A$1,MATCH(D15,BASE!B:B,0),0)</f>
        <v>E14077</v>
      </c>
      <c r="D15" s="19" t="str">
        <f ca="1">OFFSET(BASE!$B$1,MATCH(G15,BASE!F:F,0),0)</f>
        <v>MAURICIO JAVIER CARBAJAL CORDOVA</v>
      </c>
      <c r="E15" s="19" t="str">
        <f ca="1">OFFSET(BASE!$B$1,MATCH(G15,BASE!F:F,0),1)</f>
        <v>CL</v>
      </c>
      <c r="F15" s="19" t="str">
        <v>T26592</v>
      </c>
      <c r="G15" s="19" t="str">
        <v>DANIEL ANTONIO JIMÉNEZ QUINTANA</v>
      </c>
      <c r="H15" s="28" t="str">
        <f>VLOOKUP(G15,BASE!$F$2:$AC$290,7,0)</f>
        <v>TM</v>
      </c>
      <c r="I15" s="20" t="s">
        <v>184</v>
      </c>
      <c r="J15" s="19" t="s">
        <v>271</v>
      </c>
      <c r="K15" s="29">
        <f>VLOOKUP($G15&amp;K$5,BASE!$P$2:$Q$290,2,0)</f>
        <v>1</v>
      </c>
      <c r="L15" s="29">
        <f>VLOOKUP($G15&amp;L$5,BASE!$P$2:$Q$290,2,0)</f>
        <v>2</v>
      </c>
      <c r="M15" s="29">
        <f>VLOOKUP($G15&amp;M$5,BASE!$P$2:$Q$290,2,0)</f>
        <v>2</v>
      </c>
      <c r="N15" s="29">
        <f>VLOOKUP($G15&amp;N$5,BASE!$P$2:$Q$290,2,0)</f>
        <v>2</v>
      </c>
      <c r="O15" s="29">
        <f>VLOOKUP($G15&amp;O$5,BASE!$P$2:$Q$290,2,0)</f>
        <v>1</v>
      </c>
      <c r="P15" s="29">
        <f>VLOOKUP($G15&amp;P$5,BASE!$P$2:$Q$290,2,0)</f>
        <v>1</v>
      </c>
      <c r="Q15" s="29">
        <f>VLOOKUP($G15&amp;Q$5,BASE!$P$2:$Q$290,2,0)</f>
        <v>2</v>
      </c>
      <c r="R15" s="29">
        <f>VLOOKUP($G15&amp;R$5,BASE!$P$2:$Q$290,2,0)</f>
        <v>2</v>
      </c>
      <c r="S15" s="29">
        <f>VLOOKUP($G15&amp;S$5,BASE!$P$2:$Q$290,2,0)</f>
        <v>1</v>
      </c>
      <c r="T15" s="29">
        <f>VLOOKUP($G15&amp;T$5,BASE!$P$2:$Q$290,2,0)</f>
        <v>1</v>
      </c>
      <c r="U15" s="29">
        <f>VLOOKUP($G15&amp;U$5,BASE!$P$2:$Q$290,2,0)</f>
        <v>2</v>
      </c>
      <c r="V15" s="29">
        <f>VLOOKUP($G15&amp;V$5,BASE!$P$2:$Q$290,2,0)</f>
        <v>2</v>
      </c>
      <c r="W15" s="29">
        <f>VLOOKUP($G15&amp;W$5,BASE!$P$2:$Q$290,2,0)</f>
        <v>2</v>
      </c>
      <c r="X15" s="29">
        <f>VLOOKUP($G15&amp;X$5,BASE!$P$2:$Q$290,2,0)</f>
        <v>2</v>
      </c>
      <c r="Y15" s="29">
        <f>VLOOKUP($G15&amp;Y$5,BASE!$P$2:$Q$290,2,0)</f>
        <v>1</v>
      </c>
      <c r="Z15" s="29">
        <f>VLOOKUP($G15&amp;Z$5,BASE!$P$2:$Q$290,2,0)</f>
        <v>1</v>
      </c>
      <c r="AA15" s="29">
        <f>VLOOKUP($G15&amp;AA$5,BASE!$P$2:$Q$290,2,0)</f>
        <v>2</v>
      </c>
      <c r="AB15" s="21">
        <f t="shared" si="1"/>
        <v>1.588235294117647</v>
      </c>
      <c r="AC15" s="29">
        <f>VLOOKUP(G15,BASE[[NombresCalificado]:[Nivel]],15,0)</f>
        <v>0</v>
      </c>
      <c r="AD15" s="29">
        <f ca="1">OFFSET(BASE!$V$1,MATCH($G15,BASE!$F$2:$F$290,0),0)</f>
        <v>2</v>
      </c>
      <c r="AE15" s="29">
        <f ca="1">OFFSET(BASE!$X$1,MATCH($G15,BASE!$F$2:$F$290,0),0)</f>
        <v>2</v>
      </c>
      <c r="AF15" s="29">
        <f ca="1">OFFSET(BASE!$Z$1,MATCH($G15,BASE!$F$2:$F$290,0),0)</f>
        <v>2</v>
      </c>
      <c r="AG15" s="29">
        <f ca="1">OFFSET(BASE!$AB$1,MATCH($G15,BASE!$F$2:$F$290,0),0)</f>
        <v>0</v>
      </c>
      <c r="AH15" s="19"/>
    </row>
    <row r="16" spans="2:34" ht="15.75" x14ac:dyDescent="0.3">
      <c r="B16" s="19" t="s">
        <v>194</v>
      </c>
      <c r="C16" s="19" t="str">
        <f ca="1">OFFSET(BASE!$A$1,MATCH(D16,BASE!B:B,0),0)</f>
        <v>E14077</v>
      </c>
      <c r="D16" s="19" t="str">
        <f ca="1">OFFSET(BASE!$B$1,MATCH(G16,BASE!F:F,0),0)</f>
        <v>MAURICIO JAVIER CARBAJAL CORDOVA</v>
      </c>
      <c r="E16" s="19" t="str">
        <f ca="1">OFFSET(BASE!$B$1,MATCH(G16,BASE!F:F,0),1)</f>
        <v>CL</v>
      </c>
      <c r="F16" s="19" t="str">
        <v>U17038</v>
      </c>
      <c r="G16" s="19" t="str">
        <v>CAREN SOTIL POZO</v>
      </c>
      <c r="H16" s="28" t="str">
        <f>VLOOKUP(G16,BASE!$F$2:$AC$290,7,0)</f>
        <v>TM</v>
      </c>
      <c r="I16" s="20" t="s">
        <v>184</v>
      </c>
      <c r="J16" s="19" t="s">
        <v>271</v>
      </c>
      <c r="K16" s="29">
        <f>VLOOKUP($G16&amp;K$5,BASE!$P$2:$Q$290,2,0)</f>
        <v>1</v>
      </c>
      <c r="L16" s="29">
        <f>VLOOKUP($G16&amp;L$5,BASE!$P$2:$Q$290,2,0)</f>
        <v>2</v>
      </c>
      <c r="M16" s="29">
        <f>VLOOKUP($G16&amp;M$5,BASE!$P$2:$Q$290,2,0)</f>
        <v>2</v>
      </c>
      <c r="N16" s="29">
        <f>VLOOKUP($G16&amp;N$5,BASE!$P$2:$Q$290,2,0)</f>
        <v>3</v>
      </c>
      <c r="O16" s="29">
        <f>VLOOKUP($G16&amp;O$5,BASE!$P$2:$Q$290,2,0)</f>
        <v>1</v>
      </c>
      <c r="P16" s="29">
        <f>VLOOKUP($G16&amp;P$5,BASE!$P$2:$Q$290,2,0)</f>
        <v>1</v>
      </c>
      <c r="Q16" s="29">
        <f>VLOOKUP($G16&amp;Q$5,BASE!$P$2:$Q$290,2,0)</f>
        <v>2</v>
      </c>
      <c r="R16" s="29">
        <f>VLOOKUP($G16&amp;R$5,BASE!$P$2:$Q$290,2,0)</f>
        <v>1</v>
      </c>
      <c r="S16" s="29">
        <f>VLOOKUP($G16&amp;S$5,BASE!$P$2:$Q$290,2,0)</f>
        <v>2</v>
      </c>
      <c r="T16" s="29">
        <f>VLOOKUP($G16&amp;T$5,BASE!$P$2:$Q$290,2,0)</f>
        <v>3</v>
      </c>
      <c r="U16" s="29">
        <f>VLOOKUP($G16&amp;U$5,BASE!$P$2:$Q$290,2,0)</f>
        <v>3</v>
      </c>
      <c r="V16" s="29">
        <f>VLOOKUP($G16&amp;V$5,BASE!$P$2:$Q$290,2,0)</f>
        <v>2</v>
      </c>
      <c r="W16" s="29">
        <f>VLOOKUP($G16&amp;W$5,BASE!$P$2:$Q$290,2,0)</f>
        <v>2</v>
      </c>
      <c r="X16" s="29">
        <f>VLOOKUP($G16&amp;X$5,BASE!$P$2:$Q$290,2,0)</f>
        <v>3</v>
      </c>
      <c r="Y16" s="29">
        <f>VLOOKUP($G16&amp;Y$5,BASE!$P$2:$Q$290,2,0)</f>
        <v>2</v>
      </c>
      <c r="Z16" s="29">
        <f>VLOOKUP($G16&amp;Z$5,BASE!$P$2:$Q$290,2,0)</f>
        <v>3</v>
      </c>
      <c r="AA16" s="29">
        <f>VLOOKUP($G16&amp;AA$5,BASE!$P$2:$Q$290,2,0)</f>
        <v>2</v>
      </c>
      <c r="AB16" s="21">
        <f t="shared" si="1"/>
        <v>2.0588235294117645</v>
      </c>
      <c r="AC16" s="29">
        <f>VLOOKUP(G16,BASE[[NombresCalificado]:[Nivel]],15,0)</f>
        <v>1</v>
      </c>
      <c r="AD16" s="29">
        <f ca="1">OFFSET(BASE!$V$1,MATCH($G16,BASE!$F$2:$F$290,0),0)</f>
        <v>2</v>
      </c>
      <c r="AE16" s="29">
        <f ca="1">OFFSET(BASE!$X$1,MATCH($G16,BASE!$F$2:$F$290,0),0)</f>
        <v>3</v>
      </c>
      <c r="AF16" s="29">
        <f ca="1">OFFSET(BASE!$Z$1,MATCH($G16,BASE!$F$2:$F$290,0),0)</f>
        <v>3</v>
      </c>
      <c r="AG16" s="29">
        <f ca="1">OFFSET(BASE!$AB$1,MATCH($G16,BASE!$F$2:$F$290,0),0)</f>
        <v>1</v>
      </c>
      <c r="AH16" s="19"/>
    </row>
    <row r="17" spans="2:34" ht="15.75" x14ac:dyDescent="0.3">
      <c r="B17" s="19" t="s">
        <v>194</v>
      </c>
      <c r="C17" s="19" t="str">
        <f ca="1">OFFSET(BASE!$A$1,MATCH(D17,BASE!B:B,0),0)</f>
        <v>S78302</v>
      </c>
      <c r="D17" s="19" t="str">
        <f ca="1">OFFSET(BASE!$B$1,MATCH(G17,BASE!F:F,0),0)</f>
        <v>JUAN CARLOS SILVA SANTISTEBAN ALEGRE</v>
      </c>
      <c r="E17" s="19" t="str">
        <f ca="1">OFFSET(BASE!$B$1,MATCH(G17,BASE!F:F,0),1)</f>
        <v>-</v>
      </c>
      <c r="F17" s="19" t="str">
        <v>U17771</v>
      </c>
      <c r="G17" s="19" t="str">
        <v>JAVIER ARTURO MIRANDA PEREZ</v>
      </c>
      <c r="H17" s="28" t="str">
        <f>VLOOKUP(G17,BASE!$F$2:$AC$290,7,0)</f>
        <v>CL</v>
      </c>
      <c r="I17" s="20" t="s">
        <v>262</v>
      </c>
      <c r="J17" s="19" t="s">
        <v>271</v>
      </c>
      <c r="K17" s="29">
        <f>VLOOKUP($G17&amp;K$5,BASE!$P$2:$Q$290,2,0)</f>
        <v>3</v>
      </c>
      <c r="L17" s="29">
        <f>VLOOKUP($G17&amp;L$5,BASE!$P$2:$Q$290,2,0)</f>
        <v>4</v>
      </c>
      <c r="M17" s="29">
        <f>VLOOKUP($G17&amp;M$5,BASE!$P$2:$Q$290,2,0)</f>
        <v>4</v>
      </c>
      <c r="N17" s="29">
        <f>VLOOKUP($G17&amp;N$5,BASE!$P$2:$Q$290,2,0)</f>
        <v>4</v>
      </c>
      <c r="O17" s="29">
        <f>VLOOKUP($G17&amp;O$5,BASE!$P$2:$Q$290,2,0)</f>
        <v>2</v>
      </c>
      <c r="P17" s="29">
        <f>VLOOKUP($G17&amp;P$5,BASE!$P$2:$Q$290,2,0)</f>
        <v>2</v>
      </c>
      <c r="Q17" s="29">
        <f>VLOOKUP($G17&amp;Q$5,BASE!$P$2:$Q$290,2,0)</f>
        <v>3</v>
      </c>
      <c r="R17" s="29">
        <f>VLOOKUP($G17&amp;R$5,BASE!$P$2:$Q$290,2,0)</f>
        <v>3</v>
      </c>
      <c r="S17" s="29">
        <f>VLOOKUP($G17&amp;S$5,BASE!$P$2:$Q$290,2,0)</f>
        <v>3</v>
      </c>
      <c r="T17" s="29">
        <f>VLOOKUP($G17&amp;T$5,BASE!$P$2:$Q$290,2,0)</f>
        <v>3</v>
      </c>
      <c r="U17" s="29">
        <f>VLOOKUP($G17&amp;U$5,BASE!$P$2:$Q$290,2,0)</f>
        <v>4</v>
      </c>
      <c r="V17" s="29">
        <f>VLOOKUP($G17&amp;V$5,BASE!$P$2:$Q$290,2,0)</f>
        <v>4</v>
      </c>
      <c r="W17" s="29">
        <f>VLOOKUP($G17&amp;W$5,BASE!$P$2:$Q$290,2,0)</f>
        <v>3</v>
      </c>
      <c r="X17" s="29">
        <f>VLOOKUP($G17&amp;X$5,BASE!$P$2:$Q$290,2,0)</f>
        <v>4</v>
      </c>
      <c r="Y17" s="29">
        <f>VLOOKUP($G17&amp;Y$5,BASE!$P$2:$Q$290,2,0)</f>
        <v>3</v>
      </c>
      <c r="Z17" s="29">
        <f>VLOOKUP($G17&amp;Z$5,BASE!$P$2:$Q$290,2,0)</f>
        <v>3</v>
      </c>
      <c r="AA17" s="29">
        <f>VLOOKUP($G17&amp;AA$5,BASE!$P$2:$Q$290,2,0)</f>
        <v>3</v>
      </c>
      <c r="AB17" s="21">
        <f t="shared" si="1"/>
        <v>3.2352941176470589</v>
      </c>
      <c r="AC17" s="29">
        <f>VLOOKUP(G17,BASE[[NombresCalificado]:[Nivel]],15,0)</f>
        <v>2</v>
      </c>
      <c r="AD17" s="29">
        <f ca="1">OFFSET(BASE!$V$1,MATCH($G17,BASE!$F$2:$F$290,0),0)</f>
        <v>4</v>
      </c>
      <c r="AE17" s="29">
        <f ca="1">OFFSET(BASE!$X$1,MATCH($G17,BASE!$F$2:$F$290,0),0)</f>
        <v>3</v>
      </c>
      <c r="AF17" s="29">
        <f ca="1">OFFSET(BASE!$Z$1,MATCH($G17,BASE!$F$2:$F$290,0),0)</f>
        <v>4</v>
      </c>
      <c r="AG17" s="29">
        <f ca="1">OFFSET(BASE!$AB$1,MATCH($G17,BASE!$F$2:$F$290,0),0)</f>
        <v>2</v>
      </c>
      <c r="AH17" s="19"/>
    </row>
    <row r="18" spans="2:34" ht="15.75" x14ac:dyDescent="0.3">
      <c r="B18" s="19" t="s">
        <v>194</v>
      </c>
      <c r="C18" s="19" t="str">
        <f ca="1">OFFSET(BASE!$A$1,MATCH(D18,BASE!B:B,0),0)</f>
        <v>E14077</v>
      </c>
      <c r="D18" s="19" t="str">
        <f ca="1">OFFSET(BASE!$B$1,MATCH(G18,BASE!F:F,0),0)</f>
        <v>MAURICIO JAVIER CARBAJAL CORDOVA</v>
      </c>
      <c r="E18" s="19" t="str">
        <f ca="1">OFFSET(BASE!$B$1,MATCH(G18,BASE!F:F,0),1)</f>
        <v>CL</v>
      </c>
      <c r="F18" s="19" t="str">
        <v>U19208</v>
      </c>
      <c r="G18" s="19" t="str">
        <v>SUSAN SILVA RIVERA</v>
      </c>
      <c r="H18" s="28" t="str">
        <f>VLOOKUP(G18,BASE!$F$2:$AC$290,7,0)</f>
        <v>TM</v>
      </c>
      <c r="I18" s="20" t="s">
        <v>183</v>
      </c>
      <c r="J18" s="19" t="s">
        <v>271</v>
      </c>
      <c r="K18" s="29">
        <f>VLOOKUP($G18&amp;K$5,BASE!$P$2:$Q$290,2,0)</f>
        <v>1</v>
      </c>
      <c r="L18" s="29">
        <f>VLOOKUP($G18&amp;L$5,BASE!$P$2:$Q$290,2,0)</f>
        <v>3</v>
      </c>
      <c r="M18" s="29">
        <f>VLOOKUP($G18&amp;M$5,BASE!$P$2:$Q$290,2,0)</f>
        <v>2</v>
      </c>
      <c r="N18" s="29">
        <f>VLOOKUP($G18&amp;N$5,BASE!$P$2:$Q$290,2,0)</f>
        <v>3</v>
      </c>
      <c r="O18" s="29">
        <f>VLOOKUP($G18&amp;O$5,BASE!$P$2:$Q$290,2,0)</f>
        <v>2</v>
      </c>
      <c r="P18" s="29">
        <f>VLOOKUP($G18&amp;P$5,BASE!$P$2:$Q$290,2,0)</f>
        <v>2</v>
      </c>
      <c r="Q18" s="29">
        <f>VLOOKUP($G18&amp;Q$5,BASE!$P$2:$Q$290,2,0)</f>
        <v>2</v>
      </c>
      <c r="R18" s="29">
        <f>VLOOKUP($G18&amp;R$5,BASE!$P$2:$Q$290,2,0)</f>
        <v>1</v>
      </c>
      <c r="S18" s="29">
        <f>VLOOKUP($G18&amp;S$5,BASE!$P$2:$Q$290,2,0)</f>
        <v>1</v>
      </c>
      <c r="T18" s="29">
        <f>VLOOKUP($G18&amp;T$5,BASE!$P$2:$Q$290,2,0)</f>
        <v>2</v>
      </c>
      <c r="U18" s="29">
        <f>VLOOKUP($G18&amp;U$5,BASE!$P$2:$Q$290,2,0)</f>
        <v>3</v>
      </c>
      <c r="V18" s="29">
        <f>VLOOKUP($G18&amp;V$5,BASE!$P$2:$Q$290,2,0)</f>
        <v>2</v>
      </c>
      <c r="W18" s="29">
        <f>VLOOKUP($G18&amp;W$5,BASE!$P$2:$Q$290,2,0)</f>
        <v>3</v>
      </c>
      <c r="X18" s="29">
        <f>VLOOKUP($G18&amp;X$5,BASE!$P$2:$Q$290,2,0)</f>
        <v>3</v>
      </c>
      <c r="Y18" s="29">
        <f>VLOOKUP($G18&amp;Y$5,BASE!$P$2:$Q$290,2,0)</f>
        <v>2</v>
      </c>
      <c r="Z18" s="29">
        <f>VLOOKUP($G18&amp;Z$5,BASE!$P$2:$Q$290,2,0)</f>
        <v>3</v>
      </c>
      <c r="AA18" s="29">
        <f>VLOOKUP($G18&amp;AA$5,BASE!$P$2:$Q$290,2,0)</f>
        <v>1</v>
      </c>
      <c r="AB18" s="21">
        <f t="shared" si="1"/>
        <v>2.1176470588235294</v>
      </c>
      <c r="AC18" s="29">
        <f>VLOOKUP(G18,BASE[[NombresCalificado]:[Nivel]],15,0)</f>
        <v>1</v>
      </c>
      <c r="AD18" s="29">
        <f ca="1">OFFSET(BASE!$V$1,MATCH($G18,BASE!$F$2:$F$290,0),0)</f>
        <v>3</v>
      </c>
      <c r="AE18" s="29">
        <f ca="1">OFFSET(BASE!$X$1,MATCH($G18,BASE!$F$2:$F$290,0),0)</f>
        <v>2</v>
      </c>
      <c r="AF18" s="29">
        <f ca="1">OFFSET(BASE!$Z$1,MATCH($G18,BASE!$F$2:$F$290,0),0)</f>
        <v>3</v>
      </c>
      <c r="AG18" s="29">
        <f ca="1">OFFSET(BASE!$AB$1,MATCH($G18,BASE!$F$2:$F$290,0),0)</f>
        <v>1</v>
      </c>
      <c r="AH18" s="19"/>
    </row>
    <row r="19" spans="2:34" ht="15.75" x14ac:dyDescent="0.3">
      <c r="B19" s="19" t="s">
        <v>194</v>
      </c>
      <c r="C19" s="19" t="str">
        <f ca="1">OFFSET(BASE!$A$1,MATCH(D19,BASE!B:B,0),0)</f>
        <v>S78302</v>
      </c>
      <c r="D19" s="19" t="str">
        <f ca="1">OFFSET(BASE!$B$1,MATCH(G19,BASE!F:F,0),0)</f>
        <v>JUAN CARLOS SILVA SANTISTEBAN ALEGRE</v>
      </c>
      <c r="E19" s="19" t="str">
        <f ca="1">OFFSET(BASE!$B$1,MATCH(G19,BASE!F:F,0),1)</f>
        <v>-</v>
      </c>
      <c r="F19" s="19" t="str">
        <v>E14077</v>
      </c>
      <c r="G19" s="19" t="str">
        <v>MAURICIO JAVIER CARBAJAL CORDOVA</v>
      </c>
      <c r="H19" s="28" t="str">
        <f>VLOOKUP(G19,BASE!$F$2:$AC$290,7,0)</f>
        <v>CL</v>
      </c>
      <c r="I19" s="20" t="s">
        <v>182</v>
      </c>
      <c r="J19" s="19" t="s">
        <v>271</v>
      </c>
      <c r="K19" s="29">
        <f>VLOOKUP($G19&amp;K$5,BASE!$P$2:$Q$290,2,0)</f>
        <v>2</v>
      </c>
      <c r="L19" s="29">
        <f>VLOOKUP($G19&amp;L$5,BASE!$P$2:$Q$290,2,0)</f>
        <v>4</v>
      </c>
      <c r="M19" s="29">
        <f>VLOOKUP($G19&amp;M$5,BASE!$P$2:$Q$290,2,0)</f>
        <v>3</v>
      </c>
      <c r="N19" s="29">
        <f>VLOOKUP($G19&amp;N$5,BASE!$P$2:$Q$290,2,0)</f>
        <v>3</v>
      </c>
      <c r="O19" s="29">
        <f>VLOOKUP($G19&amp;O$5,BASE!$P$2:$Q$290,2,0)</f>
        <v>2</v>
      </c>
      <c r="P19" s="29">
        <f>VLOOKUP($G19&amp;P$5,BASE!$P$2:$Q$290,2,0)</f>
        <v>2</v>
      </c>
      <c r="Q19" s="29">
        <f>VLOOKUP($G19&amp;Q$5,BASE!$P$2:$Q$290,2,0)</f>
        <v>2</v>
      </c>
      <c r="R19" s="29">
        <f>VLOOKUP($G19&amp;R$5,BASE!$P$2:$Q$290,2,0)</f>
        <v>2</v>
      </c>
      <c r="S19" s="29">
        <f>VLOOKUP($G19&amp;S$5,BASE!$P$2:$Q$290,2,0)</f>
        <v>2</v>
      </c>
      <c r="T19" s="29">
        <f>VLOOKUP($G19&amp;T$5,BASE!$P$2:$Q$290,2,0)</f>
        <v>2</v>
      </c>
      <c r="U19" s="29">
        <f>VLOOKUP($G19&amp;U$5,BASE!$P$2:$Q$290,2,0)</f>
        <v>4</v>
      </c>
      <c r="V19" s="29">
        <f>VLOOKUP($G19&amp;V$5,BASE!$P$2:$Q$290,2,0)</f>
        <v>3</v>
      </c>
      <c r="W19" s="29">
        <f>VLOOKUP($G19&amp;W$5,BASE!$P$2:$Q$290,2,0)</f>
        <v>4</v>
      </c>
      <c r="X19" s="29">
        <f>VLOOKUP($G19&amp;X$5,BASE!$P$2:$Q$290,2,0)</f>
        <v>4</v>
      </c>
      <c r="Y19" s="29">
        <f>VLOOKUP($G19&amp;Y$5,BASE!$P$2:$Q$290,2,0)</f>
        <v>3</v>
      </c>
      <c r="Z19" s="29">
        <f>VLOOKUP($G19&amp;Z$5,BASE!$P$2:$Q$290,2,0)</f>
        <v>3</v>
      </c>
      <c r="AA19" s="29">
        <f>VLOOKUP($G19&amp;AA$5,BASE!$P$2:$Q$290,2,0)</f>
        <v>2</v>
      </c>
      <c r="AB19" s="21">
        <f t="shared" si="1"/>
        <v>2.7647058823529411</v>
      </c>
      <c r="AC19" s="29">
        <f>VLOOKUP(G19,BASE[[NombresCalificado]:[Nivel]],15,0)</f>
        <v>2</v>
      </c>
      <c r="AD19" s="29">
        <f ca="1">OFFSET(BASE!$V$1,MATCH($G19,BASE!$F$2:$F$290,0),0)</f>
        <v>3</v>
      </c>
      <c r="AE19" s="29">
        <f ca="1">OFFSET(BASE!$X$1,MATCH($G19,BASE!$F$2:$F$290,0),0)</f>
        <v>3</v>
      </c>
      <c r="AF19" s="29">
        <f ca="1">OFFSET(BASE!$Z$1,MATCH($G19,BASE!$F$2:$F$290,0),0)</f>
        <v>3</v>
      </c>
      <c r="AG19" s="29">
        <f ca="1">OFFSET(BASE!$AB$1,MATCH($G19,BASE!$F$2:$F$290,0),0)</f>
        <v>2</v>
      </c>
      <c r="AH19" s="19"/>
    </row>
    <row r="20" spans="2:34" ht="15.75" x14ac:dyDescent="0.3">
      <c r="B20" s="19" t="s">
        <v>194</v>
      </c>
      <c r="C20" s="19" t="str">
        <f ca="1">OFFSET(BASE!$A$1,MATCH(D20,BASE!B:B,0),0)</f>
        <v>U17771</v>
      </c>
      <c r="D20" s="19" t="str">
        <f ca="1">OFFSET(BASE!$B$1,MATCH(G20,BASE!F:F,0),0)</f>
        <v>JAVIER ARTURO MIRANDA PEREZ</v>
      </c>
      <c r="E20" s="19" t="str">
        <f ca="1">OFFSET(BASE!$B$1,MATCH(G20,BASE!F:F,0),1)</f>
        <v>CL</v>
      </c>
      <c r="F20" s="19" t="str">
        <v>E16928</v>
      </c>
      <c r="G20" s="19" t="str">
        <v>IVONNE KARINA SALVADOR MAYHUA</v>
      </c>
      <c r="H20" s="28" t="str">
        <f>VLOOKUP(G20,BASE!$F$2:$AC$290,7,0)</f>
        <v>TM</v>
      </c>
      <c r="I20" s="20" t="s">
        <v>183</v>
      </c>
      <c r="J20" s="19" t="s">
        <v>271</v>
      </c>
      <c r="K20" s="29">
        <f>VLOOKUP($G20&amp;K$5,BASE!$P$2:$Q$290,2,0)</f>
        <v>1</v>
      </c>
      <c r="L20" s="29">
        <f>VLOOKUP($G20&amp;L$5,BASE!$P$2:$Q$290,2,0)</f>
        <v>3</v>
      </c>
      <c r="M20" s="29">
        <f>VLOOKUP($G20&amp;M$5,BASE!$P$2:$Q$290,2,0)</f>
        <v>1</v>
      </c>
      <c r="N20" s="29">
        <f>VLOOKUP($G20&amp;N$5,BASE!$P$2:$Q$290,2,0)</f>
        <v>3</v>
      </c>
      <c r="O20" s="29">
        <f>VLOOKUP($G20&amp;O$5,BASE!$P$2:$Q$290,2,0)</f>
        <v>2</v>
      </c>
      <c r="P20" s="29">
        <f>VLOOKUP($G20&amp;P$5,BASE!$P$2:$Q$290,2,0)</f>
        <v>2</v>
      </c>
      <c r="Q20" s="29">
        <f>VLOOKUP($G20&amp;Q$5,BASE!$P$2:$Q$290,2,0)</f>
        <v>3</v>
      </c>
      <c r="R20" s="29">
        <f>VLOOKUP($G20&amp;R$5,BASE!$P$2:$Q$290,2,0)</f>
        <v>1</v>
      </c>
      <c r="S20" s="29">
        <f>VLOOKUP($G20&amp;S$5,BASE!$P$2:$Q$290,2,0)</f>
        <v>2</v>
      </c>
      <c r="T20" s="29">
        <f>VLOOKUP($G20&amp;T$5,BASE!$P$2:$Q$290,2,0)</f>
        <v>3</v>
      </c>
      <c r="U20" s="29">
        <f>VLOOKUP($G20&amp;U$5,BASE!$P$2:$Q$290,2,0)</f>
        <v>4</v>
      </c>
      <c r="V20" s="29">
        <f>VLOOKUP($G20&amp;V$5,BASE!$P$2:$Q$290,2,0)</f>
        <v>3</v>
      </c>
      <c r="W20" s="29">
        <f>VLOOKUP($G20&amp;W$5,BASE!$P$2:$Q$290,2,0)</f>
        <v>2</v>
      </c>
      <c r="X20" s="29">
        <f>VLOOKUP($G20&amp;X$5,BASE!$P$2:$Q$290,2,0)</f>
        <v>3</v>
      </c>
      <c r="Y20" s="29">
        <f>VLOOKUP($G20&amp;Y$5,BASE!$P$2:$Q$290,2,0)</f>
        <v>3</v>
      </c>
      <c r="Z20" s="29">
        <f>VLOOKUP($G20&amp;Z$5,BASE!$P$2:$Q$290,2,0)</f>
        <v>3</v>
      </c>
      <c r="AA20" s="29">
        <f>VLOOKUP($G20&amp;AA$5,BASE!$P$2:$Q$290,2,0)</f>
        <v>1</v>
      </c>
      <c r="AB20" s="21">
        <f t="shared" si="1"/>
        <v>2.3529411764705883</v>
      </c>
      <c r="AC20" s="29">
        <f>VLOOKUP(G20,BASE[[NombresCalificado]:[Nivel]],15,0)</f>
        <v>2</v>
      </c>
      <c r="AD20" s="29">
        <f ca="1">OFFSET(BASE!$V$1,MATCH($G20,BASE!$F$2:$F$290,0),0)</f>
        <v>3</v>
      </c>
      <c r="AE20" s="29">
        <f ca="1">OFFSET(BASE!$X$1,MATCH($G20,BASE!$F$2:$F$290,0),0)</f>
        <v>3</v>
      </c>
      <c r="AF20" s="29">
        <f ca="1">OFFSET(BASE!$Z$1,MATCH($G20,BASE!$F$2:$F$290,0),0)</f>
        <v>4</v>
      </c>
      <c r="AG20" s="29">
        <f ca="1">OFFSET(BASE!$AB$1,MATCH($G20,BASE!$F$2:$F$290,0),0)</f>
        <v>2</v>
      </c>
      <c r="AH20" s="19"/>
    </row>
    <row r="21" spans="2:34" ht="15.75" x14ac:dyDescent="0.3">
      <c r="B21" s="19" t="s">
        <v>194</v>
      </c>
      <c r="C21" s="19" t="str">
        <f ca="1">OFFSET(BASE!$A$1,MATCH(D21,BASE!B:B,0),0)</f>
        <v>E14077</v>
      </c>
      <c r="D21" s="19" t="str">
        <f ca="1">OFFSET(BASE!$B$1,MATCH(G21,BASE!F:F,0),0)</f>
        <v>MAURICIO JAVIER CARBAJAL CORDOVA</v>
      </c>
      <c r="E21" s="19" t="str">
        <f ca="1">OFFSET(BASE!$B$1,MATCH(G21,BASE!F:F,0),1)</f>
        <v>CL</v>
      </c>
      <c r="F21" s="19" t="str">
        <v>E18005</v>
      </c>
      <c r="G21" s="19" t="str">
        <v>MARIA ALEJANDRA ZUNIGA RAMOS</v>
      </c>
      <c r="H21" s="28" t="str">
        <f>VLOOKUP(G21,BASE!$F$2:$AC$290,7,0)</f>
        <v>TM</v>
      </c>
      <c r="I21" s="20" t="s">
        <v>184</v>
      </c>
      <c r="J21" s="19" t="s">
        <v>271</v>
      </c>
      <c r="K21" s="29">
        <f>VLOOKUP($G21&amp;K$5,BASE!$P$2:$Q$290,2,0)</f>
        <v>1</v>
      </c>
      <c r="L21" s="29">
        <f>VLOOKUP($G21&amp;L$5,BASE!$P$2:$Q$290,2,0)</f>
        <v>3</v>
      </c>
      <c r="M21" s="29">
        <f>VLOOKUP($G21&amp;M$5,BASE!$P$2:$Q$290,2,0)</f>
        <v>2</v>
      </c>
      <c r="N21" s="29">
        <f>VLOOKUP($G21&amp;N$5,BASE!$P$2:$Q$290,2,0)</f>
        <v>3</v>
      </c>
      <c r="O21" s="29">
        <f>VLOOKUP($G21&amp;O$5,BASE!$P$2:$Q$290,2,0)</f>
        <v>2</v>
      </c>
      <c r="P21" s="29">
        <f>VLOOKUP($G21&amp;P$5,BASE!$P$2:$Q$290,2,0)</f>
        <v>1</v>
      </c>
      <c r="Q21" s="29">
        <f>VLOOKUP($G21&amp;Q$5,BASE!$P$2:$Q$290,2,0)</f>
        <v>2</v>
      </c>
      <c r="R21" s="29">
        <f>VLOOKUP($G21&amp;R$5,BASE!$P$2:$Q$290,2,0)</f>
        <v>1</v>
      </c>
      <c r="S21" s="29">
        <f>VLOOKUP($G21&amp;S$5,BASE!$P$2:$Q$290,2,0)</f>
        <v>1</v>
      </c>
      <c r="T21" s="29">
        <f>VLOOKUP($G21&amp;T$5,BASE!$P$2:$Q$290,2,0)</f>
        <v>2</v>
      </c>
      <c r="U21" s="29">
        <f>VLOOKUP($G21&amp;U$5,BASE!$P$2:$Q$290,2,0)</f>
        <v>2</v>
      </c>
      <c r="V21" s="29">
        <f>VLOOKUP($G21&amp;V$5,BASE!$P$2:$Q$290,2,0)</f>
        <v>2</v>
      </c>
      <c r="W21" s="29">
        <f>VLOOKUP($G21&amp;W$5,BASE!$P$2:$Q$290,2,0)</f>
        <v>3</v>
      </c>
      <c r="X21" s="29">
        <f>VLOOKUP($G21&amp;X$5,BASE!$P$2:$Q$290,2,0)</f>
        <v>3</v>
      </c>
      <c r="Y21" s="29">
        <f>VLOOKUP($G21&amp;Y$5,BASE!$P$2:$Q$290,2,0)</f>
        <v>2</v>
      </c>
      <c r="Z21" s="29">
        <f>VLOOKUP($G21&amp;Z$5,BASE!$P$2:$Q$290,2,0)</f>
        <v>2</v>
      </c>
      <c r="AA21" s="29">
        <f>VLOOKUP($G21&amp;AA$5,BASE!$P$2:$Q$290,2,0)</f>
        <v>2</v>
      </c>
      <c r="AB21" s="21">
        <f t="shared" si="1"/>
        <v>2</v>
      </c>
      <c r="AC21" s="29">
        <f>VLOOKUP(G21,BASE[[NombresCalificado]:[Nivel]],15,0)</f>
        <v>1</v>
      </c>
      <c r="AD21" s="29">
        <f ca="1">OFFSET(BASE!$V$1,MATCH($G21,BASE!$F$2:$F$290,0),0)</f>
        <v>2</v>
      </c>
      <c r="AE21" s="29">
        <f ca="1">OFFSET(BASE!$X$1,MATCH($G21,BASE!$F$2:$F$290,0),0)</f>
        <v>2</v>
      </c>
      <c r="AF21" s="29">
        <f ca="1">OFFSET(BASE!$Z$1,MATCH($G21,BASE!$F$2:$F$290,0),0)</f>
        <v>2</v>
      </c>
      <c r="AG21" s="29">
        <f ca="1">OFFSET(BASE!$AB$1,MATCH($G21,BASE!$F$2:$F$290,0),0)</f>
        <v>1</v>
      </c>
      <c r="AH21" s="19"/>
    </row>
    <row r="22" spans="2:34" ht="15.75" x14ac:dyDescent="0.3">
      <c r="B22" s="19" t="s">
        <v>194</v>
      </c>
      <c r="C22" s="19" t="str">
        <f ca="1">OFFSET(BASE!$A$1,MATCH(D22,BASE!B:B,0),0)</f>
        <v>E14077</v>
      </c>
      <c r="D22" s="19" t="str">
        <f ca="1">OFFSET(BASE!$B$1,MATCH(G22,BASE!F:F,0),0)</f>
        <v>MAURICIO JAVIER CARBAJAL CORDOVA</v>
      </c>
      <c r="E22" s="19" t="str">
        <f ca="1">OFFSET(BASE!$B$1,MATCH(G22,BASE!F:F,0),1)</f>
        <v>CL</v>
      </c>
      <c r="F22" s="19" t="str">
        <v>S04412</v>
      </c>
      <c r="G22" s="19" t="str">
        <v>FERNANDO MIGUEL BARRIG JO</v>
      </c>
      <c r="H22" s="28" t="str">
        <f>VLOOKUP(G22,BASE!$F$2:$AC$290,7,0)</f>
        <v>TM</v>
      </c>
      <c r="I22" s="20" t="s">
        <v>183</v>
      </c>
      <c r="J22" s="19" t="s">
        <v>271</v>
      </c>
      <c r="K22" s="29">
        <f>VLOOKUP($G22&amp;K$5,BASE!$P$2:$Q$290,2,0)</f>
        <v>1</v>
      </c>
      <c r="L22" s="29">
        <f>VLOOKUP($G22&amp;L$5,BASE!$P$2:$Q$290,2,0)</f>
        <v>2</v>
      </c>
      <c r="M22" s="29">
        <f>VLOOKUP($G22&amp;M$5,BASE!$P$2:$Q$290,2,0)</f>
        <v>3</v>
      </c>
      <c r="N22" s="29">
        <f>VLOOKUP($G22&amp;N$5,BASE!$P$2:$Q$290,2,0)</f>
        <v>3</v>
      </c>
      <c r="O22" s="29">
        <f>VLOOKUP($G22&amp;O$5,BASE!$P$2:$Q$290,2,0)</f>
        <v>1</v>
      </c>
      <c r="P22" s="29">
        <f>VLOOKUP($G22&amp;P$5,BASE!$P$2:$Q$290,2,0)</f>
        <v>2</v>
      </c>
      <c r="Q22" s="29">
        <f>VLOOKUP($G22&amp;Q$5,BASE!$P$2:$Q$290,2,0)</f>
        <v>2</v>
      </c>
      <c r="R22" s="29">
        <f>VLOOKUP($G22&amp;R$5,BASE!$P$2:$Q$290,2,0)</f>
        <v>1</v>
      </c>
      <c r="S22" s="29">
        <f>VLOOKUP($G22&amp;S$5,BASE!$P$2:$Q$290,2,0)</f>
        <v>2</v>
      </c>
      <c r="T22" s="29">
        <f>VLOOKUP($G22&amp;T$5,BASE!$P$2:$Q$290,2,0)</f>
        <v>2</v>
      </c>
      <c r="U22" s="29">
        <f>VLOOKUP($G22&amp;U$5,BASE!$P$2:$Q$290,2,0)</f>
        <v>2</v>
      </c>
      <c r="V22" s="29">
        <f>VLOOKUP($G22&amp;V$5,BASE!$P$2:$Q$290,2,0)</f>
        <v>2</v>
      </c>
      <c r="W22" s="29">
        <f>VLOOKUP($G22&amp;W$5,BASE!$P$2:$Q$290,2,0)</f>
        <v>3</v>
      </c>
      <c r="X22" s="29">
        <f>VLOOKUP($G22&amp;X$5,BASE!$P$2:$Q$290,2,0)</f>
        <v>3</v>
      </c>
      <c r="Y22" s="29">
        <f>VLOOKUP($G22&amp;Y$5,BASE!$P$2:$Q$290,2,0)</f>
        <v>2</v>
      </c>
      <c r="Z22" s="29">
        <f>VLOOKUP($G22&amp;Z$5,BASE!$P$2:$Q$290,2,0)</f>
        <v>2</v>
      </c>
      <c r="AA22" s="29">
        <f>VLOOKUP($G22&amp;AA$5,BASE!$P$2:$Q$290,2,0)</f>
        <v>2</v>
      </c>
      <c r="AB22" s="21">
        <f t="shared" si="1"/>
        <v>2.0588235294117645</v>
      </c>
      <c r="AC22" s="29">
        <f>VLOOKUP(G22,BASE[[NombresCalificado]:[Nivel]],15,0)</f>
        <v>1</v>
      </c>
      <c r="AD22" s="29">
        <f ca="1">OFFSET(BASE!$V$1,MATCH($G22,BASE!$F$2:$F$290,0),0)</f>
        <v>3</v>
      </c>
      <c r="AE22" s="29">
        <f ca="1">OFFSET(BASE!$X$1,MATCH($G22,BASE!$F$2:$F$290,0),0)</f>
        <v>2</v>
      </c>
      <c r="AF22" s="29">
        <f ca="1">OFFSET(BASE!$Z$1,MATCH($G22,BASE!$F$2:$F$290,0),0)</f>
        <v>3</v>
      </c>
      <c r="AG22" s="29">
        <f ca="1">OFFSET(BASE!$AB$1,MATCH($G22,BASE!$F$2:$F$290,0),0)</f>
        <v>1</v>
      </c>
      <c r="AH22" s="19"/>
    </row>
  </sheetData>
  <autoFilter ref="D5:J22" xr:uid="{2ED88BBE-68D4-4422-9D77-F912C8DF9538}"/>
  <mergeCells count="2">
    <mergeCell ref="K3:AB3"/>
    <mergeCell ref="AC3:AF3"/>
  </mergeCells>
  <conditionalFormatting sqref="AD6:AF2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6:AG2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AA2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C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50" sqref="B48:B51"/>
    </sheetView>
  </sheetViews>
  <sheetFormatPr baseColWidth="10" defaultRowHeight="15" x14ac:dyDescent="0.25"/>
  <cols>
    <col min="1" max="1" width="33.7109375" bestFit="1" customWidth="1"/>
    <col min="2" max="2" width="27.42578125" bestFit="1" customWidth="1"/>
    <col min="3" max="3" width="12.140625" bestFit="1" customWidth="1"/>
    <col min="4" max="21" width="3.7109375" bestFit="1" customWidth="1"/>
  </cols>
  <sheetData>
    <row r="1" spans="1:3" x14ac:dyDescent="0.25">
      <c r="A1" s="2" t="s">
        <v>15</v>
      </c>
      <c r="B1" t="s" vm="3">
        <v>40</v>
      </c>
    </row>
    <row r="2" spans="1:3" x14ac:dyDescent="0.25">
      <c r="A2" s="2" t="s">
        <v>2</v>
      </c>
      <c r="B2" t="s" vm="1">
        <v>40</v>
      </c>
    </row>
    <row r="4" spans="1:3" x14ac:dyDescent="0.25">
      <c r="A4" s="2" t="s">
        <v>47</v>
      </c>
      <c r="C4" s="2" t="s">
        <v>3</v>
      </c>
    </row>
    <row r="5" spans="1:3" ht="30.75" x14ac:dyDescent="0.25">
      <c r="A5" s="2" t="s">
        <v>8</v>
      </c>
      <c r="B5" s="2" t="s">
        <v>14</v>
      </c>
      <c r="C5" s="9" t="s">
        <v>243</v>
      </c>
    </row>
    <row r="6" spans="1:3" x14ac:dyDescent="0.25">
      <c r="A6" t="s">
        <v>6</v>
      </c>
      <c r="B6" t="s">
        <v>210</v>
      </c>
      <c r="C6">
        <v>2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9" t="s">
        <v>55</v>
      </c>
      <c r="C5" s="9" t="s">
        <v>54</v>
      </c>
      <c r="D5" s="9" t="s">
        <v>168</v>
      </c>
      <c r="E5" s="9" t="s">
        <v>169</v>
      </c>
      <c r="F5" s="9" t="s">
        <v>165</v>
      </c>
      <c r="G5" s="9" t="s">
        <v>167</v>
      </c>
      <c r="H5" s="9" t="s">
        <v>170</v>
      </c>
      <c r="I5" s="9" t="s">
        <v>171</v>
      </c>
      <c r="J5" s="9" t="s">
        <v>166</v>
      </c>
      <c r="K5" s="9" t="s">
        <v>172</v>
      </c>
      <c r="L5" s="9" t="s">
        <v>173</v>
      </c>
      <c r="M5" s="9" t="s">
        <v>158</v>
      </c>
      <c r="N5" s="9" t="s">
        <v>159</v>
      </c>
      <c r="O5" s="9" t="s">
        <v>160</v>
      </c>
      <c r="P5" s="9" t="s">
        <v>161</v>
      </c>
      <c r="Q5" s="9" t="s">
        <v>162</v>
      </c>
      <c r="R5" s="9" t="s">
        <v>163</v>
      </c>
      <c r="S5" s="9" t="s">
        <v>164</v>
      </c>
      <c r="T5" s="9" t="s">
        <v>157</v>
      </c>
    </row>
    <row r="6" spans="1:20" x14ac:dyDescent="0.25">
      <c r="A6" s="6" t="s">
        <v>75</v>
      </c>
      <c r="B6" s="12">
        <v>1</v>
      </c>
      <c r="C6" s="12">
        <v>2.5714285714285716</v>
      </c>
      <c r="D6" s="12">
        <v>2.4285714285714284</v>
      </c>
      <c r="E6" s="12">
        <v>1.8571428571428572</v>
      </c>
      <c r="F6" s="12">
        <v>0</v>
      </c>
      <c r="G6" s="12">
        <v>2.7142857142857144</v>
      </c>
      <c r="H6" s="12">
        <v>0</v>
      </c>
      <c r="I6" s="12">
        <v>2.1428571428571428</v>
      </c>
      <c r="J6" s="12">
        <v>0</v>
      </c>
      <c r="K6" s="12">
        <v>0</v>
      </c>
      <c r="L6" s="12">
        <v>2.4285714285714284</v>
      </c>
      <c r="M6" s="12">
        <v>1.8571428571428572</v>
      </c>
      <c r="N6" s="12">
        <v>0</v>
      </c>
      <c r="O6" s="12">
        <v>2</v>
      </c>
      <c r="P6" s="12">
        <v>1.1428571428571428</v>
      </c>
      <c r="Q6" s="12">
        <v>0</v>
      </c>
      <c r="R6" s="12">
        <v>2</v>
      </c>
      <c r="S6" s="12">
        <v>2.2857142857142856</v>
      </c>
      <c r="T6" s="12">
        <v>0</v>
      </c>
    </row>
    <row r="7" spans="1:20" x14ac:dyDescent="0.25">
      <c r="A7" s="7" t="s">
        <v>129</v>
      </c>
      <c r="B7" s="12">
        <v>1</v>
      </c>
      <c r="C7" s="12">
        <v>2</v>
      </c>
      <c r="D7" s="12">
        <v>2</v>
      </c>
      <c r="E7" s="12">
        <v>2</v>
      </c>
      <c r="F7" s="12">
        <v>0</v>
      </c>
      <c r="G7" s="12">
        <v>2</v>
      </c>
      <c r="H7" s="12">
        <v>0</v>
      </c>
      <c r="I7" s="12">
        <v>2</v>
      </c>
      <c r="J7" s="12">
        <v>0</v>
      </c>
      <c r="K7" s="12">
        <v>0</v>
      </c>
      <c r="L7" s="12">
        <v>2</v>
      </c>
      <c r="M7" s="12">
        <v>2</v>
      </c>
      <c r="N7" s="12">
        <v>0</v>
      </c>
      <c r="O7" s="12">
        <v>2</v>
      </c>
      <c r="P7" s="12">
        <v>1</v>
      </c>
      <c r="Q7" s="12">
        <v>0</v>
      </c>
      <c r="R7" s="12">
        <v>2</v>
      </c>
      <c r="S7" s="12">
        <v>2</v>
      </c>
      <c r="T7" s="12">
        <v>0</v>
      </c>
    </row>
    <row r="8" spans="1:20" x14ac:dyDescent="0.25">
      <c r="A8" s="7" t="s">
        <v>88</v>
      </c>
      <c r="B8" s="12">
        <v>0</v>
      </c>
      <c r="C8" s="12">
        <v>3</v>
      </c>
      <c r="D8" s="12">
        <v>3</v>
      </c>
      <c r="E8" s="12">
        <v>2</v>
      </c>
      <c r="F8" s="12">
        <v>0</v>
      </c>
      <c r="G8" s="12">
        <v>3</v>
      </c>
      <c r="H8" s="12">
        <v>0</v>
      </c>
      <c r="I8" s="12">
        <v>3</v>
      </c>
      <c r="J8" s="12">
        <v>0</v>
      </c>
      <c r="K8" s="12">
        <v>0</v>
      </c>
      <c r="L8" s="12">
        <v>3</v>
      </c>
      <c r="M8" s="12">
        <v>2</v>
      </c>
      <c r="N8" s="12">
        <v>0</v>
      </c>
      <c r="O8" s="12">
        <v>2</v>
      </c>
      <c r="P8" s="12">
        <v>2</v>
      </c>
      <c r="Q8" s="12">
        <v>0</v>
      </c>
      <c r="R8" s="12">
        <v>3</v>
      </c>
      <c r="S8" s="12">
        <v>3</v>
      </c>
      <c r="T8" s="12">
        <v>0</v>
      </c>
    </row>
    <row r="9" spans="1:20" x14ac:dyDescent="0.25">
      <c r="A9" s="7" t="s">
        <v>98</v>
      </c>
      <c r="B9" s="12">
        <v>1</v>
      </c>
      <c r="C9" s="12">
        <v>2</v>
      </c>
      <c r="D9" s="12">
        <v>2</v>
      </c>
      <c r="E9" s="12">
        <v>1</v>
      </c>
      <c r="F9" s="12">
        <v>0</v>
      </c>
      <c r="G9" s="12">
        <v>2</v>
      </c>
      <c r="H9" s="12">
        <v>0</v>
      </c>
      <c r="I9" s="12">
        <v>2</v>
      </c>
      <c r="J9" s="12">
        <v>0</v>
      </c>
      <c r="K9" s="12">
        <v>0</v>
      </c>
      <c r="L9" s="12">
        <v>2</v>
      </c>
      <c r="M9" s="12">
        <v>1</v>
      </c>
      <c r="N9" s="12">
        <v>0</v>
      </c>
      <c r="O9" s="12">
        <v>2</v>
      </c>
      <c r="P9" s="12">
        <v>1</v>
      </c>
      <c r="Q9" s="12">
        <v>0</v>
      </c>
      <c r="R9" s="12">
        <v>1</v>
      </c>
      <c r="S9" s="12">
        <v>2</v>
      </c>
      <c r="T9" s="12">
        <v>0</v>
      </c>
    </row>
    <row r="10" spans="1:20" x14ac:dyDescent="0.25">
      <c r="A10" s="7" t="s">
        <v>76</v>
      </c>
      <c r="B10" s="12">
        <v>0</v>
      </c>
      <c r="C10" s="12">
        <v>3</v>
      </c>
      <c r="D10" s="12">
        <v>2</v>
      </c>
      <c r="E10" s="12">
        <v>2</v>
      </c>
      <c r="F10" s="12">
        <v>0</v>
      </c>
      <c r="G10" s="12">
        <v>3</v>
      </c>
      <c r="H10" s="12">
        <v>0</v>
      </c>
      <c r="I10" s="12">
        <v>2</v>
      </c>
      <c r="J10" s="12">
        <v>0</v>
      </c>
      <c r="K10" s="12">
        <v>0</v>
      </c>
      <c r="L10" s="12">
        <v>3</v>
      </c>
      <c r="M10" s="12">
        <v>2</v>
      </c>
      <c r="N10" s="12">
        <v>0</v>
      </c>
      <c r="O10" s="12">
        <v>2</v>
      </c>
      <c r="P10" s="12">
        <v>1</v>
      </c>
      <c r="Q10" s="12">
        <v>0</v>
      </c>
      <c r="R10" s="12">
        <v>2</v>
      </c>
      <c r="S10" s="12">
        <v>3</v>
      </c>
      <c r="T10" s="12">
        <v>0</v>
      </c>
    </row>
    <row r="11" spans="1:20" x14ac:dyDescent="0.25">
      <c r="A11" s="7" t="s">
        <v>89</v>
      </c>
      <c r="B11" s="12">
        <v>0</v>
      </c>
      <c r="C11" s="12">
        <v>3</v>
      </c>
      <c r="D11" s="12">
        <v>3</v>
      </c>
      <c r="E11" s="12">
        <v>2</v>
      </c>
      <c r="F11" s="12">
        <v>0</v>
      </c>
      <c r="G11" s="12">
        <v>3</v>
      </c>
      <c r="H11" s="12">
        <v>0</v>
      </c>
      <c r="I11" s="12">
        <v>2</v>
      </c>
      <c r="J11" s="12">
        <v>0</v>
      </c>
      <c r="K11" s="12">
        <v>0</v>
      </c>
      <c r="L11" s="12">
        <v>2</v>
      </c>
      <c r="M11" s="12">
        <v>2</v>
      </c>
      <c r="N11" s="12">
        <v>0</v>
      </c>
      <c r="O11" s="12">
        <v>2</v>
      </c>
      <c r="P11" s="12">
        <v>1</v>
      </c>
      <c r="Q11" s="12">
        <v>0</v>
      </c>
      <c r="R11" s="12">
        <v>2</v>
      </c>
      <c r="S11" s="12">
        <v>2</v>
      </c>
      <c r="T11" s="12">
        <v>0</v>
      </c>
    </row>
    <row r="12" spans="1:20" x14ac:dyDescent="0.25">
      <c r="A12" s="7" t="s">
        <v>90</v>
      </c>
      <c r="B12" s="12">
        <v>0</v>
      </c>
      <c r="C12" s="12">
        <v>2</v>
      </c>
      <c r="D12" s="12">
        <v>2</v>
      </c>
      <c r="E12" s="12">
        <v>2</v>
      </c>
      <c r="F12" s="12">
        <v>0</v>
      </c>
      <c r="G12" s="12">
        <v>3</v>
      </c>
      <c r="H12" s="12">
        <v>0</v>
      </c>
      <c r="I12" s="12">
        <v>2</v>
      </c>
      <c r="J12" s="12">
        <v>0</v>
      </c>
      <c r="K12" s="12">
        <v>0</v>
      </c>
      <c r="L12" s="12">
        <v>2</v>
      </c>
      <c r="M12" s="12">
        <v>2</v>
      </c>
      <c r="N12" s="12">
        <v>0</v>
      </c>
      <c r="O12" s="12">
        <v>2</v>
      </c>
      <c r="P12" s="12">
        <v>1</v>
      </c>
      <c r="Q12" s="12">
        <v>0</v>
      </c>
      <c r="R12" s="12">
        <v>2</v>
      </c>
      <c r="S12" s="12">
        <v>2</v>
      </c>
      <c r="T12" s="12">
        <v>0</v>
      </c>
    </row>
    <row r="13" spans="1:20" x14ac:dyDescent="0.25">
      <c r="A13" s="7" t="s">
        <v>93</v>
      </c>
      <c r="B13" s="12">
        <v>0</v>
      </c>
      <c r="C13" s="12">
        <v>3</v>
      </c>
      <c r="D13" s="12">
        <v>3</v>
      </c>
      <c r="E13" s="12">
        <v>2</v>
      </c>
      <c r="F13" s="12">
        <v>0</v>
      </c>
      <c r="G13" s="12">
        <v>3</v>
      </c>
      <c r="H13" s="12">
        <v>0</v>
      </c>
      <c r="I13" s="12">
        <v>2</v>
      </c>
      <c r="J13" s="12">
        <v>0</v>
      </c>
      <c r="K13" s="12">
        <v>0</v>
      </c>
      <c r="L13" s="12">
        <v>3</v>
      </c>
      <c r="M13" s="12">
        <v>2</v>
      </c>
      <c r="N13" s="12">
        <v>0</v>
      </c>
      <c r="O13" s="12">
        <v>2</v>
      </c>
      <c r="P13" s="12">
        <v>1</v>
      </c>
      <c r="Q13" s="12">
        <v>0</v>
      </c>
      <c r="R13" s="12">
        <v>2</v>
      </c>
      <c r="S13" s="12">
        <v>2</v>
      </c>
      <c r="T13" s="12">
        <v>0</v>
      </c>
    </row>
    <row r="14" spans="1:20" x14ac:dyDescent="0.25">
      <c r="A14" s="6" t="s">
        <v>63</v>
      </c>
      <c r="B14" s="12">
        <v>1.8571428571428572</v>
      </c>
      <c r="C14" s="12">
        <v>2.6666666666666665</v>
      </c>
      <c r="D14" s="12">
        <v>2.6666666666666665</v>
      </c>
      <c r="E14" s="12">
        <v>2.1428571428571428</v>
      </c>
      <c r="F14" s="12">
        <v>0</v>
      </c>
      <c r="G14" s="12">
        <v>2.5714285714285716</v>
      </c>
      <c r="H14" s="12">
        <v>0</v>
      </c>
      <c r="I14" s="12">
        <v>2.5714285714285716</v>
      </c>
      <c r="J14" s="12">
        <v>1.7142857142857142</v>
      </c>
      <c r="K14" s="12">
        <v>2.5714285714285716</v>
      </c>
      <c r="L14" s="12">
        <v>2.2000000000000002</v>
      </c>
      <c r="M14" s="12">
        <v>1.7142857142857142</v>
      </c>
      <c r="N14" s="12">
        <v>0</v>
      </c>
      <c r="O14" s="12">
        <v>2.4285714285714284</v>
      </c>
      <c r="P14" s="12">
        <v>1.75</v>
      </c>
      <c r="Q14" s="12">
        <v>1</v>
      </c>
      <c r="R14" s="12">
        <v>1.7142857142857142</v>
      </c>
      <c r="S14" s="12">
        <v>2.5714285714285716</v>
      </c>
      <c r="T14" s="12">
        <v>0</v>
      </c>
    </row>
    <row r="15" spans="1:20" x14ac:dyDescent="0.25">
      <c r="A15" s="7" t="s">
        <v>149</v>
      </c>
      <c r="B15" s="12">
        <v>2</v>
      </c>
      <c r="C15" s="12">
        <v>3</v>
      </c>
      <c r="D15" s="12">
        <v>3</v>
      </c>
      <c r="E15" s="12">
        <v>2</v>
      </c>
      <c r="F15" s="12">
        <v>0</v>
      </c>
      <c r="G15" s="12">
        <v>2</v>
      </c>
      <c r="H15" s="12">
        <v>0</v>
      </c>
      <c r="I15" s="12">
        <v>2</v>
      </c>
      <c r="J15" s="12">
        <v>1</v>
      </c>
      <c r="K15" s="12">
        <v>2</v>
      </c>
      <c r="L15" s="12">
        <v>2</v>
      </c>
      <c r="M15" s="12">
        <v>2</v>
      </c>
      <c r="N15" s="12">
        <v>0</v>
      </c>
      <c r="O15" s="12">
        <v>2</v>
      </c>
      <c r="P15" s="12">
        <v>1</v>
      </c>
      <c r="Q15" s="12">
        <v>0</v>
      </c>
      <c r="R15" s="12">
        <v>2</v>
      </c>
      <c r="S15" s="12">
        <v>3</v>
      </c>
      <c r="T15" s="12">
        <v>0</v>
      </c>
    </row>
    <row r="16" spans="1:20" x14ac:dyDescent="0.25">
      <c r="A16" s="7" t="s">
        <v>97</v>
      </c>
      <c r="B16" s="12">
        <v>2</v>
      </c>
      <c r="C16" s="12">
        <v>3</v>
      </c>
      <c r="D16" s="12">
        <v>3</v>
      </c>
      <c r="E16" s="12">
        <v>3</v>
      </c>
      <c r="F16" s="12">
        <v>0</v>
      </c>
      <c r="G16" s="12">
        <v>3</v>
      </c>
      <c r="H16" s="12">
        <v>0</v>
      </c>
      <c r="I16" s="12">
        <v>3</v>
      </c>
      <c r="J16" s="12">
        <v>2</v>
      </c>
      <c r="K16" s="12">
        <v>3</v>
      </c>
      <c r="L16" s="12">
        <v>2</v>
      </c>
      <c r="M16" s="12">
        <v>2</v>
      </c>
      <c r="N16" s="12">
        <v>0</v>
      </c>
      <c r="O16" s="12">
        <v>3</v>
      </c>
      <c r="P16" s="12">
        <v>2</v>
      </c>
      <c r="Q16" s="12">
        <v>0</v>
      </c>
      <c r="R16" s="12">
        <v>2</v>
      </c>
      <c r="S16" s="12">
        <v>3</v>
      </c>
      <c r="T16" s="12">
        <v>0</v>
      </c>
    </row>
    <row r="17" spans="1:20" x14ac:dyDescent="0.25">
      <c r="A17" s="7" t="s">
        <v>121</v>
      </c>
      <c r="B17" s="12">
        <v>1</v>
      </c>
      <c r="C17" s="12">
        <v>2</v>
      </c>
      <c r="D17" s="12">
        <v>1</v>
      </c>
      <c r="E17" s="12">
        <v>1</v>
      </c>
      <c r="F17" s="12">
        <v>0</v>
      </c>
      <c r="G17" s="12">
        <v>2</v>
      </c>
      <c r="H17" s="12">
        <v>0</v>
      </c>
      <c r="I17" s="12">
        <v>2</v>
      </c>
      <c r="J17" s="12">
        <v>1</v>
      </c>
      <c r="K17" s="12">
        <v>2</v>
      </c>
      <c r="L17" s="12">
        <v>2</v>
      </c>
      <c r="M17" s="12">
        <v>1</v>
      </c>
      <c r="N17" s="12">
        <v>0</v>
      </c>
      <c r="O17" s="12">
        <v>1</v>
      </c>
      <c r="P17" s="12">
        <v>0</v>
      </c>
      <c r="Q17" s="12">
        <v>0</v>
      </c>
      <c r="R17" s="12">
        <v>1</v>
      </c>
      <c r="S17" s="12">
        <v>2</v>
      </c>
      <c r="T17" s="12">
        <v>0</v>
      </c>
    </row>
    <row r="18" spans="1:20" x14ac:dyDescent="0.25">
      <c r="A18" s="7" t="s">
        <v>132</v>
      </c>
      <c r="B18" s="12">
        <v>2</v>
      </c>
      <c r="C18" s="12">
        <v>3</v>
      </c>
      <c r="D18" s="12">
        <v>3</v>
      </c>
      <c r="E18" s="12">
        <v>2</v>
      </c>
      <c r="F18" s="12">
        <v>0</v>
      </c>
      <c r="G18" s="12">
        <v>3</v>
      </c>
      <c r="H18" s="12">
        <v>0</v>
      </c>
      <c r="I18" s="12">
        <v>3</v>
      </c>
      <c r="J18" s="12">
        <v>2</v>
      </c>
      <c r="K18" s="12">
        <v>3</v>
      </c>
      <c r="L18" s="12">
        <v>2</v>
      </c>
      <c r="M18" s="12">
        <v>2</v>
      </c>
      <c r="N18" s="12">
        <v>0</v>
      </c>
      <c r="O18" s="12">
        <v>3</v>
      </c>
      <c r="P18" s="12">
        <v>2</v>
      </c>
      <c r="Q18" s="12">
        <v>0</v>
      </c>
      <c r="R18" s="12">
        <v>2</v>
      </c>
      <c r="S18" s="12">
        <v>3</v>
      </c>
      <c r="T18" s="12">
        <v>0</v>
      </c>
    </row>
    <row r="19" spans="1:20" x14ac:dyDescent="0.25">
      <c r="A19" s="7" t="s">
        <v>147</v>
      </c>
      <c r="B19" s="12">
        <v>2</v>
      </c>
      <c r="C19" s="12">
        <v>2</v>
      </c>
      <c r="D19" s="12">
        <v>3</v>
      </c>
      <c r="E19" s="12">
        <v>2</v>
      </c>
      <c r="F19" s="12">
        <v>0</v>
      </c>
      <c r="G19" s="12">
        <v>2</v>
      </c>
      <c r="H19" s="12">
        <v>0</v>
      </c>
      <c r="I19" s="12">
        <v>2</v>
      </c>
      <c r="J19" s="12">
        <v>2</v>
      </c>
      <c r="K19" s="12">
        <v>2</v>
      </c>
      <c r="L19" s="12">
        <v>0</v>
      </c>
      <c r="M19" s="12">
        <v>1</v>
      </c>
      <c r="N19" s="12">
        <v>0</v>
      </c>
      <c r="O19" s="12">
        <v>2</v>
      </c>
      <c r="P19" s="12">
        <v>0</v>
      </c>
      <c r="Q19" s="12">
        <v>1</v>
      </c>
      <c r="R19" s="12">
        <v>1</v>
      </c>
      <c r="S19" s="12">
        <v>2</v>
      </c>
      <c r="T19" s="12">
        <v>0</v>
      </c>
    </row>
    <row r="20" spans="1:20" x14ac:dyDescent="0.25">
      <c r="A20" s="7" t="s">
        <v>74</v>
      </c>
      <c r="B20" s="12">
        <v>2</v>
      </c>
      <c r="C20" s="12">
        <v>0</v>
      </c>
      <c r="D20" s="12">
        <v>3</v>
      </c>
      <c r="E20" s="12">
        <v>3</v>
      </c>
      <c r="F20" s="12">
        <v>0</v>
      </c>
      <c r="G20" s="12">
        <v>3</v>
      </c>
      <c r="H20" s="12">
        <v>0</v>
      </c>
      <c r="I20" s="12">
        <v>3</v>
      </c>
      <c r="J20" s="12">
        <v>2</v>
      </c>
      <c r="K20" s="12">
        <v>3</v>
      </c>
      <c r="L20" s="12">
        <v>0</v>
      </c>
      <c r="M20" s="12">
        <v>2</v>
      </c>
      <c r="N20" s="12">
        <v>0</v>
      </c>
      <c r="O20" s="12">
        <v>3</v>
      </c>
      <c r="P20" s="12">
        <v>2</v>
      </c>
      <c r="Q20" s="12">
        <v>0</v>
      </c>
      <c r="R20" s="12">
        <v>2</v>
      </c>
      <c r="S20" s="12">
        <v>3</v>
      </c>
      <c r="T20" s="12">
        <v>0</v>
      </c>
    </row>
    <row r="21" spans="1:20" x14ac:dyDescent="0.25">
      <c r="A21" s="7" t="s">
        <v>103</v>
      </c>
      <c r="B21" s="12">
        <v>2</v>
      </c>
      <c r="C21" s="12">
        <v>3</v>
      </c>
      <c r="D21" s="12">
        <v>0</v>
      </c>
      <c r="E21" s="12">
        <v>2</v>
      </c>
      <c r="F21" s="12">
        <v>0</v>
      </c>
      <c r="G21" s="12">
        <v>3</v>
      </c>
      <c r="H21" s="12">
        <v>0</v>
      </c>
      <c r="I21" s="12">
        <v>3</v>
      </c>
      <c r="J21" s="12">
        <v>2</v>
      </c>
      <c r="K21" s="12">
        <v>3</v>
      </c>
      <c r="L21" s="12">
        <v>3</v>
      </c>
      <c r="M21" s="12">
        <v>2</v>
      </c>
      <c r="N21" s="12">
        <v>0</v>
      </c>
      <c r="O21" s="12">
        <v>3</v>
      </c>
      <c r="P21" s="12">
        <v>0</v>
      </c>
      <c r="Q21" s="12">
        <v>0</v>
      </c>
      <c r="R21" s="12">
        <v>2</v>
      </c>
      <c r="S21" s="12">
        <v>2</v>
      </c>
      <c r="T21" s="12">
        <v>0</v>
      </c>
    </row>
    <row r="22" spans="1:20" x14ac:dyDescent="0.25">
      <c r="A22" s="6" t="s">
        <v>58</v>
      </c>
      <c r="B22" s="12">
        <v>0</v>
      </c>
      <c r="C22" s="12">
        <v>1.6666666666666667</v>
      </c>
      <c r="D22" s="12">
        <v>1.7777777777777777</v>
      </c>
      <c r="E22" s="12">
        <v>1</v>
      </c>
      <c r="F22" s="12">
        <v>0</v>
      </c>
      <c r="G22" s="12">
        <v>1.8888888888888888</v>
      </c>
      <c r="H22" s="12">
        <v>0</v>
      </c>
      <c r="I22" s="12">
        <v>1.6666666666666667</v>
      </c>
      <c r="J22" s="12">
        <v>0</v>
      </c>
      <c r="K22" s="12">
        <v>0</v>
      </c>
      <c r="L22" s="12">
        <v>1.2857142857142858</v>
      </c>
      <c r="M22" s="12">
        <v>1.2857142857142858</v>
      </c>
      <c r="N22" s="12">
        <v>0</v>
      </c>
      <c r="O22" s="12">
        <v>1</v>
      </c>
      <c r="P22" s="12">
        <v>0</v>
      </c>
      <c r="Q22" s="12">
        <v>0</v>
      </c>
      <c r="R22" s="12">
        <v>1.4285714285714286</v>
      </c>
      <c r="S22" s="12">
        <v>1.75</v>
      </c>
      <c r="T22" s="12">
        <v>0</v>
      </c>
    </row>
    <row r="23" spans="1:20" x14ac:dyDescent="0.25">
      <c r="A23" s="7" t="s">
        <v>100</v>
      </c>
      <c r="B23" s="12">
        <v>0</v>
      </c>
      <c r="C23" s="12">
        <v>2</v>
      </c>
      <c r="D23" s="12">
        <v>2</v>
      </c>
      <c r="E23" s="12">
        <v>1</v>
      </c>
      <c r="F23" s="12">
        <v>0</v>
      </c>
      <c r="G23" s="12">
        <v>2</v>
      </c>
      <c r="H23" s="12">
        <v>0</v>
      </c>
      <c r="I23" s="12">
        <v>2</v>
      </c>
      <c r="J23" s="12">
        <v>0</v>
      </c>
      <c r="K23" s="12">
        <v>0</v>
      </c>
      <c r="L23" s="12">
        <v>1</v>
      </c>
      <c r="M23" s="12">
        <v>1</v>
      </c>
      <c r="N23" s="12">
        <v>0</v>
      </c>
      <c r="O23" s="12">
        <v>1</v>
      </c>
      <c r="P23" s="12">
        <v>0</v>
      </c>
      <c r="Q23" s="12">
        <v>0</v>
      </c>
      <c r="R23" s="12">
        <v>1</v>
      </c>
      <c r="S23" s="12">
        <v>0</v>
      </c>
      <c r="T23" s="12">
        <v>0</v>
      </c>
    </row>
    <row r="24" spans="1:20" x14ac:dyDescent="0.25">
      <c r="A24" s="7" t="s">
        <v>102</v>
      </c>
      <c r="B24" s="12">
        <v>0</v>
      </c>
      <c r="C24" s="12">
        <v>2</v>
      </c>
      <c r="D24" s="12">
        <v>2</v>
      </c>
      <c r="E24" s="12">
        <v>1</v>
      </c>
      <c r="F24" s="12">
        <v>0</v>
      </c>
      <c r="G24" s="12">
        <v>2</v>
      </c>
      <c r="H24" s="12">
        <v>0</v>
      </c>
      <c r="I24" s="12">
        <v>2</v>
      </c>
      <c r="J24" s="12">
        <v>0</v>
      </c>
      <c r="K24" s="12">
        <v>0</v>
      </c>
      <c r="L24" s="12">
        <v>1</v>
      </c>
      <c r="M24" s="12">
        <v>1</v>
      </c>
      <c r="N24" s="12">
        <v>0</v>
      </c>
      <c r="O24" s="12">
        <v>1</v>
      </c>
      <c r="P24" s="12">
        <v>0</v>
      </c>
      <c r="Q24" s="12">
        <v>0</v>
      </c>
      <c r="R24" s="12">
        <v>1</v>
      </c>
      <c r="S24" s="12">
        <v>2</v>
      </c>
      <c r="T24" s="12">
        <v>0</v>
      </c>
    </row>
    <row r="25" spans="1:20" x14ac:dyDescent="0.25">
      <c r="A25" s="7" t="s">
        <v>111</v>
      </c>
      <c r="B25" s="12">
        <v>0</v>
      </c>
      <c r="C25" s="12">
        <v>2</v>
      </c>
      <c r="D25" s="12">
        <v>2</v>
      </c>
      <c r="E25" s="12">
        <v>1</v>
      </c>
      <c r="F25" s="12">
        <v>0</v>
      </c>
      <c r="G25" s="12">
        <v>2</v>
      </c>
      <c r="H25" s="12">
        <v>0</v>
      </c>
      <c r="I25" s="12">
        <v>2</v>
      </c>
      <c r="J25" s="12">
        <v>0</v>
      </c>
      <c r="K25" s="12">
        <v>0</v>
      </c>
      <c r="L25" s="12">
        <v>1</v>
      </c>
      <c r="M25" s="12">
        <v>1</v>
      </c>
      <c r="N25" s="12">
        <v>0</v>
      </c>
      <c r="O25" s="12">
        <v>1</v>
      </c>
      <c r="P25" s="12">
        <v>0</v>
      </c>
      <c r="Q25" s="12">
        <v>0</v>
      </c>
      <c r="R25" s="12">
        <v>2</v>
      </c>
      <c r="S25" s="12">
        <v>2</v>
      </c>
      <c r="T25" s="12">
        <v>0</v>
      </c>
    </row>
    <row r="26" spans="1:20" x14ac:dyDescent="0.25">
      <c r="A26" s="7" t="s">
        <v>136</v>
      </c>
      <c r="B26" s="12">
        <v>0</v>
      </c>
      <c r="C26" s="12">
        <v>1</v>
      </c>
      <c r="D26" s="12">
        <v>1</v>
      </c>
      <c r="E26" s="12">
        <v>0</v>
      </c>
      <c r="F26" s="12">
        <v>0</v>
      </c>
      <c r="G26" s="12">
        <v>1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1</v>
      </c>
      <c r="T26" s="12">
        <v>0</v>
      </c>
    </row>
    <row r="27" spans="1:20" x14ac:dyDescent="0.25">
      <c r="A27" s="7" t="s">
        <v>128</v>
      </c>
      <c r="B27" s="12">
        <v>0</v>
      </c>
      <c r="C27" s="12">
        <v>2</v>
      </c>
      <c r="D27" s="12">
        <v>1</v>
      </c>
      <c r="E27" s="12">
        <v>1</v>
      </c>
      <c r="F27" s="12">
        <v>0</v>
      </c>
      <c r="G27" s="12">
        <v>2</v>
      </c>
      <c r="H27" s="12">
        <v>0</v>
      </c>
      <c r="I27" s="12">
        <v>1</v>
      </c>
      <c r="J27" s="12">
        <v>0</v>
      </c>
      <c r="K27" s="12">
        <v>0</v>
      </c>
      <c r="L27" s="12">
        <v>1</v>
      </c>
      <c r="M27" s="12">
        <v>1</v>
      </c>
      <c r="N27" s="12">
        <v>0</v>
      </c>
      <c r="O27" s="12">
        <v>1</v>
      </c>
      <c r="P27" s="12">
        <v>0</v>
      </c>
      <c r="Q27" s="12">
        <v>0</v>
      </c>
      <c r="R27" s="12">
        <v>1</v>
      </c>
      <c r="S27" s="12">
        <v>2</v>
      </c>
      <c r="T27" s="12">
        <v>0</v>
      </c>
    </row>
    <row r="28" spans="1:20" x14ac:dyDescent="0.25">
      <c r="A28" s="7" t="s">
        <v>101</v>
      </c>
      <c r="B28" s="12">
        <v>0</v>
      </c>
      <c r="C28" s="12">
        <v>1</v>
      </c>
      <c r="D28" s="12">
        <v>1</v>
      </c>
      <c r="E28" s="12">
        <v>1</v>
      </c>
      <c r="F28" s="12">
        <v>0</v>
      </c>
      <c r="G28" s="12">
        <v>2</v>
      </c>
      <c r="H28" s="12">
        <v>0</v>
      </c>
      <c r="I28" s="12">
        <v>2</v>
      </c>
      <c r="J28" s="12">
        <v>0</v>
      </c>
      <c r="K28" s="12">
        <v>0</v>
      </c>
      <c r="L28" s="12">
        <v>1</v>
      </c>
      <c r="M28" s="12">
        <v>1</v>
      </c>
      <c r="N28" s="12">
        <v>0</v>
      </c>
      <c r="O28" s="12">
        <v>1</v>
      </c>
      <c r="P28" s="12">
        <v>0</v>
      </c>
      <c r="Q28" s="12">
        <v>0</v>
      </c>
      <c r="R28" s="12">
        <v>1</v>
      </c>
      <c r="S28" s="12">
        <v>1</v>
      </c>
      <c r="T28" s="12">
        <v>0</v>
      </c>
    </row>
    <row r="29" spans="1:20" x14ac:dyDescent="0.25">
      <c r="A29" s="7" t="s">
        <v>154</v>
      </c>
      <c r="B29" s="12">
        <v>0</v>
      </c>
      <c r="C29" s="12">
        <v>2</v>
      </c>
      <c r="D29" s="12">
        <v>3</v>
      </c>
      <c r="E29" s="12">
        <v>1</v>
      </c>
      <c r="F29" s="12">
        <v>0</v>
      </c>
      <c r="G29" s="12">
        <v>2</v>
      </c>
      <c r="H29" s="12">
        <v>0</v>
      </c>
      <c r="I29" s="12">
        <v>2</v>
      </c>
      <c r="J29" s="12">
        <v>0</v>
      </c>
      <c r="K29" s="12">
        <v>0</v>
      </c>
      <c r="L29" s="12">
        <v>2</v>
      </c>
      <c r="M29" s="12">
        <v>2</v>
      </c>
      <c r="N29" s="12">
        <v>0</v>
      </c>
      <c r="O29" s="12">
        <v>1</v>
      </c>
      <c r="P29" s="12">
        <v>0</v>
      </c>
      <c r="Q29" s="12">
        <v>0</v>
      </c>
      <c r="R29" s="12">
        <v>2</v>
      </c>
      <c r="S29" s="12">
        <v>2</v>
      </c>
      <c r="T29" s="12">
        <v>0</v>
      </c>
    </row>
    <row r="30" spans="1:20" x14ac:dyDescent="0.25">
      <c r="A30" s="7" t="s">
        <v>150</v>
      </c>
      <c r="B30" s="12">
        <v>0</v>
      </c>
      <c r="C30" s="12">
        <v>1</v>
      </c>
      <c r="D30" s="12">
        <v>1</v>
      </c>
      <c r="E30" s="12">
        <v>0</v>
      </c>
      <c r="F30" s="12">
        <v>0</v>
      </c>
      <c r="G30" s="12">
        <v>1</v>
      </c>
      <c r="H30" s="12">
        <v>0</v>
      </c>
      <c r="I30" s="12">
        <v>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1</v>
      </c>
      <c r="T30" s="12">
        <v>0</v>
      </c>
    </row>
    <row r="31" spans="1:20" x14ac:dyDescent="0.25">
      <c r="A31" s="7" t="s">
        <v>59</v>
      </c>
      <c r="B31" s="12">
        <v>0</v>
      </c>
      <c r="C31" s="12">
        <v>2</v>
      </c>
      <c r="D31" s="12">
        <v>3</v>
      </c>
      <c r="E31" s="12">
        <v>1</v>
      </c>
      <c r="F31" s="12">
        <v>0</v>
      </c>
      <c r="G31" s="12">
        <v>3</v>
      </c>
      <c r="H31" s="12">
        <v>0</v>
      </c>
      <c r="I31" s="12">
        <v>2</v>
      </c>
      <c r="J31" s="12">
        <v>0</v>
      </c>
      <c r="K31" s="12">
        <v>0</v>
      </c>
      <c r="L31" s="12">
        <v>2</v>
      </c>
      <c r="M31" s="12">
        <v>2</v>
      </c>
      <c r="N31" s="12">
        <v>0</v>
      </c>
      <c r="O31" s="12">
        <v>1</v>
      </c>
      <c r="P31" s="12">
        <v>0</v>
      </c>
      <c r="Q31" s="12">
        <v>0</v>
      </c>
      <c r="R31" s="12">
        <v>2</v>
      </c>
      <c r="S31" s="12">
        <v>3</v>
      </c>
      <c r="T31" s="12">
        <v>0</v>
      </c>
    </row>
    <row r="32" spans="1:20" x14ac:dyDescent="0.25">
      <c r="A32" s="6" t="s">
        <v>112</v>
      </c>
      <c r="B32" s="12">
        <v>1.5</v>
      </c>
      <c r="C32" s="12">
        <v>2</v>
      </c>
      <c r="D32" s="12">
        <v>1.6666666666666667</v>
      </c>
      <c r="E32" s="12">
        <v>1</v>
      </c>
      <c r="F32" s="12">
        <v>1</v>
      </c>
      <c r="G32" s="12">
        <v>2.3333333333333335</v>
      </c>
      <c r="H32" s="12">
        <v>1</v>
      </c>
      <c r="I32" s="12">
        <v>1</v>
      </c>
      <c r="J32" s="12">
        <v>1</v>
      </c>
      <c r="K32" s="12">
        <v>1</v>
      </c>
      <c r="L32" s="12">
        <v>1.6666666666666667</v>
      </c>
      <c r="M32" s="12">
        <v>1.5</v>
      </c>
      <c r="N32" s="12">
        <v>0</v>
      </c>
      <c r="O32" s="12">
        <v>1.3333333333333333</v>
      </c>
      <c r="P32" s="12">
        <v>1</v>
      </c>
      <c r="Q32" s="12">
        <v>2</v>
      </c>
      <c r="R32" s="12">
        <v>1</v>
      </c>
      <c r="S32" s="12">
        <v>1</v>
      </c>
      <c r="T32" s="12">
        <v>0</v>
      </c>
    </row>
    <row r="33" spans="1:20" x14ac:dyDescent="0.25">
      <c r="A33" s="7" t="s">
        <v>113</v>
      </c>
      <c r="B33" s="12">
        <v>1</v>
      </c>
      <c r="C33" s="12">
        <v>2</v>
      </c>
      <c r="D33" s="12">
        <v>2</v>
      </c>
      <c r="E33" s="12">
        <v>1</v>
      </c>
      <c r="F33" s="12">
        <v>1</v>
      </c>
      <c r="G33" s="12">
        <v>2</v>
      </c>
      <c r="H33" s="12">
        <v>1</v>
      </c>
      <c r="I33" s="12">
        <v>0</v>
      </c>
      <c r="J33" s="12">
        <v>1</v>
      </c>
      <c r="K33" s="12">
        <v>1</v>
      </c>
      <c r="L33" s="12">
        <v>1</v>
      </c>
      <c r="M33" s="12">
        <v>1</v>
      </c>
      <c r="N33" s="12">
        <v>0</v>
      </c>
      <c r="O33" s="12">
        <v>1</v>
      </c>
      <c r="P33" s="12">
        <v>1</v>
      </c>
      <c r="Q33" s="12">
        <v>2</v>
      </c>
      <c r="R33" s="12">
        <v>0</v>
      </c>
      <c r="S33" s="12">
        <v>1</v>
      </c>
      <c r="T33" s="12">
        <v>0</v>
      </c>
    </row>
    <row r="34" spans="1:20" x14ac:dyDescent="0.25">
      <c r="A34" s="7" t="s">
        <v>152</v>
      </c>
      <c r="B34" s="12">
        <v>0</v>
      </c>
      <c r="C34" s="12">
        <v>2</v>
      </c>
      <c r="D34" s="12">
        <v>1</v>
      </c>
      <c r="E34" s="12">
        <v>1</v>
      </c>
      <c r="F34" s="12">
        <v>0</v>
      </c>
      <c r="G34" s="12">
        <v>2</v>
      </c>
      <c r="H34" s="12">
        <v>0</v>
      </c>
      <c r="I34" s="12">
        <v>1</v>
      </c>
      <c r="J34" s="12">
        <v>0</v>
      </c>
      <c r="K34" s="12">
        <v>1</v>
      </c>
      <c r="L34" s="12">
        <v>3</v>
      </c>
      <c r="M34" s="12">
        <v>2</v>
      </c>
      <c r="N34" s="12">
        <v>0</v>
      </c>
      <c r="O34" s="12">
        <v>1</v>
      </c>
      <c r="P34" s="12">
        <v>1</v>
      </c>
      <c r="Q34" s="12">
        <v>0</v>
      </c>
      <c r="R34" s="12">
        <v>0</v>
      </c>
      <c r="S34" s="12">
        <v>0</v>
      </c>
      <c r="T34" s="12">
        <v>0</v>
      </c>
    </row>
    <row r="35" spans="1:20" x14ac:dyDescent="0.25">
      <c r="A35" s="7" t="s">
        <v>124</v>
      </c>
      <c r="B35" s="12">
        <v>2</v>
      </c>
      <c r="C35" s="12">
        <v>2</v>
      </c>
      <c r="D35" s="12">
        <v>2</v>
      </c>
      <c r="E35" s="12">
        <v>1</v>
      </c>
      <c r="F35" s="12">
        <v>1</v>
      </c>
      <c r="G35" s="12">
        <v>3</v>
      </c>
      <c r="H35" s="12">
        <v>0</v>
      </c>
      <c r="I35" s="12">
        <v>1</v>
      </c>
      <c r="J35" s="12">
        <v>1</v>
      </c>
      <c r="K35" s="12">
        <v>0</v>
      </c>
      <c r="L35" s="12">
        <v>1</v>
      </c>
      <c r="M35" s="12">
        <v>0</v>
      </c>
      <c r="N35" s="12">
        <v>0</v>
      </c>
      <c r="O35" s="12">
        <v>2</v>
      </c>
      <c r="P35" s="12">
        <v>0</v>
      </c>
      <c r="Q35" s="12">
        <v>0</v>
      </c>
      <c r="R35" s="12">
        <v>1</v>
      </c>
      <c r="S35" s="12">
        <v>1</v>
      </c>
      <c r="T35" s="12">
        <v>0</v>
      </c>
    </row>
    <row r="36" spans="1:20" x14ac:dyDescent="0.25">
      <c r="A36" s="6" t="s">
        <v>68</v>
      </c>
      <c r="B36" s="12">
        <v>2</v>
      </c>
      <c r="C36" s="12">
        <v>2.5</v>
      </c>
      <c r="D36" s="12">
        <v>2.3333333333333335</v>
      </c>
      <c r="E36" s="12">
        <v>2.2000000000000002</v>
      </c>
      <c r="F36" s="12">
        <v>0</v>
      </c>
      <c r="G36" s="12">
        <v>2.5</v>
      </c>
      <c r="H36" s="12">
        <v>0</v>
      </c>
      <c r="I36" s="12">
        <v>1.8333333333333333</v>
      </c>
      <c r="J36" s="12">
        <v>1.8</v>
      </c>
      <c r="K36" s="12">
        <v>1.8333333333333333</v>
      </c>
      <c r="L36" s="12">
        <v>2.6666666666666665</v>
      </c>
      <c r="M36" s="12">
        <v>2</v>
      </c>
      <c r="N36" s="12">
        <v>0</v>
      </c>
      <c r="O36" s="12">
        <v>2.3333333333333335</v>
      </c>
      <c r="P36" s="12">
        <v>2</v>
      </c>
      <c r="Q36" s="12">
        <v>0</v>
      </c>
      <c r="R36" s="12">
        <v>2.1666666666666665</v>
      </c>
      <c r="S36" s="12">
        <v>2.4</v>
      </c>
      <c r="T36" s="12">
        <v>0</v>
      </c>
    </row>
    <row r="37" spans="1:20" x14ac:dyDescent="0.25">
      <c r="A37" s="7" t="s">
        <v>81</v>
      </c>
      <c r="B37" s="12">
        <v>3</v>
      </c>
      <c r="C37" s="12">
        <v>3</v>
      </c>
      <c r="D37" s="12">
        <v>3</v>
      </c>
      <c r="E37" s="12">
        <v>3</v>
      </c>
      <c r="F37" s="12">
        <v>0</v>
      </c>
      <c r="G37" s="12">
        <v>3</v>
      </c>
      <c r="H37" s="12">
        <v>0</v>
      </c>
      <c r="I37" s="12">
        <v>3</v>
      </c>
      <c r="J37" s="12">
        <v>2</v>
      </c>
      <c r="K37" s="12">
        <v>3</v>
      </c>
      <c r="L37" s="12">
        <v>3</v>
      </c>
      <c r="M37" s="12">
        <v>2</v>
      </c>
      <c r="N37" s="12">
        <v>0</v>
      </c>
      <c r="O37" s="12">
        <v>3</v>
      </c>
      <c r="P37" s="12">
        <v>2</v>
      </c>
      <c r="Q37" s="12">
        <v>0</v>
      </c>
      <c r="R37" s="12">
        <v>3</v>
      </c>
      <c r="S37" s="12">
        <v>0</v>
      </c>
      <c r="T37" s="12">
        <v>0</v>
      </c>
    </row>
    <row r="38" spans="1:20" x14ac:dyDescent="0.25">
      <c r="A38" s="7" t="s">
        <v>133</v>
      </c>
      <c r="B38" s="12">
        <v>2</v>
      </c>
      <c r="C38" s="12">
        <v>2</v>
      </c>
      <c r="D38" s="12">
        <v>2</v>
      </c>
      <c r="E38" s="12">
        <v>2</v>
      </c>
      <c r="F38" s="12">
        <v>0</v>
      </c>
      <c r="G38" s="12">
        <v>2</v>
      </c>
      <c r="H38" s="12">
        <v>0</v>
      </c>
      <c r="I38" s="12">
        <v>2</v>
      </c>
      <c r="J38" s="12">
        <v>1</v>
      </c>
      <c r="K38" s="12">
        <v>1</v>
      </c>
      <c r="L38" s="12">
        <v>3</v>
      </c>
      <c r="M38" s="12">
        <v>2</v>
      </c>
      <c r="N38" s="12">
        <v>0</v>
      </c>
      <c r="O38" s="12">
        <v>2</v>
      </c>
      <c r="P38" s="12">
        <v>0</v>
      </c>
      <c r="Q38" s="12">
        <v>0</v>
      </c>
      <c r="R38" s="12">
        <v>2</v>
      </c>
      <c r="S38" s="12">
        <v>2</v>
      </c>
      <c r="T38" s="12">
        <v>0</v>
      </c>
    </row>
    <row r="39" spans="1:20" x14ac:dyDescent="0.25">
      <c r="A39" s="7" t="s">
        <v>69</v>
      </c>
      <c r="B39" s="12">
        <v>2</v>
      </c>
      <c r="C39" s="12">
        <v>3</v>
      </c>
      <c r="D39" s="12">
        <v>2</v>
      </c>
      <c r="E39" s="12">
        <v>2</v>
      </c>
      <c r="F39" s="12">
        <v>0</v>
      </c>
      <c r="G39" s="12">
        <v>3</v>
      </c>
      <c r="H39" s="12">
        <v>0</v>
      </c>
      <c r="I39" s="12">
        <v>2</v>
      </c>
      <c r="J39" s="12">
        <v>2</v>
      </c>
      <c r="K39" s="12">
        <v>2</v>
      </c>
      <c r="L39" s="12">
        <v>3</v>
      </c>
      <c r="M39" s="12">
        <v>2</v>
      </c>
      <c r="N39" s="12">
        <v>0</v>
      </c>
      <c r="O39" s="12">
        <v>2</v>
      </c>
      <c r="P39" s="12">
        <v>0</v>
      </c>
      <c r="Q39" s="12">
        <v>0</v>
      </c>
      <c r="R39" s="12">
        <v>2</v>
      </c>
      <c r="S39" s="12">
        <v>3</v>
      </c>
      <c r="T39" s="12">
        <v>0</v>
      </c>
    </row>
    <row r="40" spans="1:20" x14ac:dyDescent="0.25">
      <c r="A40" s="7" t="s">
        <v>80</v>
      </c>
      <c r="B40" s="12">
        <v>2</v>
      </c>
      <c r="C40" s="12">
        <v>3</v>
      </c>
      <c r="D40" s="12">
        <v>2</v>
      </c>
      <c r="E40" s="12">
        <v>0</v>
      </c>
      <c r="F40" s="12">
        <v>0</v>
      </c>
      <c r="G40" s="12">
        <v>3</v>
      </c>
      <c r="H40" s="12">
        <v>0</v>
      </c>
      <c r="I40" s="12">
        <v>1</v>
      </c>
      <c r="J40" s="12">
        <v>2</v>
      </c>
      <c r="K40" s="12">
        <v>1</v>
      </c>
      <c r="L40" s="12">
        <v>2</v>
      </c>
      <c r="M40" s="12">
        <v>2</v>
      </c>
      <c r="N40" s="12">
        <v>0</v>
      </c>
      <c r="O40" s="12">
        <v>2</v>
      </c>
      <c r="P40" s="12">
        <v>0</v>
      </c>
      <c r="Q40" s="12">
        <v>0</v>
      </c>
      <c r="R40" s="12">
        <v>2</v>
      </c>
      <c r="S40" s="12">
        <v>2</v>
      </c>
      <c r="T40" s="12">
        <v>0</v>
      </c>
    </row>
    <row r="41" spans="1:20" x14ac:dyDescent="0.25">
      <c r="A41" s="7" t="s">
        <v>118</v>
      </c>
      <c r="B41" s="12">
        <v>2</v>
      </c>
      <c r="C41" s="12">
        <v>2</v>
      </c>
      <c r="D41" s="12">
        <v>2</v>
      </c>
      <c r="E41" s="12">
        <v>2</v>
      </c>
      <c r="F41" s="12">
        <v>0</v>
      </c>
      <c r="G41" s="12">
        <v>2</v>
      </c>
      <c r="H41" s="12">
        <v>0</v>
      </c>
      <c r="I41" s="12">
        <v>2</v>
      </c>
      <c r="J41" s="12">
        <v>2</v>
      </c>
      <c r="K41" s="12">
        <v>3</v>
      </c>
      <c r="L41" s="12">
        <v>2</v>
      </c>
      <c r="M41" s="12">
        <v>2</v>
      </c>
      <c r="N41" s="12">
        <v>0</v>
      </c>
      <c r="O41" s="12">
        <v>3</v>
      </c>
      <c r="P41" s="12">
        <v>0</v>
      </c>
      <c r="Q41" s="12">
        <v>0</v>
      </c>
      <c r="R41" s="12">
        <v>2</v>
      </c>
      <c r="S41" s="12">
        <v>3</v>
      </c>
      <c r="T41" s="12">
        <v>0</v>
      </c>
    </row>
    <row r="42" spans="1:20" x14ac:dyDescent="0.25">
      <c r="A42" s="7" t="s">
        <v>117</v>
      </c>
      <c r="B42" s="12">
        <v>1</v>
      </c>
      <c r="C42" s="12">
        <v>2</v>
      </c>
      <c r="D42" s="12">
        <v>3</v>
      </c>
      <c r="E42" s="12">
        <v>2</v>
      </c>
      <c r="F42" s="12">
        <v>0</v>
      </c>
      <c r="G42" s="12">
        <v>2</v>
      </c>
      <c r="H42" s="12">
        <v>0</v>
      </c>
      <c r="I42" s="12">
        <v>1</v>
      </c>
      <c r="J42" s="12">
        <v>0</v>
      </c>
      <c r="K42" s="12">
        <v>1</v>
      </c>
      <c r="L42" s="12">
        <v>3</v>
      </c>
      <c r="M42" s="12">
        <v>2</v>
      </c>
      <c r="N42" s="12">
        <v>0</v>
      </c>
      <c r="O42" s="12">
        <v>2</v>
      </c>
      <c r="P42" s="12">
        <v>0</v>
      </c>
      <c r="Q42" s="12">
        <v>0</v>
      </c>
      <c r="R42" s="12">
        <v>2</v>
      </c>
      <c r="S42" s="12">
        <v>2</v>
      </c>
      <c r="T42" s="12">
        <v>0</v>
      </c>
    </row>
    <row r="43" spans="1:20" x14ac:dyDescent="0.25">
      <c r="A43" s="6" t="s">
        <v>66</v>
      </c>
      <c r="B43" s="12">
        <v>2.6666666666666665</v>
      </c>
      <c r="C43" s="12">
        <v>3</v>
      </c>
      <c r="D43" s="12">
        <v>2.6666666666666665</v>
      </c>
      <c r="E43" s="12">
        <v>2.6666666666666665</v>
      </c>
      <c r="F43" s="12">
        <v>0</v>
      </c>
      <c r="G43" s="12">
        <v>2.6666666666666665</v>
      </c>
      <c r="H43" s="12">
        <v>0</v>
      </c>
      <c r="I43" s="12">
        <v>2.3333333333333335</v>
      </c>
      <c r="J43" s="12">
        <v>1.5</v>
      </c>
      <c r="K43" s="12">
        <v>3</v>
      </c>
      <c r="L43" s="12">
        <v>2.6666666666666665</v>
      </c>
      <c r="M43" s="12">
        <v>2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2.6666666666666665</v>
      </c>
      <c r="T43" s="12">
        <v>0</v>
      </c>
    </row>
    <row r="44" spans="1:20" x14ac:dyDescent="0.25">
      <c r="A44" s="7" t="s">
        <v>123</v>
      </c>
      <c r="B44" s="12">
        <v>3</v>
      </c>
      <c r="C44" s="12">
        <v>3</v>
      </c>
      <c r="D44" s="12">
        <v>3</v>
      </c>
      <c r="E44" s="12">
        <v>3</v>
      </c>
      <c r="F44" s="12">
        <v>0</v>
      </c>
      <c r="G44" s="12">
        <v>3</v>
      </c>
      <c r="H44" s="12">
        <v>0</v>
      </c>
      <c r="I44" s="12">
        <v>3</v>
      </c>
      <c r="J44" s="12">
        <v>0</v>
      </c>
      <c r="K44" s="12">
        <v>3</v>
      </c>
      <c r="L44" s="12">
        <v>3</v>
      </c>
      <c r="M44" s="12">
        <v>2</v>
      </c>
      <c r="N44" s="12">
        <v>0</v>
      </c>
      <c r="O44" s="12">
        <v>0</v>
      </c>
      <c r="P44" s="12">
        <v>0</v>
      </c>
      <c r="Q44" s="12">
        <v>0</v>
      </c>
      <c r="R44" s="12">
        <v>1</v>
      </c>
      <c r="S44" s="12">
        <v>3</v>
      </c>
      <c r="T44" s="12">
        <v>0</v>
      </c>
    </row>
    <row r="45" spans="1:20" x14ac:dyDescent="0.25">
      <c r="A45" s="7" t="s">
        <v>137</v>
      </c>
      <c r="B45" s="12">
        <v>2</v>
      </c>
      <c r="C45" s="12">
        <v>3</v>
      </c>
      <c r="D45" s="12">
        <v>2</v>
      </c>
      <c r="E45" s="12">
        <v>2</v>
      </c>
      <c r="F45" s="12">
        <v>0</v>
      </c>
      <c r="G45" s="12">
        <v>2</v>
      </c>
      <c r="H45" s="12">
        <v>0</v>
      </c>
      <c r="I45" s="12">
        <v>2</v>
      </c>
      <c r="J45" s="12">
        <v>2</v>
      </c>
      <c r="K45" s="12">
        <v>3</v>
      </c>
      <c r="L45" s="12">
        <v>2</v>
      </c>
      <c r="M45" s="12">
        <v>2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2</v>
      </c>
      <c r="T45" s="12">
        <v>0</v>
      </c>
    </row>
    <row r="46" spans="1:20" x14ac:dyDescent="0.25">
      <c r="A46" s="7" t="s">
        <v>67</v>
      </c>
      <c r="B46" s="12">
        <v>3</v>
      </c>
      <c r="C46" s="12">
        <v>3</v>
      </c>
      <c r="D46" s="12">
        <v>3</v>
      </c>
      <c r="E46" s="12">
        <v>3</v>
      </c>
      <c r="F46" s="12">
        <v>0</v>
      </c>
      <c r="G46" s="12">
        <v>3</v>
      </c>
      <c r="H46" s="12">
        <v>0</v>
      </c>
      <c r="I46" s="12">
        <v>2</v>
      </c>
      <c r="J46" s="12">
        <v>1</v>
      </c>
      <c r="K46" s="12">
        <v>3</v>
      </c>
      <c r="L46" s="12">
        <v>3</v>
      </c>
      <c r="M46" s="12">
        <v>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3</v>
      </c>
      <c r="T46" s="12">
        <v>0</v>
      </c>
    </row>
    <row r="47" spans="1:20" x14ac:dyDescent="0.25">
      <c r="A47" s="6" t="s">
        <v>86</v>
      </c>
      <c r="B47" s="12">
        <v>1.6666666666666667</v>
      </c>
      <c r="C47" s="12">
        <v>2.3333333333333335</v>
      </c>
      <c r="D47" s="12">
        <v>2.3333333333333335</v>
      </c>
      <c r="E47" s="12">
        <v>2</v>
      </c>
      <c r="F47" s="12">
        <v>2</v>
      </c>
      <c r="G47" s="12">
        <v>2.3333333333333335</v>
      </c>
      <c r="H47" s="12">
        <v>2</v>
      </c>
      <c r="I47" s="12">
        <v>1.6666666666666667</v>
      </c>
      <c r="J47" s="12">
        <v>1.3333333333333333</v>
      </c>
      <c r="K47" s="12">
        <v>2</v>
      </c>
      <c r="L47" s="12">
        <v>1.6666666666666667</v>
      </c>
      <c r="M47" s="12">
        <v>1.5</v>
      </c>
      <c r="N47" s="12">
        <v>0</v>
      </c>
      <c r="O47" s="12">
        <v>2.3333333333333335</v>
      </c>
      <c r="P47" s="12">
        <v>2</v>
      </c>
      <c r="Q47" s="12">
        <v>1.5</v>
      </c>
      <c r="R47" s="12">
        <v>1</v>
      </c>
      <c r="S47" s="12">
        <v>2</v>
      </c>
      <c r="T47" s="12">
        <v>1.5</v>
      </c>
    </row>
    <row r="48" spans="1:20" x14ac:dyDescent="0.25">
      <c r="A48" s="7" t="s">
        <v>151</v>
      </c>
      <c r="B48" s="12">
        <v>1</v>
      </c>
      <c r="C48" s="12">
        <v>2</v>
      </c>
      <c r="D48" s="12">
        <v>2</v>
      </c>
      <c r="E48" s="12">
        <v>0</v>
      </c>
      <c r="F48" s="12">
        <v>0</v>
      </c>
      <c r="G48" s="12">
        <v>2</v>
      </c>
      <c r="H48" s="12">
        <v>0</v>
      </c>
      <c r="I48" s="12">
        <v>1</v>
      </c>
      <c r="J48" s="12">
        <v>1</v>
      </c>
      <c r="K48" s="12">
        <v>1</v>
      </c>
      <c r="L48" s="12">
        <v>1</v>
      </c>
      <c r="M48" s="12">
        <v>0</v>
      </c>
      <c r="N48" s="12">
        <v>0</v>
      </c>
      <c r="O48" s="12">
        <v>1</v>
      </c>
      <c r="P48" s="12">
        <v>0</v>
      </c>
      <c r="Q48" s="12">
        <v>0</v>
      </c>
      <c r="R48" s="12">
        <v>1</v>
      </c>
      <c r="S48" s="12">
        <v>1</v>
      </c>
      <c r="T48" s="12">
        <v>0</v>
      </c>
    </row>
    <row r="49" spans="1:20" x14ac:dyDescent="0.25">
      <c r="A49" s="7" t="s">
        <v>115</v>
      </c>
      <c r="B49" s="12">
        <v>2</v>
      </c>
      <c r="C49" s="12">
        <v>2</v>
      </c>
      <c r="D49" s="12">
        <v>2</v>
      </c>
      <c r="E49" s="12">
        <v>2</v>
      </c>
      <c r="F49" s="12">
        <v>0</v>
      </c>
      <c r="G49" s="12">
        <v>2</v>
      </c>
      <c r="H49" s="12">
        <v>0</v>
      </c>
      <c r="I49" s="12">
        <v>2</v>
      </c>
      <c r="J49" s="12">
        <v>1</v>
      </c>
      <c r="K49" s="12">
        <v>3</v>
      </c>
      <c r="L49" s="12">
        <v>1</v>
      </c>
      <c r="M49" s="12">
        <v>2</v>
      </c>
      <c r="N49" s="12">
        <v>0</v>
      </c>
      <c r="O49" s="12">
        <v>3</v>
      </c>
      <c r="P49" s="12">
        <v>0</v>
      </c>
      <c r="Q49" s="12">
        <v>1</v>
      </c>
      <c r="R49" s="12">
        <v>1</v>
      </c>
      <c r="S49" s="12">
        <v>2</v>
      </c>
      <c r="T49" s="12">
        <v>1</v>
      </c>
    </row>
    <row r="50" spans="1:20" x14ac:dyDescent="0.25">
      <c r="A50" s="7" t="s">
        <v>87</v>
      </c>
      <c r="B50" s="12">
        <v>2</v>
      </c>
      <c r="C50" s="12">
        <v>3</v>
      </c>
      <c r="D50" s="12">
        <v>3</v>
      </c>
      <c r="E50" s="12">
        <v>2</v>
      </c>
      <c r="F50" s="12">
        <v>2</v>
      </c>
      <c r="G50" s="12">
        <v>3</v>
      </c>
      <c r="H50" s="12">
        <v>2</v>
      </c>
      <c r="I50" s="12">
        <v>2</v>
      </c>
      <c r="J50" s="12">
        <v>2</v>
      </c>
      <c r="K50" s="12">
        <v>2</v>
      </c>
      <c r="L50" s="12">
        <v>3</v>
      </c>
      <c r="M50" s="12">
        <v>1</v>
      </c>
      <c r="N50" s="12">
        <v>0</v>
      </c>
      <c r="O50" s="12">
        <v>3</v>
      </c>
      <c r="P50" s="12">
        <v>2</v>
      </c>
      <c r="Q50" s="12">
        <v>2</v>
      </c>
      <c r="R50" s="12">
        <v>1</v>
      </c>
      <c r="S50" s="12">
        <v>3</v>
      </c>
      <c r="T50" s="12">
        <v>2</v>
      </c>
    </row>
    <row r="51" spans="1:20" x14ac:dyDescent="0.25">
      <c r="A51" s="6" t="s">
        <v>64</v>
      </c>
      <c r="B51" s="12">
        <v>2.25</v>
      </c>
      <c r="C51" s="12">
        <v>2.5</v>
      </c>
      <c r="D51" s="12">
        <v>2.8888888888888888</v>
      </c>
      <c r="E51" s="12">
        <v>2.1111111111111112</v>
      </c>
      <c r="F51" s="12">
        <v>2</v>
      </c>
      <c r="G51" s="12">
        <v>2.5</v>
      </c>
      <c r="H51" s="12">
        <v>3</v>
      </c>
      <c r="I51" s="12">
        <v>2.4444444444444446</v>
      </c>
      <c r="J51" s="12">
        <v>2.5</v>
      </c>
      <c r="K51" s="12">
        <v>2.6666666666666665</v>
      </c>
      <c r="L51" s="12">
        <v>2.7777777777777777</v>
      </c>
      <c r="M51" s="12">
        <v>2</v>
      </c>
      <c r="N51" s="12">
        <v>3</v>
      </c>
      <c r="O51" s="12">
        <v>2.4444444444444446</v>
      </c>
      <c r="P51" s="12">
        <v>1.8571428571428572</v>
      </c>
      <c r="Q51" s="12">
        <v>0</v>
      </c>
      <c r="R51" s="12">
        <v>2</v>
      </c>
      <c r="S51" s="12">
        <v>2.3333333333333335</v>
      </c>
      <c r="T51" s="12">
        <v>3</v>
      </c>
    </row>
    <row r="52" spans="1:20" x14ac:dyDescent="0.25">
      <c r="A52" s="7" t="s">
        <v>120</v>
      </c>
      <c r="B52" s="12">
        <v>0</v>
      </c>
      <c r="C52" s="12">
        <v>2</v>
      </c>
      <c r="D52" s="12">
        <v>3</v>
      </c>
      <c r="E52" s="12">
        <v>2</v>
      </c>
      <c r="F52" s="12">
        <v>0</v>
      </c>
      <c r="G52" s="12">
        <v>2</v>
      </c>
      <c r="H52" s="12">
        <v>0</v>
      </c>
      <c r="I52" s="12">
        <v>2</v>
      </c>
      <c r="J52" s="12">
        <v>0</v>
      </c>
      <c r="K52" s="12">
        <v>0</v>
      </c>
      <c r="L52" s="12">
        <v>2</v>
      </c>
      <c r="M52" s="12">
        <v>2</v>
      </c>
      <c r="N52" s="12">
        <v>0</v>
      </c>
      <c r="O52" s="12">
        <v>2</v>
      </c>
      <c r="P52" s="12">
        <v>1</v>
      </c>
      <c r="Q52" s="12">
        <v>0</v>
      </c>
      <c r="R52" s="12">
        <v>2</v>
      </c>
      <c r="S52" s="12">
        <v>2</v>
      </c>
      <c r="T52" s="12">
        <v>0</v>
      </c>
    </row>
    <row r="53" spans="1:20" x14ac:dyDescent="0.25">
      <c r="A53" s="7" t="s">
        <v>130</v>
      </c>
      <c r="B53" s="12">
        <v>2</v>
      </c>
      <c r="C53" s="12">
        <v>3</v>
      </c>
      <c r="D53" s="12">
        <v>3</v>
      </c>
      <c r="E53" s="12">
        <v>2</v>
      </c>
      <c r="F53" s="12">
        <v>0</v>
      </c>
      <c r="G53" s="12">
        <v>3</v>
      </c>
      <c r="H53" s="12">
        <v>0</v>
      </c>
      <c r="I53" s="12">
        <v>3</v>
      </c>
      <c r="J53" s="12">
        <v>2</v>
      </c>
      <c r="K53" s="12">
        <v>3</v>
      </c>
      <c r="L53" s="12">
        <v>3</v>
      </c>
      <c r="M53" s="12">
        <v>2</v>
      </c>
      <c r="N53" s="12">
        <v>0</v>
      </c>
      <c r="O53" s="12">
        <v>3</v>
      </c>
      <c r="P53" s="12">
        <v>2</v>
      </c>
      <c r="Q53" s="12">
        <v>0</v>
      </c>
      <c r="R53" s="12">
        <v>2</v>
      </c>
      <c r="S53" s="12">
        <v>3</v>
      </c>
      <c r="T53" s="12">
        <v>0</v>
      </c>
    </row>
    <row r="54" spans="1:20" x14ac:dyDescent="0.25">
      <c r="A54" s="7" t="s">
        <v>143</v>
      </c>
      <c r="B54" s="12">
        <v>3</v>
      </c>
      <c r="C54" s="12">
        <v>0</v>
      </c>
      <c r="D54" s="12">
        <v>3</v>
      </c>
      <c r="E54" s="12">
        <v>3</v>
      </c>
      <c r="F54" s="12">
        <v>2</v>
      </c>
      <c r="G54" s="12">
        <v>0</v>
      </c>
      <c r="H54" s="12">
        <v>3</v>
      </c>
      <c r="I54" s="12">
        <v>3</v>
      </c>
      <c r="J54" s="12">
        <v>3</v>
      </c>
      <c r="K54" s="12">
        <v>0</v>
      </c>
      <c r="L54" s="12">
        <v>3</v>
      </c>
      <c r="M54" s="12">
        <v>2</v>
      </c>
      <c r="N54" s="12">
        <v>3</v>
      </c>
      <c r="O54" s="12">
        <v>3</v>
      </c>
      <c r="P54" s="12">
        <v>3</v>
      </c>
      <c r="Q54" s="12">
        <v>0</v>
      </c>
      <c r="R54" s="12">
        <v>2</v>
      </c>
      <c r="S54" s="12">
        <v>3</v>
      </c>
      <c r="T54" s="12">
        <v>3</v>
      </c>
    </row>
    <row r="55" spans="1:20" x14ac:dyDescent="0.25">
      <c r="A55" s="7" t="s">
        <v>131</v>
      </c>
      <c r="B55" s="12">
        <v>0</v>
      </c>
      <c r="C55" s="12">
        <v>2</v>
      </c>
      <c r="D55" s="12">
        <v>3</v>
      </c>
      <c r="E55" s="12">
        <v>2</v>
      </c>
      <c r="F55" s="12">
        <v>0</v>
      </c>
      <c r="G55" s="12">
        <v>3</v>
      </c>
      <c r="H55" s="12">
        <v>0</v>
      </c>
      <c r="I55" s="12">
        <v>2</v>
      </c>
      <c r="J55" s="12">
        <v>0</v>
      </c>
      <c r="K55" s="12">
        <v>0</v>
      </c>
      <c r="L55" s="12">
        <v>3</v>
      </c>
      <c r="M55" s="12">
        <v>2</v>
      </c>
      <c r="N55" s="12">
        <v>0</v>
      </c>
      <c r="O55" s="12">
        <v>2</v>
      </c>
      <c r="P55" s="12">
        <v>0</v>
      </c>
      <c r="Q55" s="12">
        <v>0</v>
      </c>
      <c r="R55" s="12">
        <v>2</v>
      </c>
      <c r="S55" s="12">
        <v>2</v>
      </c>
      <c r="T55" s="12">
        <v>0</v>
      </c>
    </row>
    <row r="56" spans="1:20" x14ac:dyDescent="0.25">
      <c r="A56" s="7" t="s">
        <v>84</v>
      </c>
      <c r="B56" s="12">
        <v>2</v>
      </c>
      <c r="C56" s="12">
        <v>3</v>
      </c>
      <c r="D56" s="12">
        <v>3</v>
      </c>
      <c r="E56" s="12">
        <v>2</v>
      </c>
      <c r="F56" s="12">
        <v>0</v>
      </c>
      <c r="G56" s="12">
        <v>3</v>
      </c>
      <c r="H56" s="12">
        <v>0</v>
      </c>
      <c r="I56" s="12">
        <v>3</v>
      </c>
      <c r="J56" s="12">
        <v>2</v>
      </c>
      <c r="K56" s="12">
        <v>2</v>
      </c>
      <c r="L56" s="12">
        <v>3</v>
      </c>
      <c r="M56" s="12">
        <v>2</v>
      </c>
      <c r="N56" s="12">
        <v>0</v>
      </c>
      <c r="O56" s="12">
        <v>2</v>
      </c>
      <c r="P56" s="12">
        <v>2</v>
      </c>
      <c r="Q56" s="12">
        <v>0</v>
      </c>
      <c r="R56" s="12">
        <v>2</v>
      </c>
      <c r="S56" s="12">
        <v>2</v>
      </c>
      <c r="T56" s="12">
        <v>0</v>
      </c>
    </row>
    <row r="57" spans="1:20" x14ac:dyDescent="0.25">
      <c r="A57" s="7" t="s">
        <v>70</v>
      </c>
      <c r="B57" s="12">
        <v>0</v>
      </c>
      <c r="C57" s="12">
        <v>3</v>
      </c>
      <c r="D57" s="12">
        <v>3</v>
      </c>
      <c r="E57" s="12">
        <v>2</v>
      </c>
      <c r="F57" s="12">
        <v>0</v>
      </c>
      <c r="G57" s="12">
        <v>2</v>
      </c>
      <c r="H57" s="12">
        <v>0</v>
      </c>
      <c r="I57" s="12">
        <v>2</v>
      </c>
      <c r="J57" s="12">
        <v>0</v>
      </c>
      <c r="K57" s="12">
        <v>0</v>
      </c>
      <c r="L57" s="12">
        <v>3</v>
      </c>
      <c r="M57" s="12">
        <v>2</v>
      </c>
      <c r="N57" s="12">
        <v>0</v>
      </c>
      <c r="O57" s="12">
        <v>3</v>
      </c>
      <c r="P57" s="12">
        <v>1</v>
      </c>
      <c r="Q57" s="12">
        <v>0</v>
      </c>
      <c r="R57" s="12">
        <v>2</v>
      </c>
      <c r="S57" s="12">
        <v>2</v>
      </c>
      <c r="T57" s="12">
        <v>0</v>
      </c>
    </row>
    <row r="58" spans="1:20" x14ac:dyDescent="0.25">
      <c r="A58" s="7" t="s">
        <v>135</v>
      </c>
      <c r="B58" s="12">
        <v>2</v>
      </c>
      <c r="C58" s="12">
        <v>3</v>
      </c>
      <c r="D58" s="12">
        <v>3</v>
      </c>
      <c r="E58" s="12">
        <v>2</v>
      </c>
      <c r="F58" s="12">
        <v>0</v>
      </c>
      <c r="G58" s="12">
        <v>3</v>
      </c>
      <c r="H58" s="12">
        <v>0</v>
      </c>
      <c r="I58" s="12">
        <v>3</v>
      </c>
      <c r="J58" s="12">
        <v>3</v>
      </c>
      <c r="K58" s="12">
        <v>0</v>
      </c>
      <c r="L58" s="12">
        <v>3</v>
      </c>
      <c r="M58" s="12">
        <v>2</v>
      </c>
      <c r="N58" s="12">
        <v>0</v>
      </c>
      <c r="O58" s="12">
        <v>3</v>
      </c>
      <c r="P58" s="12">
        <v>2</v>
      </c>
      <c r="Q58" s="12">
        <v>0</v>
      </c>
      <c r="R58" s="12">
        <v>2</v>
      </c>
      <c r="S58" s="12">
        <v>3</v>
      </c>
      <c r="T58" s="12">
        <v>0</v>
      </c>
    </row>
    <row r="59" spans="1:20" x14ac:dyDescent="0.25">
      <c r="A59" s="7" t="s">
        <v>65</v>
      </c>
      <c r="B59" s="12">
        <v>0</v>
      </c>
      <c r="C59" s="12">
        <v>2</v>
      </c>
      <c r="D59" s="12">
        <v>2</v>
      </c>
      <c r="E59" s="12">
        <v>2</v>
      </c>
      <c r="F59" s="12">
        <v>0</v>
      </c>
      <c r="G59" s="12">
        <v>2</v>
      </c>
      <c r="H59" s="12">
        <v>0</v>
      </c>
      <c r="I59" s="12">
        <v>2</v>
      </c>
      <c r="J59" s="12">
        <v>0</v>
      </c>
      <c r="K59" s="12">
        <v>0</v>
      </c>
      <c r="L59" s="12">
        <v>3</v>
      </c>
      <c r="M59" s="12">
        <v>2</v>
      </c>
      <c r="N59" s="12">
        <v>0</v>
      </c>
      <c r="O59" s="12">
        <v>2</v>
      </c>
      <c r="P59" s="12">
        <v>0</v>
      </c>
      <c r="Q59" s="12">
        <v>0</v>
      </c>
      <c r="R59" s="12">
        <v>2</v>
      </c>
      <c r="S59" s="12">
        <v>2</v>
      </c>
      <c r="T59" s="12">
        <v>0</v>
      </c>
    </row>
    <row r="60" spans="1:20" x14ac:dyDescent="0.25">
      <c r="A60" s="7" t="s">
        <v>109</v>
      </c>
      <c r="B60" s="12">
        <v>0</v>
      </c>
      <c r="C60" s="12">
        <v>2</v>
      </c>
      <c r="D60" s="12">
        <v>3</v>
      </c>
      <c r="E60" s="12">
        <v>2</v>
      </c>
      <c r="F60" s="12">
        <v>0</v>
      </c>
      <c r="G60" s="12">
        <v>2</v>
      </c>
      <c r="H60" s="12">
        <v>0</v>
      </c>
      <c r="I60" s="12">
        <v>2</v>
      </c>
      <c r="J60" s="12">
        <v>0</v>
      </c>
      <c r="K60" s="12">
        <v>3</v>
      </c>
      <c r="L60" s="12">
        <v>2</v>
      </c>
      <c r="M60" s="12">
        <v>2</v>
      </c>
      <c r="N60" s="12">
        <v>0</v>
      </c>
      <c r="O60" s="12">
        <v>2</v>
      </c>
      <c r="P60" s="12">
        <v>2</v>
      </c>
      <c r="Q60" s="12">
        <v>0</v>
      </c>
      <c r="R60" s="12">
        <v>2</v>
      </c>
      <c r="S60" s="12">
        <v>2</v>
      </c>
      <c r="T60" s="12">
        <v>0</v>
      </c>
    </row>
    <row r="61" spans="1:20" x14ac:dyDescent="0.25">
      <c r="A61" s="6" t="s">
        <v>71</v>
      </c>
      <c r="B61" s="12">
        <v>2</v>
      </c>
      <c r="C61" s="12">
        <v>2.6666666666666665</v>
      </c>
      <c r="D61" s="12">
        <v>2.6666666666666665</v>
      </c>
      <c r="E61" s="12">
        <v>1.5</v>
      </c>
      <c r="F61" s="12">
        <v>0</v>
      </c>
      <c r="G61" s="12">
        <v>2.6666666666666665</v>
      </c>
      <c r="H61" s="12">
        <v>0</v>
      </c>
      <c r="I61" s="12">
        <v>2</v>
      </c>
      <c r="J61" s="12">
        <v>1.5</v>
      </c>
      <c r="K61" s="12">
        <v>2.6666666666666665</v>
      </c>
      <c r="L61" s="12">
        <v>2.3333333333333335</v>
      </c>
      <c r="M61" s="12">
        <v>2</v>
      </c>
      <c r="N61" s="12">
        <v>2</v>
      </c>
      <c r="O61" s="12">
        <v>2.6666666666666665</v>
      </c>
      <c r="P61" s="12">
        <v>0</v>
      </c>
      <c r="Q61" s="12">
        <v>0</v>
      </c>
      <c r="R61" s="12">
        <v>2</v>
      </c>
      <c r="S61" s="12">
        <v>2.3333333333333335</v>
      </c>
      <c r="T61" s="12">
        <v>0</v>
      </c>
    </row>
    <row r="62" spans="1:20" x14ac:dyDescent="0.25">
      <c r="A62" s="7" t="s">
        <v>92</v>
      </c>
      <c r="B62" s="12">
        <v>2</v>
      </c>
      <c r="C62" s="12">
        <v>3</v>
      </c>
      <c r="D62" s="12">
        <v>3</v>
      </c>
      <c r="E62" s="12">
        <v>2</v>
      </c>
      <c r="F62" s="12">
        <v>0</v>
      </c>
      <c r="G62" s="12">
        <v>3</v>
      </c>
      <c r="H62" s="12">
        <v>0</v>
      </c>
      <c r="I62" s="12">
        <v>2</v>
      </c>
      <c r="J62" s="12">
        <v>2</v>
      </c>
      <c r="K62" s="12">
        <v>3</v>
      </c>
      <c r="L62" s="12">
        <v>3</v>
      </c>
      <c r="M62" s="12">
        <v>2</v>
      </c>
      <c r="N62" s="12">
        <v>0</v>
      </c>
      <c r="O62" s="12">
        <v>3</v>
      </c>
      <c r="P62" s="12">
        <v>0</v>
      </c>
      <c r="Q62" s="12">
        <v>0</v>
      </c>
      <c r="R62" s="12">
        <v>2</v>
      </c>
      <c r="S62" s="12">
        <v>2</v>
      </c>
      <c r="T62" s="12">
        <v>0</v>
      </c>
    </row>
    <row r="63" spans="1:20" x14ac:dyDescent="0.25">
      <c r="A63" s="7" t="s">
        <v>91</v>
      </c>
      <c r="B63" s="12">
        <v>2</v>
      </c>
      <c r="C63" s="12">
        <v>2</v>
      </c>
      <c r="D63" s="12">
        <v>2</v>
      </c>
      <c r="E63" s="12">
        <v>1</v>
      </c>
      <c r="F63" s="12">
        <v>0</v>
      </c>
      <c r="G63" s="12">
        <v>3</v>
      </c>
      <c r="H63" s="12">
        <v>0</v>
      </c>
      <c r="I63" s="12">
        <v>2</v>
      </c>
      <c r="J63" s="12">
        <v>1</v>
      </c>
      <c r="K63" s="12">
        <v>2</v>
      </c>
      <c r="L63" s="12">
        <v>2</v>
      </c>
      <c r="M63" s="12">
        <v>2</v>
      </c>
      <c r="N63" s="12">
        <v>2</v>
      </c>
      <c r="O63" s="12">
        <v>2</v>
      </c>
      <c r="P63" s="12">
        <v>0</v>
      </c>
      <c r="Q63" s="12">
        <v>0</v>
      </c>
      <c r="R63" s="12">
        <v>2</v>
      </c>
      <c r="S63" s="12">
        <v>2</v>
      </c>
      <c r="T63" s="12">
        <v>0</v>
      </c>
    </row>
    <row r="64" spans="1:20" x14ac:dyDescent="0.25">
      <c r="A64" s="7" t="s">
        <v>119</v>
      </c>
      <c r="B64" s="12">
        <v>2</v>
      </c>
      <c r="C64" s="12">
        <v>3</v>
      </c>
      <c r="D64" s="12">
        <v>3</v>
      </c>
      <c r="E64" s="12">
        <v>0</v>
      </c>
      <c r="F64" s="12">
        <v>0</v>
      </c>
      <c r="G64" s="12">
        <v>2</v>
      </c>
      <c r="H64" s="12">
        <v>0</v>
      </c>
      <c r="I64" s="12">
        <v>2</v>
      </c>
      <c r="J64" s="12">
        <v>0</v>
      </c>
      <c r="K64" s="12">
        <v>3</v>
      </c>
      <c r="L64" s="12">
        <v>2</v>
      </c>
      <c r="M64" s="12">
        <v>0</v>
      </c>
      <c r="N64" s="12">
        <v>0</v>
      </c>
      <c r="O64" s="12">
        <v>3</v>
      </c>
      <c r="P64" s="12">
        <v>0</v>
      </c>
      <c r="Q64" s="12">
        <v>0</v>
      </c>
      <c r="R64" s="12">
        <v>2</v>
      </c>
      <c r="S64" s="12">
        <v>3</v>
      </c>
      <c r="T64" s="12">
        <v>0</v>
      </c>
    </row>
    <row r="65" spans="1:20" x14ac:dyDescent="0.25">
      <c r="A65" s="6" t="s">
        <v>60</v>
      </c>
      <c r="B65" s="12">
        <v>2</v>
      </c>
      <c r="C65" s="12">
        <v>2</v>
      </c>
      <c r="D65" s="12">
        <v>2</v>
      </c>
      <c r="E65" s="12">
        <v>2</v>
      </c>
      <c r="F65" s="12">
        <v>0</v>
      </c>
      <c r="G65" s="12">
        <v>2</v>
      </c>
      <c r="H65" s="12">
        <v>0</v>
      </c>
      <c r="I65" s="12">
        <v>2</v>
      </c>
      <c r="J65" s="12">
        <v>2.5</v>
      </c>
      <c r="K65" s="12">
        <v>3</v>
      </c>
      <c r="L65" s="12">
        <v>2</v>
      </c>
      <c r="M65" s="12">
        <v>2</v>
      </c>
      <c r="N65" s="12">
        <v>0</v>
      </c>
      <c r="O65" s="12">
        <v>1</v>
      </c>
      <c r="P65" s="12">
        <v>0</v>
      </c>
      <c r="Q65" s="12">
        <v>0</v>
      </c>
      <c r="R65" s="12">
        <v>2</v>
      </c>
      <c r="S65" s="12">
        <v>2</v>
      </c>
      <c r="T65" s="12">
        <v>0</v>
      </c>
    </row>
    <row r="66" spans="1:20" x14ac:dyDescent="0.25">
      <c r="A66" s="7" t="s">
        <v>104</v>
      </c>
      <c r="B66" s="12">
        <v>3</v>
      </c>
      <c r="C66" s="12">
        <v>3</v>
      </c>
      <c r="D66" s="12">
        <v>3</v>
      </c>
      <c r="E66" s="12">
        <v>3</v>
      </c>
      <c r="F66" s="12">
        <v>0</v>
      </c>
      <c r="G66" s="12">
        <v>3</v>
      </c>
      <c r="H66" s="12">
        <v>0</v>
      </c>
      <c r="I66" s="12">
        <v>3</v>
      </c>
      <c r="J66" s="12">
        <v>3</v>
      </c>
      <c r="K66" s="12">
        <v>3</v>
      </c>
      <c r="L66" s="12">
        <v>3</v>
      </c>
      <c r="M66" s="12">
        <v>3</v>
      </c>
      <c r="N66" s="12">
        <v>0</v>
      </c>
      <c r="O66" s="12">
        <v>0</v>
      </c>
      <c r="P66" s="12">
        <v>0</v>
      </c>
      <c r="Q66" s="12">
        <v>0</v>
      </c>
      <c r="R66" s="12">
        <v>3</v>
      </c>
      <c r="S66" s="12">
        <v>3</v>
      </c>
      <c r="T66" s="12">
        <v>0</v>
      </c>
    </row>
    <row r="67" spans="1:20" x14ac:dyDescent="0.25">
      <c r="A67" s="7" t="s">
        <v>134</v>
      </c>
      <c r="B67" s="12">
        <v>1</v>
      </c>
      <c r="C67" s="12">
        <v>1</v>
      </c>
      <c r="D67" s="12">
        <v>1</v>
      </c>
      <c r="E67" s="12">
        <v>1</v>
      </c>
      <c r="F67" s="12">
        <v>0</v>
      </c>
      <c r="G67" s="12">
        <v>1</v>
      </c>
      <c r="H67" s="12">
        <v>0</v>
      </c>
      <c r="I67" s="12">
        <v>1</v>
      </c>
      <c r="J67" s="12">
        <v>2</v>
      </c>
      <c r="K67" s="12">
        <v>0</v>
      </c>
      <c r="L67" s="12">
        <v>1</v>
      </c>
      <c r="M67" s="12">
        <v>1</v>
      </c>
      <c r="N67" s="12">
        <v>0</v>
      </c>
      <c r="O67" s="12">
        <v>1</v>
      </c>
      <c r="P67" s="12">
        <v>0</v>
      </c>
      <c r="Q67" s="12">
        <v>0</v>
      </c>
      <c r="R67" s="12">
        <v>1</v>
      </c>
      <c r="S67" s="12">
        <v>1</v>
      </c>
      <c r="T67" s="12">
        <v>0</v>
      </c>
    </row>
    <row r="68" spans="1:20" x14ac:dyDescent="0.25">
      <c r="A68" s="6" t="s">
        <v>56</v>
      </c>
      <c r="B68" s="12">
        <v>2.4285714285714284</v>
      </c>
      <c r="C68" s="12">
        <v>2.6666666666666665</v>
      </c>
      <c r="D68" s="12">
        <v>3</v>
      </c>
      <c r="E68" s="12">
        <v>2.8333333333333335</v>
      </c>
      <c r="F68" s="12">
        <v>2.5</v>
      </c>
      <c r="G68" s="12">
        <v>3</v>
      </c>
      <c r="H68" s="12">
        <v>2.5</v>
      </c>
      <c r="I68" s="12">
        <v>3</v>
      </c>
      <c r="J68" s="12">
        <v>2</v>
      </c>
      <c r="K68" s="12">
        <v>2.8</v>
      </c>
      <c r="L68" s="12">
        <v>2</v>
      </c>
      <c r="M68" s="12">
        <v>3</v>
      </c>
      <c r="N68" s="12">
        <v>1.5</v>
      </c>
      <c r="O68" s="12">
        <v>2.7142857142857144</v>
      </c>
      <c r="P68" s="12">
        <v>1</v>
      </c>
      <c r="Q68" s="12">
        <v>2</v>
      </c>
      <c r="R68" s="12">
        <v>3</v>
      </c>
      <c r="S68" s="12">
        <v>3</v>
      </c>
      <c r="T68" s="12">
        <v>2</v>
      </c>
    </row>
    <row r="69" spans="1:20" x14ac:dyDescent="0.25">
      <c r="A69" s="7" t="s">
        <v>63</v>
      </c>
      <c r="B69" s="12">
        <v>1</v>
      </c>
      <c r="C69" s="12">
        <v>0</v>
      </c>
      <c r="D69" s="12">
        <v>0</v>
      </c>
      <c r="E69" s="12">
        <v>3</v>
      </c>
      <c r="F69" s="12">
        <v>0</v>
      </c>
      <c r="G69" s="12">
        <v>0</v>
      </c>
      <c r="H69" s="12">
        <v>0</v>
      </c>
      <c r="I69" s="12">
        <v>3</v>
      </c>
      <c r="J69" s="12">
        <v>1</v>
      </c>
      <c r="K69" s="12">
        <v>0</v>
      </c>
      <c r="L69" s="12">
        <v>0</v>
      </c>
      <c r="M69" s="12">
        <v>3</v>
      </c>
      <c r="N69" s="12">
        <v>0</v>
      </c>
      <c r="O69" s="12">
        <v>3</v>
      </c>
      <c r="P69" s="12">
        <v>1</v>
      </c>
      <c r="Q69" s="12">
        <v>0</v>
      </c>
      <c r="R69" s="12">
        <v>3</v>
      </c>
      <c r="S69" s="12">
        <v>3</v>
      </c>
      <c r="T69" s="12">
        <v>0</v>
      </c>
    </row>
    <row r="70" spans="1:20" x14ac:dyDescent="0.25">
      <c r="A70" s="7" t="s">
        <v>68</v>
      </c>
      <c r="B70" s="12">
        <v>0</v>
      </c>
      <c r="C70" s="12">
        <v>0</v>
      </c>
      <c r="D70" s="12">
        <v>3</v>
      </c>
      <c r="E70" s="12">
        <v>0</v>
      </c>
      <c r="F70" s="12">
        <v>3</v>
      </c>
      <c r="G70" s="12">
        <v>0</v>
      </c>
      <c r="H70" s="12">
        <v>2</v>
      </c>
      <c r="I70" s="12">
        <v>3</v>
      </c>
      <c r="J70" s="12">
        <v>1</v>
      </c>
      <c r="K70" s="12">
        <v>2</v>
      </c>
      <c r="L70" s="12">
        <v>2</v>
      </c>
      <c r="M70" s="12">
        <v>3</v>
      </c>
      <c r="N70" s="12">
        <v>0</v>
      </c>
      <c r="O70" s="12">
        <v>3</v>
      </c>
      <c r="P70" s="12">
        <v>0</v>
      </c>
      <c r="Q70" s="12">
        <v>2</v>
      </c>
      <c r="R70" s="12">
        <v>3</v>
      </c>
      <c r="S70" s="12">
        <v>3</v>
      </c>
      <c r="T70" s="12">
        <v>2</v>
      </c>
    </row>
    <row r="71" spans="1:20" x14ac:dyDescent="0.25">
      <c r="A71" s="7" t="s">
        <v>71</v>
      </c>
      <c r="B71" s="12">
        <v>2</v>
      </c>
      <c r="C71" s="12">
        <v>0</v>
      </c>
      <c r="D71" s="12">
        <v>0</v>
      </c>
      <c r="E71" s="12">
        <v>2</v>
      </c>
      <c r="F71" s="12">
        <v>0</v>
      </c>
      <c r="G71" s="12">
        <v>0</v>
      </c>
      <c r="H71" s="12">
        <v>0</v>
      </c>
      <c r="I71" s="12">
        <v>3</v>
      </c>
      <c r="J71" s="12">
        <v>0</v>
      </c>
      <c r="K71" s="12">
        <v>0</v>
      </c>
      <c r="L71" s="12">
        <v>0</v>
      </c>
      <c r="M71" s="12">
        <v>3</v>
      </c>
      <c r="N71" s="12">
        <v>0</v>
      </c>
      <c r="O71" s="12">
        <v>3</v>
      </c>
      <c r="P71" s="12">
        <v>0</v>
      </c>
      <c r="Q71" s="12">
        <v>0</v>
      </c>
      <c r="R71" s="12">
        <v>3</v>
      </c>
      <c r="S71" s="12">
        <v>3</v>
      </c>
      <c r="T71" s="12">
        <v>0</v>
      </c>
    </row>
    <row r="72" spans="1:20" x14ac:dyDescent="0.25">
      <c r="A72" s="7" t="s">
        <v>60</v>
      </c>
      <c r="B72" s="12">
        <v>2</v>
      </c>
      <c r="C72" s="12">
        <v>3</v>
      </c>
      <c r="D72" s="12">
        <v>0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2</v>
      </c>
      <c r="K72" s="12">
        <v>3</v>
      </c>
      <c r="L72" s="12">
        <v>0</v>
      </c>
      <c r="M72" s="12">
        <v>0</v>
      </c>
      <c r="N72" s="12">
        <v>0</v>
      </c>
      <c r="O72" s="12">
        <v>2</v>
      </c>
      <c r="P72" s="12">
        <v>0</v>
      </c>
      <c r="Q72" s="12">
        <v>1</v>
      </c>
      <c r="R72" s="12">
        <v>3</v>
      </c>
      <c r="S72" s="12">
        <v>3</v>
      </c>
      <c r="T72" s="12">
        <v>1</v>
      </c>
    </row>
    <row r="73" spans="1:20" x14ac:dyDescent="0.25">
      <c r="A73" s="7" t="s">
        <v>72</v>
      </c>
      <c r="B73" s="12">
        <v>3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3</v>
      </c>
      <c r="J73" s="12">
        <v>3</v>
      </c>
      <c r="K73" s="12">
        <v>0</v>
      </c>
      <c r="L73" s="12">
        <v>0</v>
      </c>
      <c r="M73" s="12">
        <v>3</v>
      </c>
      <c r="N73" s="12">
        <v>2</v>
      </c>
      <c r="O73" s="12">
        <v>0</v>
      </c>
      <c r="P73" s="12">
        <v>0</v>
      </c>
      <c r="Q73" s="12">
        <v>1</v>
      </c>
      <c r="R73" s="12">
        <v>0</v>
      </c>
      <c r="S73" s="12">
        <v>0</v>
      </c>
      <c r="T73" s="12">
        <v>1</v>
      </c>
    </row>
    <row r="74" spans="1:20" x14ac:dyDescent="0.25">
      <c r="A74" s="7" t="s">
        <v>61</v>
      </c>
      <c r="B74" s="12">
        <v>3</v>
      </c>
      <c r="C74" s="12">
        <v>3</v>
      </c>
      <c r="D74" s="12">
        <v>3</v>
      </c>
      <c r="E74" s="12">
        <v>3</v>
      </c>
      <c r="F74" s="12">
        <v>2</v>
      </c>
      <c r="G74" s="12">
        <v>3</v>
      </c>
      <c r="H74" s="12">
        <v>3</v>
      </c>
      <c r="I74" s="12">
        <v>3</v>
      </c>
      <c r="J74" s="12">
        <v>1</v>
      </c>
      <c r="K74" s="12">
        <v>3</v>
      </c>
      <c r="L74" s="12">
        <v>2</v>
      </c>
      <c r="M74" s="12">
        <v>3</v>
      </c>
      <c r="N74" s="12">
        <v>1</v>
      </c>
      <c r="O74" s="12">
        <v>3</v>
      </c>
      <c r="P74" s="12">
        <v>1</v>
      </c>
      <c r="Q74" s="12">
        <v>3</v>
      </c>
      <c r="R74" s="12">
        <v>3</v>
      </c>
      <c r="S74" s="12">
        <v>3</v>
      </c>
      <c r="T74" s="12">
        <v>3</v>
      </c>
    </row>
    <row r="75" spans="1:20" x14ac:dyDescent="0.25">
      <c r="A75" s="7" t="s">
        <v>57</v>
      </c>
      <c r="B75" s="12">
        <v>3</v>
      </c>
      <c r="C75" s="12">
        <v>0</v>
      </c>
      <c r="D75" s="12">
        <v>0</v>
      </c>
      <c r="E75" s="12">
        <v>0</v>
      </c>
      <c r="F75" s="12">
        <v>2</v>
      </c>
      <c r="G75" s="12">
        <v>0</v>
      </c>
      <c r="H75" s="12">
        <v>2</v>
      </c>
      <c r="I75" s="12">
        <v>3</v>
      </c>
      <c r="J75" s="12">
        <v>3</v>
      </c>
      <c r="K75" s="12">
        <v>0</v>
      </c>
      <c r="L75" s="12">
        <v>0</v>
      </c>
      <c r="M75" s="12">
        <v>3</v>
      </c>
      <c r="N75" s="12">
        <v>0</v>
      </c>
      <c r="O75" s="12">
        <v>0</v>
      </c>
      <c r="P75" s="12">
        <v>0</v>
      </c>
      <c r="Q75" s="12">
        <v>2</v>
      </c>
      <c r="R75" s="12">
        <v>3</v>
      </c>
      <c r="S75" s="12">
        <v>0</v>
      </c>
      <c r="T75" s="12">
        <v>2</v>
      </c>
    </row>
    <row r="76" spans="1:20" x14ac:dyDescent="0.25">
      <c r="A76" s="7" t="s">
        <v>153</v>
      </c>
      <c r="B76" s="12">
        <v>3</v>
      </c>
      <c r="C76" s="12">
        <v>2</v>
      </c>
      <c r="D76" s="12">
        <v>0</v>
      </c>
      <c r="E76" s="12">
        <v>3</v>
      </c>
      <c r="F76" s="12">
        <v>0</v>
      </c>
      <c r="G76" s="12">
        <v>0</v>
      </c>
      <c r="H76" s="12">
        <v>0</v>
      </c>
      <c r="I76" s="12">
        <v>3</v>
      </c>
      <c r="J76" s="12">
        <v>2</v>
      </c>
      <c r="K76" s="12">
        <v>3</v>
      </c>
      <c r="L76" s="12">
        <v>0</v>
      </c>
      <c r="M76" s="12">
        <v>3</v>
      </c>
      <c r="N76" s="12">
        <v>0</v>
      </c>
      <c r="O76" s="12">
        <v>2</v>
      </c>
      <c r="P76" s="12">
        <v>0</v>
      </c>
      <c r="Q76" s="12">
        <v>0</v>
      </c>
      <c r="R76" s="12">
        <v>3</v>
      </c>
      <c r="S76" s="12">
        <v>3</v>
      </c>
      <c r="T76" s="12">
        <v>0</v>
      </c>
    </row>
    <row r="77" spans="1:20" x14ac:dyDescent="0.25">
      <c r="A77" s="7" t="s">
        <v>82</v>
      </c>
      <c r="B77" s="12">
        <v>0</v>
      </c>
      <c r="C77" s="12">
        <v>0</v>
      </c>
      <c r="D77" s="12">
        <v>0</v>
      </c>
      <c r="E77" s="12">
        <v>3</v>
      </c>
      <c r="F77" s="12">
        <v>3</v>
      </c>
      <c r="G77" s="12">
        <v>0</v>
      </c>
      <c r="H77" s="12">
        <v>3</v>
      </c>
      <c r="I77" s="12">
        <v>0</v>
      </c>
      <c r="J77" s="12">
        <v>3</v>
      </c>
      <c r="K77" s="12">
        <v>3</v>
      </c>
      <c r="L77" s="12">
        <v>0</v>
      </c>
      <c r="M77" s="12">
        <v>3</v>
      </c>
      <c r="N77" s="12">
        <v>0</v>
      </c>
      <c r="O77" s="12">
        <v>3</v>
      </c>
      <c r="P77" s="12">
        <v>1</v>
      </c>
      <c r="Q77" s="12">
        <v>3</v>
      </c>
      <c r="R77" s="12">
        <v>3</v>
      </c>
      <c r="S77" s="12">
        <v>3</v>
      </c>
      <c r="T77" s="12">
        <v>3</v>
      </c>
    </row>
    <row r="78" spans="1:20" x14ac:dyDescent="0.25">
      <c r="A78" s="6" t="s">
        <v>72</v>
      </c>
      <c r="B78" s="12">
        <v>3</v>
      </c>
      <c r="C78" s="12">
        <v>2</v>
      </c>
      <c r="D78" s="12">
        <v>2</v>
      </c>
      <c r="E78" s="12">
        <v>2</v>
      </c>
      <c r="F78" s="12">
        <v>0</v>
      </c>
      <c r="G78" s="12">
        <v>2</v>
      </c>
      <c r="H78" s="12">
        <v>2</v>
      </c>
      <c r="I78" s="12">
        <v>2.3333333333333335</v>
      </c>
      <c r="J78" s="12">
        <v>2.5</v>
      </c>
      <c r="K78" s="12">
        <v>2.5</v>
      </c>
      <c r="L78" s="12">
        <v>0</v>
      </c>
      <c r="M78" s="12">
        <v>2.25</v>
      </c>
      <c r="N78" s="12">
        <v>0</v>
      </c>
      <c r="O78" s="12">
        <v>2.5</v>
      </c>
      <c r="P78" s="12">
        <v>0</v>
      </c>
      <c r="Q78" s="12">
        <v>2</v>
      </c>
      <c r="R78" s="12">
        <v>2.75</v>
      </c>
      <c r="S78" s="12">
        <v>3</v>
      </c>
      <c r="T78" s="12">
        <v>2.3333333333333335</v>
      </c>
    </row>
    <row r="79" spans="1:20" x14ac:dyDescent="0.25">
      <c r="A79" s="7" t="s">
        <v>114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3</v>
      </c>
      <c r="I79" s="12">
        <v>0</v>
      </c>
      <c r="J79" s="12">
        <v>3</v>
      </c>
      <c r="K79" s="12">
        <v>0</v>
      </c>
      <c r="L79" s="12">
        <v>0</v>
      </c>
      <c r="M79" s="12">
        <v>3</v>
      </c>
      <c r="N79" s="12">
        <v>0</v>
      </c>
      <c r="O79" s="12">
        <v>0</v>
      </c>
      <c r="P79" s="12">
        <v>0</v>
      </c>
      <c r="Q79" s="12">
        <v>3</v>
      </c>
      <c r="R79" s="12">
        <v>3</v>
      </c>
      <c r="S79" s="12">
        <v>0</v>
      </c>
      <c r="T79" s="12">
        <v>3</v>
      </c>
    </row>
    <row r="80" spans="1:20" x14ac:dyDescent="0.25">
      <c r="A80" s="7" t="s">
        <v>122</v>
      </c>
      <c r="B80" s="12">
        <v>0</v>
      </c>
      <c r="C80" s="12">
        <v>0</v>
      </c>
      <c r="D80" s="12">
        <v>0</v>
      </c>
      <c r="E80" s="12">
        <v>3</v>
      </c>
      <c r="F80" s="12">
        <v>0</v>
      </c>
      <c r="G80" s="12">
        <v>0</v>
      </c>
      <c r="H80" s="12">
        <v>3</v>
      </c>
      <c r="I80" s="12">
        <v>3</v>
      </c>
      <c r="J80" s="12">
        <v>3</v>
      </c>
      <c r="K80" s="12">
        <v>0</v>
      </c>
      <c r="L80" s="12">
        <v>0</v>
      </c>
      <c r="M80" s="12">
        <v>3</v>
      </c>
      <c r="N80" s="12">
        <v>0</v>
      </c>
      <c r="O80" s="12">
        <v>0</v>
      </c>
      <c r="P80" s="12">
        <v>0</v>
      </c>
      <c r="Q80" s="12">
        <v>3</v>
      </c>
      <c r="R80" s="12">
        <v>3</v>
      </c>
      <c r="S80" s="12">
        <v>0</v>
      </c>
      <c r="T80" s="12">
        <v>3</v>
      </c>
    </row>
    <row r="81" spans="1:20" x14ac:dyDescent="0.25">
      <c r="A81" s="7" t="s">
        <v>125</v>
      </c>
      <c r="B81" s="12">
        <v>3</v>
      </c>
      <c r="C81" s="12">
        <v>2</v>
      </c>
      <c r="D81" s="12">
        <v>0</v>
      </c>
      <c r="E81" s="12">
        <v>2</v>
      </c>
      <c r="F81" s="12">
        <v>0</v>
      </c>
      <c r="G81" s="12">
        <v>0</v>
      </c>
      <c r="H81" s="12">
        <v>1</v>
      </c>
      <c r="I81" s="12">
        <v>3</v>
      </c>
      <c r="J81" s="12">
        <v>2</v>
      </c>
      <c r="K81" s="12">
        <v>3</v>
      </c>
      <c r="L81" s="12">
        <v>0</v>
      </c>
      <c r="M81" s="12">
        <v>2</v>
      </c>
      <c r="N81" s="12">
        <v>0</v>
      </c>
      <c r="O81" s="12">
        <v>3</v>
      </c>
      <c r="P81" s="12">
        <v>0</v>
      </c>
      <c r="Q81" s="12">
        <v>1</v>
      </c>
      <c r="R81" s="12">
        <v>3</v>
      </c>
      <c r="S81" s="12">
        <v>3</v>
      </c>
      <c r="T81" s="12">
        <v>1</v>
      </c>
    </row>
    <row r="82" spans="1:20" x14ac:dyDescent="0.25">
      <c r="A82" s="7" t="s">
        <v>73</v>
      </c>
      <c r="B82" s="12">
        <v>3</v>
      </c>
      <c r="C82" s="12">
        <v>2</v>
      </c>
      <c r="D82" s="12">
        <v>2</v>
      </c>
      <c r="E82" s="12">
        <v>1</v>
      </c>
      <c r="F82" s="12">
        <v>0</v>
      </c>
      <c r="G82" s="12">
        <v>2</v>
      </c>
      <c r="H82" s="12">
        <v>1</v>
      </c>
      <c r="I82" s="12">
        <v>1</v>
      </c>
      <c r="J82" s="12">
        <v>2</v>
      </c>
      <c r="K82" s="12">
        <v>2</v>
      </c>
      <c r="L82" s="12">
        <v>0</v>
      </c>
      <c r="M82" s="12">
        <v>1</v>
      </c>
      <c r="N82" s="12">
        <v>0</v>
      </c>
      <c r="O82" s="12">
        <v>2</v>
      </c>
      <c r="P82" s="12">
        <v>0</v>
      </c>
      <c r="Q82" s="12">
        <v>1</v>
      </c>
      <c r="R82" s="12">
        <v>2</v>
      </c>
      <c r="S82" s="12">
        <v>3</v>
      </c>
      <c r="T82" s="12">
        <v>0</v>
      </c>
    </row>
    <row r="83" spans="1:20" x14ac:dyDescent="0.25">
      <c r="A83" s="6" t="s">
        <v>61</v>
      </c>
      <c r="B83" s="12">
        <v>2.5</v>
      </c>
      <c r="C83" s="12">
        <v>2.6666666666666665</v>
      </c>
      <c r="D83" s="12">
        <v>2.6666666666666665</v>
      </c>
      <c r="E83" s="12">
        <v>2.3333333333333335</v>
      </c>
      <c r="F83" s="12">
        <v>1.3333333333333333</v>
      </c>
      <c r="G83" s="12">
        <v>2.6</v>
      </c>
      <c r="H83" s="12">
        <v>1.6666666666666667</v>
      </c>
      <c r="I83" s="12">
        <v>2.5</v>
      </c>
      <c r="J83" s="12">
        <v>2.3333333333333335</v>
      </c>
      <c r="K83" s="12">
        <v>2.8</v>
      </c>
      <c r="L83" s="12">
        <v>3</v>
      </c>
      <c r="M83" s="12">
        <v>3</v>
      </c>
      <c r="N83" s="12">
        <v>1</v>
      </c>
      <c r="O83" s="12">
        <v>2.1666666666666665</v>
      </c>
      <c r="P83" s="12">
        <v>1.5</v>
      </c>
      <c r="Q83" s="12">
        <v>2.3333333333333335</v>
      </c>
      <c r="R83" s="12">
        <v>2.6666666666666665</v>
      </c>
      <c r="S83" s="12">
        <v>2.8333333333333335</v>
      </c>
      <c r="T83" s="12">
        <v>2.4</v>
      </c>
    </row>
    <row r="84" spans="1:20" x14ac:dyDescent="0.25">
      <c r="A84" s="7" t="s">
        <v>62</v>
      </c>
      <c r="B84" s="12">
        <v>2</v>
      </c>
      <c r="C84" s="12">
        <v>2</v>
      </c>
      <c r="D84" s="12">
        <v>3</v>
      </c>
      <c r="E84" s="12">
        <v>2</v>
      </c>
      <c r="F84" s="12">
        <v>1</v>
      </c>
      <c r="G84" s="12">
        <v>3</v>
      </c>
      <c r="H84" s="12">
        <v>1</v>
      </c>
      <c r="I84" s="12">
        <v>2</v>
      </c>
      <c r="J84" s="12">
        <v>2</v>
      </c>
      <c r="K84" s="12">
        <v>2</v>
      </c>
      <c r="L84" s="12">
        <v>3</v>
      </c>
      <c r="M84" s="12">
        <v>3</v>
      </c>
      <c r="N84" s="12">
        <v>0</v>
      </c>
      <c r="O84" s="12">
        <v>1</v>
      </c>
      <c r="P84" s="12">
        <v>0</v>
      </c>
      <c r="Q84" s="12">
        <v>1</v>
      </c>
      <c r="R84" s="12">
        <v>3</v>
      </c>
      <c r="S84" s="12">
        <v>2</v>
      </c>
      <c r="T84" s="12">
        <v>2</v>
      </c>
    </row>
    <row r="85" spans="1:20" x14ac:dyDescent="0.25">
      <c r="A85" s="7" t="s">
        <v>94</v>
      </c>
      <c r="B85" s="12">
        <v>3</v>
      </c>
      <c r="C85" s="12">
        <v>3</v>
      </c>
      <c r="D85" s="12">
        <v>2</v>
      </c>
      <c r="E85" s="12">
        <v>3</v>
      </c>
      <c r="F85" s="12">
        <v>2</v>
      </c>
      <c r="G85" s="12">
        <v>3</v>
      </c>
      <c r="H85" s="12">
        <v>2</v>
      </c>
      <c r="I85" s="12">
        <v>3</v>
      </c>
      <c r="J85" s="12">
        <v>3</v>
      </c>
      <c r="K85" s="12">
        <v>3</v>
      </c>
      <c r="L85" s="12">
        <v>0</v>
      </c>
      <c r="M85" s="12">
        <v>3</v>
      </c>
      <c r="N85" s="12">
        <v>1</v>
      </c>
      <c r="O85" s="12">
        <v>3</v>
      </c>
      <c r="P85" s="12">
        <v>0</v>
      </c>
      <c r="Q85" s="12">
        <v>3</v>
      </c>
      <c r="R85" s="12">
        <v>3</v>
      </c>
      <c r="S85" s="12">
        <v>3</v>
      </c>
      <c r="T85" s="12">
        <v>3</v>
      </c>
    </row>
    <row r="86" spans="1:20" x14ac:dyDescent="0.25">
      <c r="A86" s="7" t="s">
        <v>141</v>
      </c>
      <c r="B86" s="12">
        <v>2</v>
      </c>
      <c r="C86" s="12">
        <v>3</v>
      </c>
      <c r="D86" s="12">
        <v>3</v>
      </c>
      <c r="E86" s="12">
        <v>2</v>
      </c>
      <c r="F86" s="12">
        <v>0</v>
      </c>
      <c r="G86" s="12">
        <v>0</v>
      </c>
      <c r="H86" s="12">
        <v>1</v>
      </c>
      <c r="I86" s="12">
        <v>3</v>
      </c>
      <c r="J86" s="12">
        <v>2</v>
      </c>
      <c r="K86" s="12">
        <v>3</v>
      </c>
      <c r="L86" s="12">
        <v>0</v>
      </c>
      <c r="M86" s="12">
        <v>3</v>
      </c>
      <c r="N86" s="12">
        <v>0</v>
      </c>
      <c r="O86" s="12">
        <v>2</v>
      </c>
      <c r="P86" s="12">
        <v>1</v>
      </c>
      <c r="Q86" s="12">
        <v>1</v>
      </c>
      <c r="R86" s="12">
        <v>3</v>
      </c>
      <c r="S86" s="12">
        <v>3</v>
      </c>
      <c r="T86" s="12">
        <v>1</v>
      </c>
    </row>
    <row r="87" spans="1:20" x14ac:dyDescent="0.25">
      <c r="A87" s="7" t="s">
        <v>139</v>
      </c>
      <c r="B87" s="12">
        <v>3</v>
      </c>
      <c r="C87" s="12">
        <v>3</v>
      </c>
      <c r="D87" s="12">
        <v>2</v>
      </c>
      <c r="E87" s="12">
        <v>2</v>
      </c>
      <c r="F87" s="12">
        <v>0</v>
      </c>
      <c r="G87" s="12">
        <v>2</v>
      </c>
      <c r="H87" s="12">
        <v>3</v>
      </c>
      <c r="I87" s="12">
        <v>2</v>
      </c>
      <c r="J87" s="12">
        <v>2</v>
      </c>
      <c r="K87" s="12">
        <v>0</v>
      </c>
      <c r="L87" s="12">
        <v>0</v>
      </c>
      <c r="M87" s="12">
        <v>0</v>
      </c>
      <c r="N87" s="12">
        <v>0</v>
      </c>
      <c r="O87" s="12">
        <v>2</v>
      </c>
      <c r="P87" s="12">
        <v>0</v>
      </c>
      <c r="Q87" s="12">
        <v>3</v>
      </c>
      <c r="R87" s="12">
        <v>2</v>
      </c>
      <c r="S87" s="12">
        <v>3</v>
      </c>
      <c r="T87" s="12">
        <v>3</v>
      </c>
    </row>
    <row r="88" spans="1:20" x14ac:dyDescent="0.25">
      <c r="A88" s="7" t="s">
        <v>79</v>
      </c>
      <c r="B88" s="12">
        <v>3</v>
      </c>
      <c r="C88" s="12">
        <v>3</v>
      </c>
      <c r="D88" s="12">
        <v>3</v>
      </c>
      <c r="E88" s="12">
        <v>2</v>
      </c>
      <c r="F88" s="12">
        <v>1</v>
      </c>
      <c r="G88" s="12">
        <v>3</v>
      </c>
      <c r="H88" s="12">
        <v>2</v>
      </c>
      <c r="I88" s="12">
        <v>3</v>
      </c>
      <c r="J88" s="12">
        <v>3</v>
      </c>
      <c r="K88" s="12">
        <v>3</v>
      </c>
      <c r="L88" s="12">
        <v>3</v>
      </c>
      <c r="M88" s="12">
        <v>3</v>
      </c>
      <c r="N88" s="12">
        <v>0</v>
      </c>
      <c r="O88" s="12">
        <v>3</v>
      </c>
      <c r="P88" s="12">
        <v>0</v>
      </c>
      <c r="Q88" s="12">
        <v>3</v>
      </c>
      <c r="R88" s="12">
        <v>2</v>
      </c>
      <c r="S88" s="12">
        <v>3</v>
      </c>
      <c r="T88" s="12">
        <v>3</v>
      </c>
    </row>
    <row r="89" spans="1:20" x14ac:dyDescent="0.25">
      <c r="A89" s="7" t="s">
        <v>85</v>
      </c>
      <c r="B89" s="12">
        <v>2</v>
      </c>
      <c r="C89" s="12">
        <v>2</v>
      </c>
      <c r="D89" s="12">
        <v>3</v>
      </c>
      <c r="E89" s="12">
        <v>3</v>
      </c>
      <c r="F89" s="12">
        <v>0</v>
      </c>
      <c r="G89" s="12">
        <v>2</v>
      </c>
      <c r="H89" s="12">
        <v>1</v>
      </c>
      <c r="I89" s="12">
        <v>2</v>
      </c>
      <c r="J89" s="12">
        <v>2</v>
      </c>
      <c r="K89" s="12">
        <v>3</v>
      </c>
      <c r="L89" s="12">
        <v>0</v>
      </c>
      <c r="M89" s="12">
        <v>3</v>
      </c>
      <c r="N89" s="12">
        <v>0</v>
      </c>
      <c r="O89" s="12">
        <v>2</v>
      </c>
      <c r="P89" s="12">
        <v>2</v>
      </c>
      <c r="Q89" s="12">
        <v>3</v>
      </c>
      <c r="R89" s="12">
        <v>3</v>
      </c>
      <c r="S89" s="12">
        <v>3</v>
      </c>
      <c r="T89" s="12">
        <v>0</v>
      </c>
    </row>
    <row r="90" spans="1:20" x14ac:dyDescent="0.25">
      <c r="A90" s="6" t="s">
        <v>57</v>
      </c>
      <c r="B90" s="12">
        <v>2.1666666666666665</v>
      </c>
      <c r="C90" s="12">
        <v>2.5</v>
      </c>
      <c r="D90" s="12">
        <v>2.1666666666666665</v>
      </c>
      <c r="E90" s="12">
        <v>1.1666666666666667</v>
      </c>
      <c r="F90" s="12">
        <v>1.5</v>
      </c>
      <c r="G90" s="12">
        <v>2.6666666666666665</v>
      </c>
      <c r="H90" s="12">
        <v>1.5</v>
      </c>
      <c r="I90" s="12">
        <v>2</v>
      </c>
      <c r="J90" s="12">
        <v>2.1666666666666665</v>
      </c>
      <c r="K90" s="12">
        <v>1.8333333333333333</v>
      </c>
      <c r="L90" s="12">
        <v>1.8333333333333333</v>
      </c>
      <c r="M90" s="12">
        <v>2</v>
      </c>
      <c r="N90" s="12">
        <v>1</v>
      </c>
      <c r="O90" s="12">
        <v>2.3333333333333335</v>
      </c>
      <c r="P90" s="12">
        <v>1.5</v>
      </c>
      <c r="Q90" s="12">
        <v>1.6666666666666667</v>
      </c>
      <c r="R90" s="12">
        <v>2.1666666666666665</v>
      </c>
      <c r="S90" s="12">
        <v>2.3333333333333335</v>
      </c>
      <c r="T90" s="12">
        <v>2.2000000000000002</v>
      </c>
    </row>
    <row r="91" spans="1:20" x14ac:dyDescent="0.25">
      <c r="A91" s="7" t="s">
        <v>178</v>
      </c>
      <c r="B91" s="12">
        <v>2</v>
      </c>
      <c r="C91" s="12">
        <v>2</v>
      </c>
      <c r="D91" s="12">
        <v>2</v>
      </c>
      <c r="E91" s="12">
        <v>1</v>
      </c>
      <c r="F91" s="12">
        <v>0</v>
      </c>
      <c r="G91" s="12">
        <v>2</v>
      </c>
      <c r="H91" s="12">
        <v>0</v>
      </c>
      <c r="I91" s="12">
        <v>2</v>
      </c>
      <c r="J91" s="12">
        <v>2</v>
      </c>
      <c r="K91" s="12">
        <v>1</v>
      </c>
      <c r="L91" s="12">
        <v>1</v>
      </c>
      <c r="M91" s="12">
        <v>2</v>
      </c>
      <c r="N91" s="12">
        <v>0</v>
      </c>
      <c r="O91" s="12">
        <v>2</v>
      </c>
      <c r="P91" s="12">
        <v>1</v>
      </c>
      <c r="Q91" s="12">
        <v>1</v>
      </c>
      <c r="R91" s="12">
        <v>2</v>
      </c>
      <c r="S91" s="12">
        <v>2</v>
      </c>
      <c r="T91" s="12">
        <v>1</v>
      </c>
    </row>
    <row r="92" spans="1:20" x14ac:dyDescent="0.25">
      <c r="A92" s="7" t="s">
        <v>177</v>
      </c>
      <c r="B92" s="12">
        <v>3</v>
      </c>
      <c r="C92" s="12">
        <v>3</v>
      </c>
      <c r="D92" s="12">
        <v>2</v>
      </c>
      <c r="E92" s="12">
        <v>2</v>
      </c>
      <c r="F92" s="12">
        <v>0</v>
      </c>
      <c r="G92" s="12">
        <v>3</v>
      </c>
      <c r="H92" s="12">
        <v>2</v>
      </c>
      <c r="I92" s="12">
        <v>2</v>
      </c>
      <c r="J92" s="12">
        <v>3</v>
      </c>
      <c r="K92" s="12">
        <v>2</v>
      </c>
      <c r="L92" s="12">
        <v>2</v>
      </c>
      <c r="M92" s="12">
        <v>2</v>
      </c>
      <c r="N92" s="12">
        <v>0</v>
      </c>
      <c r="O92" s="12">
        <v>3</v>
      </c>
      <c r="P92" s="12">
        <v>0</v>
      </c>
      <c r="Q92" s="12">
        <v>3</v>
      </c>
      <c r="R92" s="12">
        <v>3</v>
      </c>
      <c r="S92" s="12">
        <v>3</v>
      </c>
      <c r="T92" s="12">
        <v>3</v>
      </c>
    </row>
    <row r="93" spans="1:20" x14ac:dyDescent="0.25">
      <c r="A93" s="7" t="s">
        <v>181</v>
      </c>
      <c r="B93" s="12">
        <v>2</v>
      </c>
      <c r="C93" s="12">
        <v>2</v>
      </c>
      <c r="D93" s="12">
        <v>2</v>
      </c>
      <c r="E93" s="12">
        <v>1</v>
      </c>
      <c r="F93" s="12">
        <v>1</v>
      </c>
      <c r="G93" s="12">
        <v>2</v>
      </c>
      <c r="H93" s="12">
        <v>1</v>
      </c>
      <c r="I93" s="12">
        <v>2</v>
      </c>
      <c r="J93" s="12">
        <v>2</v>
      </c>
      <c r="K93" s="12">
        <v>2</v>
      </c>
      <c r="L93" s="12">
        <v>2</v>
      </c>
      <c r="M93" s="12">
        <v>2</v>
      </c>
      <c r="N93" s="12">
        <v>0</v>
      </c>
      <c r="O93" s="12">
        <v>2</v>
      </c>
      <c r="P93" s="12">
        <v>0</v>
      </c>
      <c r="Q93" s="12">
        <v>1</v>
      </c>
      <c r="R93" s="12">
        <v>2</v>
      </c>
      <c r="S93" s="12">
        <v>2</v>
      </c>
      <c r="T93" s="12">
        <v>2</v>
      </c>
    </row>
    <row r="94" spans="1:20" x14ac:dyDescent="0.25">
      <c r="A94" s="7" t="s">
        <v>179</v>
      </c>
      <c r="B94" s="12">
        <v>1</v>
      </c>
      <c r="C94" s="12">
        <v>3</v>
      </c>
      <c r="D94" s="12">
        <v>3</v>
      </c>
      <c r="E94" s="12">
        <v>1</v>
      </c>
      <c r="F94" s="12">
        <v>0</v>
      </c>
      <c r="G94" s="12">
        <v>3</v>
      </c>
      <c r="H94" s="12">
        <v>1</v>
      </c>
      <c r="I94" s="12">
        <v>2</v>
      </c>
      <c r="J94" s="12">
        <v>1</v>
      </c>
      <c r="K94" s="12">
        <v>2</v>
      </c>
      <c r="L94" s="12">
        <v>2</v>
      </c>
      <c r="M94" s="12">
        <v>2</v>
      </c>
      <c r="N94" s="12">
        <v>0</v>
      </c>
      <c r="O94" s="12">
        <v>2</v>
      </c>
      <c r="P94" s="12">
        <v>0</v>
      </c>
      <c r="Q94" s="12">
        <v>1</v>
      </c>
      <c r="R94" s="12">
        <v>1</v>
      </c>
      <c r="S94" s="12">
        <v>2</v>
      </c>
      <c r="T94" s="12">
        <v>2</v>
      </c>
    </row>
    <row r="95" spans="1:20" x14ac:dyDescent="0.25">
      <c r="A95" s="7" t="s">
        <v>176</v>
      </c>
      <c r="B95" s="12">
        <v>3</v>
      </c>
      <c r="C95" s="12">
        <v>3</v>
      </c>
      <c r="D95" s="12">
        <v>2</v>
      </c>
      <c r="E95" s="12">
        <v>1</v>
      </c>
      <c r="F95" s="12">
        <v>2</v>
      </c>
      <c r="G95" s="12">
        <v>3</v>
      </c>
      <c r="H95" s="12">
        <v>2</v>
      </c>
      <c r="I95" s="12">
        <v>2</v>
      </c>
      <c r="J95" s="12">
        <v>3</v>
      </c>
      <c r="K95" s="12">
        <v>1</v>
      </c>
      <c r="L95" s="12">
        <v>1</v>
      </c>
      <c r="M95" s="12">
        <v>2</v>
      </c>
      <c r="N95" s="12">
        <v>1</v>
      </c>
      <c r="O95" s="12">
        <v>3</v>
      </c>
      <c r="P95" s="12">
        <v>2</v>
      </c>
      <c r="Q95" s="12">
        <v>3</v>
      </c>
      <c r="R95" s="12">
        <v>3</v>
      </c>
      <c r="S95" s="12">
        <v>3</v>
      </c>
      <c r="T95" s="12">
        <v>3</v>
      </c>
    </row>
    <row r="96" spans="1:20" x14ac:dyDescent="0.25">
      <c r="A96" s="7" t="s">
        <v>180</v>
      </c>
      <c r="B96" s="12">
        <v>2</v>
      </c>
      <c r="C96" s="12">
        <v>2</v>
      </c>
      <c r="D96" s="12">
        <v>2</v>
      </c>
      <c r="E96" s="12">
        <v>1</v>
      </c>
      <c r="F96" s="12">
        <v>0</v>
      </c>
      <c r="G96" s="12">
        <v>3</v>
      </c>
      <c r="H96" s="12">
        <v>0</v>
      </c>
      <c r="I96" s="12">
        <v>2</v>
      </c>
      <c r="J96" s="12">
        <v>2</v>
      </c>
      <c r="K96" s="12">
        <v>3</v>
      </c>
      <c r="L96" s="12">
        <v>3</v>
      </c>
      <c r="M96" s="12">
        <v>2</v>
      </c>
      <c r="N96" s="12">
        <v>0</v>
      </c>
      <c r="O96" s="12">
        <v>2</v>
      </c>
      <c r="P96" s="12">
        <v>0</v>
      </c>
      <c r="Q96" s="12">
        <v>1</v>
      </c>
      <c r="R96" s="12">
        <v>2</v>
      </c>
      <c r="S96" s="12">
        <v>2</v>
      </c>
      <c r="T96" s="12">
        <v>0</v>
      </c>
    </row>
    <row r="97" spans="1:20" x14ac:dyDescent="0.25">
      <c r="A97" s="6" t="s">
        <v>107</v>
      </c>
      <c r="B97" s="12">
        <v>2</v>
      </c>
      <c r="C97" s="12">
        <v>3</v>
      </c>
      <c r="D97" s="12">
        <v>0</v>
      </c>
      <c r="E97" s="12">
        <v>3</v>
      </c>
      <c r="F97" s="12">
        <v>0</v>
      </c>
      <c r="G97" s="12">
        <v>3</v>
      </c>
      <c r="H97" s="12">
        <v>0</v>
      </c>
      <c r="I97" s="12">
        <v>2</v>
      </c>
      <c r="J97" s="12">
        <v>2.2000000000000002</v>
      </c>
      <c r="K97" s="12">
        <v>3</v>
      </c>
      <c r="L97" s="12">
        <v>2</v>
      </c>
      <c r="M97" s="12">
        <v>3</v>
      </c>
      <c r="N97" s="12">
        <v>0</v>
      </c>
      <c r="O97" s="12">
        <v>3</v>
      </c>
      <c r="P97" s="12">
        <v>0</v>
      </c>
      <c r="Q97" s="12">
        <v>0</v>
      </c>
      <c r="R97" s="12">
        <v>3</v>
      </c>
      <c r="S97" s="12">
        <v>3</v>
      </c>
      <c r="T97" s="12">
        <v>0</v>
      </c>
    </row>
    <row r="98" spans="1:20" x14ac:dyDescent="0.25">
      <c r="A98" s="7" t="s">
        <v>108</v>
      </c>
      <c r="B98" s="12">
        <v>2</v>
      </c>
      <c r="C98" s="12">
        <v>0</v>
      </c>
      <c r="D98" s="12">
        <v>0</v>
      </c>
      <c r="E98" s="12">
        <v>3</v>
      </c>
      <c r="F98" s="12">
        <v>0</v>
      </c>
      <c r="G98" s="12">
        <v>3</v>
      </c>
      <c r="H98" s="12">
        <v>0</v>
      </c>
      <c r="I98" s="12">
        <v>0</v>
      </c>
      <c r="J98" s="12">
        <v>3</v>
      </c>
      <c r="K98" s="12">
        <v>0</v>
      </c>
      <c r="L98" s="12">
        <v>2</v>
      </c>
      <c r="M98" s="12">
        <v>3</v>
      </c>
      <c r="N98" s="12">
        <v>0</v>
      </c>
      <c r="O98" s="12">
        <v>3</v>
      </c>
      <c r="P98" s="12">
        <v>0</v>
      </c>
      <c r="Q98" s="12">
        <v>0</v>
      </c>
      <c r="R98" s="12">
        <v>3</v>
      </c>
      <c r="S98" s="12">
        <v>3</v>
      </c>
      <c r="T98" s="12">
        <v>0</v>
      </c>
    </row>
    <row r="99" spans="1:20" x14ac:dyDescent="0.25">
      <c r="A99" s="7" t="s">
        <v>148</v>
      </c>
      <c r="B99" s="12">
        <v>2</v>
      </c>
      <c r="C99" s="12">
        <v>3</v>
      </c>
      <c r="D99" s="12">
        <v>0</v>
      </c>
      <c r="E99" s="12">
        <v>3</v>
      </c>
      <c r="F99" s="12">
        <v>0</v>
      </c>
      <c r="G99" s="12">
        <v>3</v>
      </c>
      <c r="H99" s="12">
        <v>0</v>
      </c>
      <c r="I99" s="12">
        <v>2</v>
      </c>
      <c r="J99" s="12">
        <v>2</v>
      </c>
      <c r="K99" s="12">
        <v>3</v>
      </c>
      <c r="L99" s="12">
        <v>2</v>
      </c>
      <c r="M99" s="12">
        <v>3</v>
      </c>
      <c r="N99" s="12">
        <v>0</v>
      </c>
      <c r="O99" s="12">
        <v>3</v>
      </c>
      <c r="P99" s="12">
        <v>0</v>
      </c>
      <c r="Q99" s="12">
        <v>0</v>
      </c>
      <c r="R99" s="12">
        <v>3</v>
      </c>
      <c r="S99" s="12">
        <v>3</v>
      </c>
      <c r="T99" s="12">
        <v>0</v>
      </c>
    </row>
    <row r="100" spans="1:20" x14ac:dyDescent="0.25">
      <c r="A100" s="7" t="s">
        <v>140</v>
      </c>
      <c r="B100" s="12">
        <v>2</v>
      </c>
      <c r="C100" s="12">
        <v>3</v>
      </c>
      <c r="D100" s="12">
        <v>0</v>
      </c>
      <c r="E100" s="12">
        <v>3</v>
      </c>
      <c r="F100" s="12">
        <v>0</v>
      </c>
      <c r="G100" s="12">
        <v>3</v>
      </c>
      <c r="H100" s="12">
        <v>0</v>
      </c>
      <c r="I100" s="12">
        <v>2</v>
      </c>
      <c r="J100" s="12">
        <v>2</v>
      </c>
      <c r="K100" s="12">
        <v>3</v>
      </c>
      <c r="L100" s="12">
        <v>2</v>
      </c>
      <c r="M100" s="12">
        <v>3</v>
      </c>
      <c r="N100" s="12">
        <v>0</v>
      </c>
      <c r="O100" s="12">
        <v>3</v>
      </c>
      <c r="P100" s="12">
        <v>0</v>
      </c>
      <c r="Q100" s="12">
        <v>0</v>
      </c>
      <c r="R100" s="12">
        <v>3</v>
      </c>
      <c r="S100" s="12">
        <v>3</v>
      </c>
      <c r="T100" s="12">
        <v>0</v>
      </c>
    </row>
    <row r="101" spans="1:20" x14ac:dyDescent="0.25">
      <c r="A101" s="7" t="s">
        <v>146</v>
      </c>
      <c r="B101" s="12">
        <v>2</v>
      </c>
      <c r="C101" s="12">
        <v>3</v>
      </c>
      <c r="D101" s="12">
        <v>0</v>
      </c>
      <c r="E101" s="12">
        <v>3</v>
      </c>
      <c r="F101" s="12">
        <v>0</v>
      </c>
      <c r="G101" s="12">
        <v>3</v>
      </c>
      <c r="H101" s="12">
        <v>0</v>
      </c>
      <c r="I101" s="12">
        <v>2</v>
      </c>
      <c r="J101" s="12">
        <v>2</v>
      </c>
      <c r="K101" s="12">
        <v>3</v>
      </c>
      <c r="L101" s="12">
        <v>2</v>
      </c>
      <c r="M101" s="12">
        <v>3</v>
      </c>
      <c r="N101" s="12">
        <v>0</v>
      </c>
      <c r="O101" s="12">
        <v>3</v>
      </c>
      <c r="P101" s="12">
        <v>0</v>
      </c>
      <c r="Q101" s="12">
        <v>0</v>
      </c>
      <c r="R101" s="12">
        <v>3</v>
      </c>
      <c r="S101" s="12">
        <v>3</v>
      </c>
      <c r="T101" s="12">
        <v>0</v>
      </c>
    </row>
    <row r="102" spans="1:20" x14ac:dyDescent="0.25">
      <c r="A102" s="7" t="s">
        <v>145</v>
      </c>
      <c r="B102" s="12">
        <v>2</v>
      </c>
      <c r="C102" s="12">
        <v>0</v>
      </c>
      <c r="D102" s="12">
        <v>0</v>
      </c>
      <c r="E102" s="12">
        <v>0</v>
      </c>
      <c r="F102" s="12">
        <v>0</v>
      </c>
      <c r="G102" s="12">
        <v>3</v>
      </c>
      <c r="H102" s="12">
        <v>0</v>
      </c>
      <c r="I102" s="12">
        <v>2</v>
      </c>
      <c r="J102" s="12">
        <v>2</v>
      </c>
      <c r="K102" s="12">
        <v>0</v>
      </c>
      <c r="L102" s="12">
        <v>2</v>
      </c>
      <c r="M102" s="12">
        <v>3</v>
      </c>
      <c r="N102" s="12">
        <v>0</v>
      </c>
      <c r="O102" s="12">
        <v>0</v>
      </c>
      <c r="P102" s="12">
        <v>0</v>
      </c>
      <c r="Q102" s="12">
        <v>0</v>
      </c>
      <c r="R102" s="12">
        <v>3</v>
      </c>
      <c r="S102" s="12">
        <v>3</v>
      </c>
      <c r="T102" s="12">
        <v>0</v>
      </c>
    </row>
    <row r="103" spans="1:20" x14ac:dyDescent="0.25">
      <c r="A103" s="6" t="s">
        <v>77</v>
      </c>
      <c r="B103" s="12">
        <v>3</v>
      </c>
      <c r="C103" s="12">
        <v>3</v>
      </c>
      <c r="D103" s="12">
        <v>3</v>
      </c>
      <c r="E103" s="12">
        <v>3</v>
      </c>
      <c r="F103" s="12">
        <v>3</v>
      </c>
      <c r="G103" s="12">
        <v>3</v>
      </c>
      <c r="H103" s="12">
        <v>3</v>
      </c>
      <c r="I103" s="12">
        <v>3</v>
      </c>
      <c r="J103" s="12">
        <v>3</v>
      </c>
      <c r="K103" s="12">
        <v>0</v>
      </c>
      <c r="L103" s="12">
        <v>0</v>
      </c>
      <c r="M103" s="12">
        <v>3</v>
      </c>
      <c r="N103" s="12">
        <v>3</v>
      </c>
      <c r="O103" s="12">
        <v>3</v>
      </c>
      <c r="P103" s="12">
        <v>0</v>
      </c>
      <c r="Q103" s="12">
        <v>3</v>
      </c>
      <c r="R103" s="12">
        <v>3</v>
      </c>
      <c r="S103" s="12">
        <v>3</v>
      </c>
      <c r="T103" s="12">
        <v>3</v>
      </c>
    </row>
    <row r="104" spans="1:20" x14ac:dyDescent="0.25">
      <c r="A104" s="7" t="s">
        <v>110</v>
      </c>
      <c r="B104" s="12">
        <v>3</v>
      </c>
      <c r="C104" s="12">
        <v>3</v>
      </c>
      <c r="D104" s="12">
        <v>3</v>
      </c>
      <c r="E104" s="12">
        <v>3</v>
      </c>
      <c r="F104" s="12">
        <v>3</v>
      </c>
      <c r="G104" s="12">
        <v>3</v>
      </c>
      <c r="H104" s="12">
        <v>3</v>
      </c>
      <c r="I104" s="12">
        <v>3</v>
      </c>
      <c r="J104" s="12">
        <v>3</v>
      </c>
      <c r="K104" s="12">
        <v>0</v>
      </c>
      <c r="L104" s="12">
        <v>0</v>
      </c>
      <c r="M104" s="12">
        <v>3</v>
      </c>
      <c r="N104" s="12">
        <v>3</v>
      </c>
      <c r="O104" s="12">
        <v>3</v>
      </c>
      <c r="P104" s="12">
        <v>0</v>
      </c>
      <c r="Q104" s="12">
        <v>3</v>
      </c>
      <c r="R104" s="12">
        <v>3</v>
      </c>
      <c r="S104" s="12">
        <v>3</v>
      </c>
      <c r="T104" s="12">
        <v>3</v>
      </c>
    </row>
    <row r="105" spans="1:20" x14ac:dyDescent="0.25">
      <c r="A105" s="7" t="s">
        <v>144</v>
      </c>
      <c r="B105" s="12">
        <v>3</v>
      </c>
      <c r="C105" s="12">
        <v>0</v>
      </c>
      <c r="D105" s="12">
        <v>0</v>
      </c>
      <c r="E105" s="12">
        <v>0</v>
      </c>
      <c r="F105" s="12">
        <v>3</v>
      </c>
      <c r="G105" s="12">
        <v>0</v>
      </c>
      <c r="H105" s="12">
        <v>0</v>
      </c>
      <c r="I105" s="12">
        <v>3</v>
      </c>
      <c r="J105" s="12">
        <v>3</v>
      </c>
      <c r="K105" s="12">
        <v>0</v>
      </c>
      <c r="L105" s="12">
        <v>0</v>
      </c>
      <c r="M105" s="12">
        <v>3</v>
      </c>
      <c r="N105" s="12">
        <v>0</v>
      </c>
      <c r="O105" s="12">
        <v>0</v>
      </c>
      <c r="P105" s="12">
        <v>0</v>
      </c>
      <c r="Q105" s="12">
        <v>0</v>
      </c>
      <c r="R105" s="12">
        <v>3</v>
      </c>
      <c r="S105" s="12">
        <v>0</v>
      </c>
      <c r="T105" s="12">
        <v>0</v>
      </c>
    </row>
    <row r="106" spans="1:20" x14ac:dyDescent="0.25">
      <c r="A106" s="7" t="s">
        <v>78</v>
      </c>
      <c r="B106" s="12">
        <v>3</v>
      </c>
      <c r="C106" s="12">
        <v>3</v>
      </c>
      <c r="D106" s="12">
        <v>3</v>
      </c>
      <c r="E106" s="12">
        <v>3</v>
      </c>
      <c r="F106" s="12">
        <v>3</v>
      </c>
      <c r="G106" s="12">
        <v>3</v>
      </c>
      <c r="H106" s="12">
        <v>0</v>
      </c>
      <c r="I106" s="12">
        <v>3</v>
      </c>
      <c r="J106" s="12">
        <v>3</v>
      </c>
      <c r="K106" s="12">
        <v>0</v>
      </c>
      <c r="L106" s="12">
        <v>0</v>
      </c>
      <c r="M106" s="12">
        <v>3</v>
      </c>
      <c r="N106" s="12">
        <v>0</v>
      </c>
      <c r="O106" s="12">
        <v>3</v>
      </c>
      <c r="P106" s="12">
        <v>0</v>
      </c>
      <c r="Q106" s="12">
        <v>3</v>
      </c>
      <c r="R106" s="12">
        <v>3</v>
      </c>
      <c r="S106" s="12">
        <v>3</v>
      </c>
      <c r="T106" s="12">
        <v>3</v>
      </c>
    </row>
    <row r="107" spans="1:20" x14ac:dyDescent="0.25">
      <c r="A107" s="6" t="s">
        <v>105</v>
      </c>
      <c r="B107" s="12">
        <v>1.5</v>
      </c>
      <c r="C107" s="12">
        <v>3</v>
      </c>
      <c r="D107" s="12">
        <v>2</v>
      </c>
      <c r="E107" s="12">
        <v>3</v>
      </c>
      <c r="F107" s="12">
        <v>0</v>
      </c>
      <c r="G107" s="12">
        <v>3</v>
      </c>
      <c r="H107" s="12">
        <v>0</v>
      </c>
      <c r="I107" s="12">
        <v>3</v>
      </c>
      <c r="J107" s="12">
        <v>1</v>
      </c>
      <c r="K107" s="12">
        <v>1</v>
      </c>
      <c r="L107" s="12">
        <v>3</v>
      </c>
      <c r="M107" s="12">
        <v>2</v>
      </c>
      <c r="N107" s="12">
        <v>0</v>
      </c>
      <c r="O107" s="12">
        <v>2</v>
      </c>
      <c r="P107" s="12">
        <v>0</v>
      </c>
      <c r="Q107" s="12">
        <v>0</v>
      </c>
      <c r="R107" s="12">
        <v>2</v>
      </c>
      <c r="S107" s="12">
        <v>2.5</v>
      </c>
      <c r="T107" s="12">
        <v>0</v>
      </c>
    </row>
    <row r="108" spans="1:20" x14ac:dyDescent="0.25">
      <c r="A108" s="7" t="s">
        <v>106</v>
      </c>
      <c r="B108" s="12">
        <v>1</v>
      </c>
      <c r="C108" s="12">
        <v>3</v>
      </c>
      <c r="D108" s="12">
        <v>2</v>
      </c>
      <c r="E108" s="12">
        <v>3</v>
      </c>
      <c r="F108" s="12">
        <v>0</v>
      </c>
      <c r="G108" s="12">
        <v>0</v>
      </c>
      <c r="H108" s="12">
        <v>0</v>
      </c>
      <c r="I108" s="12">
        <v>3</v>
      </c>
      <c r="J108" s="12">
        <v>1</v>
      </c>
      <c r="K108" s="12">
        <v>0</v>
      </c>
      <c r="L108" s="12">
        <v>0</v>
      </c>
      <c r="M108" s="12">
        <v>2</v>
      </c>
      <c r="N108" s="12">
        <v>0</v>
      </c>
      <c r="O108" s="12">
        <v>1</v>
      </c>
      <c r="P108" s="12">
        <v>0</v>
      </c>
      <c r="Q108" s="12">
        <v>0</v>
      </c>
      <c r="R108" s="12">
        <v>2</v>
      </c>
      <c r="S108" s="12">
        <v>2</v>
      </c>
      <c r="T108" s="12">
        <v>0</v>
      </c>
    </row>
    <row r="109" spans="1:20" x14ac:dyDescent="0.25">
      <c r="A109" s="7" t="s">
        <v>155</v>
      </c>
      <c r="B109" s="12">
        <v>2</v>
      </c>
      <c r="C109" s="12">
        <v>3</v>
      </c>
      <c r="D109" s="12">
        <v>2</v>
      </c>
      <c r="E109" s="12">
        <v>3</v>
      </c>
      <c r="F109" s="12">
        <v>0</v>
      </c>
      <c r="G109" s="12">
        <v>3</v>
      </c>
      <c r="H109" s="12">
        <v>0</v>
      </c>
      <c r="I109" s="12">
        <v>3</v>
      </c>
      <c r="J109" s="12">
        <v>1</v>
      </c>
      <c r="K109" s="12">
        <v>1</v>
      </c>
      <c r="L109" s="12">
        <v>3</v>
      </c>
      <c r="M109" s="12">
        <v>2</v>
      </c>
      <c r="N109" s="12">
        <v>0</v>
      </c>
      <c r="O109" s="12">
        <v>3</v>
      </c>
      <c r="P109" s="12">
        <v>0</v>
      </c>
      <c r="Q109" s="12">
        <v>0</v>
      </c>
      <c r="R109" s="12">
        <v>2</v>
      </c>
      <c r="S109" s="12">
        <v>3</v>
      </c>
      <c r="T109" s="12">
        <v>0</v>
      </c>
    </row>
    <row r="110" spans="1:20" x14ac:dyDescent="0.25">
      <c r="A110" s="6" t="s">
        <v>95</v>
      </c>
      <c r="B110" s="12">
        <v>2</v>
      </c>
      <c r="C110" s="12">
        <v>3</v>
      </c>
      <c r="D110" s="12">
        <v>2.25</v>
      </c>
      <c r="E110" s="12">
        <v>1.75</v>
      </c>
      <c r="F110" s="12">
        <v>0</v>
      </c>
      <c r="G110" s="12">
        <v>3</v>
      </c>
      <c r="H110" s="12">
        <v>0</v>
      </c>
      <c r="I110" s="12">
        <v>2.25</v>
      </c>
      <c r="J110" s="12">
        <v>2</v>
      </c>
      <c r="K110" s="12">
        <v>1.75</v>
      </c>
      <c r="L110" s="12">
        <v>2.5</v>
      </c>
      <c r="M110" s="12">
        <v>2</v>
      </c>
      <c r="N110" s="12">
        <v>0</v>
      </c>
      <c r="O110" s="12">
        <v>2.25</v>
      </c>
      <c r="P110" s="12">
        <v>0</v>
      </c>
      <c r="Q110" s="12">
        <v>0</v>
      </c>
      <c r="R110" s="12">
        <v>1.75</v>
      </c>
      <c r="S110" s="12">
        <v>2</v>
      </c>
      <c r="T110" s="12">
        <v>0</v>
      </c>
    </row>
    <row r="111" spans="1:20" x14ac:dyDescent="0.25">
      <c r="A111" s="7" t="s">
        <v>138</v>
      </c>
      <c r="B111" s="12">
        <v>2</v>
      </c>
      <c r="C111" s="12">
        <v>3</v>
      </c>
      <c r="D111" s="12">
        <v>2</v>
      </c>
      <c r="E111" s="12">
        <v>2</v>
      </c>
      <c r="F111" s="12">
        <v>0</v>
      </c>
      <c r="G111" s="12">
        <v>3</v>
      </c>
      <c r="H111" s="12">
        <v>0</v>
      </c>
      <c r="I111" s="12">
        <v>2</v>
      </c>
      <c r="J111" s="12">
        <v>0</v>
      </c>
      <c r="K111" s="12">
        <v>1</v>
      </c>
      <c r="L111" s="12">
        <v>2</v>
      </c>
      <c r="M111" s="12">
        <v>2</v>
      </c>
      <c r="N111" s="12">
        <v>0</v>
      </c>
      <c r="O111" s="12">
        <v>2</v>
      </c>
      <c r="P111" s="12">
        <v>0</v>
      </c>
      <c r="Q111" s="12">
        <v>0</v>
      </c>
      <c r="R111" s="12">
        <v>2</v>
      </c>
      <c r="S111" s="12">
        <v>1</v>
      </c>
      <c r="T111" s="12">
        <v>0</v>
      </c>
    </row>
    <row r="112" spans="1:20" x14ac:dyDescent="0.25">
      <c r="A112" s="7" t="s">
        <v>99</v>
      </c>
      <c r="B112" s="12">
        <v>2</v>
      </c>
      <c r="C112" s="12">
        <v>3</v>
      </c>
      <c r="D112" s="12">
        <v>1</v>
      </c>
      <c r="E112" s="12">
        <v>2</v>
      </c>
      <c r="F112" s="12">
        <v>0</v>
      </c>
      <c r="G112" s="12">
        <v>3</v>
      </c>
      <c r="H112" s="12">
        <v>0</v>
      </c>
      <c r="I112" s="12">
        <v>2</v>
      </c>
      <c r="J112" s="12">
        <v>2</v>
      </c>
      <c r="K112" s="12">
        <v>3</v>
      </c>
      <c r="L112" s="12">
        <v>2</v>
      </c>
      <c r="M112" s="12">
        <v>1</v>
      </c>
      <c r="N112" s="12">
        <v>0</v>
      </c>
      <c r="O112" s="12">
        <v>3</v>
      </c>
      <c r="P112" s="12">
        <v>0</v>
      </c>
      <c r="Q112" s="12">
        <v>0</v>
      </c>
      <c r="R112" s="12">
        <v>1</v>
      </c>
      <c r="S112" s="12">
        <v>3</v>
      </c>
      <c r="T112" s="12">
        <v>0</v>
      </c>
    </row>
    <row r="113" spans="1:20" x14ac:dyDescent="0.25">
      <c r="A113" s="7" t="s">
        <v>96</v>
      </c>
      <c r="B113" s="12">
        <v>1</v>
      </c>
      <c r="C113" s="12">
        <v>3</v>
      </c>
      <c r="D113" s="12">
        <v>3</v>
      </c>
      <c r="E113" s="12">
        <v>1</v>
      </c>
      <c r="F113" s="12">
        <v>0</v>
      </c>
      <c r="G113" s="12">
        <v>3</v>
      </c>
      <c r="H113" s="12">
        <v>0</v>
      </c>
      <c r="I113" s="12">
        <v>2</v>
      </c>
      <c r="J113" s="12">
        <v>0</v>
      </c>
      <c r="K113" s="12">
        <v>2</v>
      </c>
      <c r="L113" s="12">
        <v>3</v>
      </c>
      <c r="M113" s="12">
        <v>2</v>
      </c>
      <c r="N113" s="12">
        <v>0</v>
      </c>
      <c r="O113" s="12">
        <v>2</v>
      </c>
      <c r="P113" s="12">
        <v>0</v>
      </c>
      <c r="Q113" s="12">
        <v>0</v>
      </c>
      <c r="R113" s="12">
        <v>2</v>
      </c>
      <c r="S113" s="12">
        <v>2</v>
      </c>
      <c r="T113" s="12">
        <v>0</v>
      </c>
    </row>
    <row r="114" spans="1:20" x14ac:dyDescent="0.25">
      <c r="A114" s="7" t="s">
        <v>116</v>
      </c>
      <c r="B114" s="12">
        <v>3</v>
      </c>
      <c r="C114" s="12">
        <v>3</v>
      </c>
      <c r="D114" s="12">
        <v>3</v>
      </c>
      <c r="E114" s="12">
        <v>2</v>
      </c>
      <c r="F114" s="12">
        <v>0</v>
      </c>
      <c r="G114" s="12">
        <v>3</v>
      </c>
      <c r="H114" s="12">
        <v>0</v>
      </c>
      <c r="I114" s="12">
        <v>3</v>
      </c>
      <c r="J114" s="12">
        <v>0</v>
      </c>
      <c r="K114" s="12">
        <v>1</v>
      </c>
      <c r="L114" s="12">
        <v>3</v>
      </c>
      <c r="M114" s="12">
        <v>3</v>
      </c>
      <c r="N114" s="12">
        <v>0</v>
      </c>
      <c r="O114" s="12">
        <v>2</v>
      </c>
      <c r="P114" s="12">
        <v>0</v>
      </c>
      <c r="Q114" s="12">
        <v>0</v>
      </c>
      <c r="R114" s="12">
        <v>2</v>
      </c>
      <c r="S114" s="12">
        <v>2</v>
      </c>
      <c r="T114" s="12">
        <v>0</v>
      </c>
    </row>
    <row r="115" spans="1:20" x14ac:dyDescent="0.25">
      <c r="A115" s="6" t="s">
        <v>175</v>
      </c>
      <c r="B115" s="12">
        <v>2.0909090909090908</v>
      </c>
      <c r="C115" s="12">
        <v>3</v>
      </c>
      <c r="D115" s="12">
        <v>3</v>
      </c>
      <c r="E115" s="12">
        <v>2.7272727272727271</v>
      </c>
      <c r="F115" s="12">
        <v>1.5</v>
      </c>
      <c r="G115" s="12">
        <v>3</v>
      </c>
      <c r="H115" s="12">
        <v>1.3333333333333333</v>
      </c>
      <c r="I115" s="12">
        <v>2.9090909090909092</v>
      </c>
      <c r="J115" s="12">
        <v>1.8888888888888888</v>
      </c>
      <c r="K115" s="12">
        <v>2.5</v>
      </c>
      <c r="L115" s="12">
        <v>3</v>
      </c>
      <c r="M115" s="12">
        <v>2.8181818181818183</v>
      </c>
      <c r="N115" s="12">
        <v>2</v>
      </c>
      <c r="O115" s="12">
        <v>3</v>
      </c>
      <c r="P115" s="12">
        <v>0</v>
      </c>
      <c r="Q115" s="12">
        <v>1.6666666666666667</v>
      </c>
      <c r="R115" s="12">
        <v>2.7272727272727271</v>
      </c>
      <c r="S115" s="12">
        <v>2.9</v>
      </c>
      <c r="T115" s="12">
        <v>1.6666666666666667</v>
      </c>
    </row>
    <row r="116" spans="1:20" x14ac:dyDescent="0.25">
      <c r="A116" s="7" t="s">
        <v>75</v>
      </c>
      <c r="B116" s="12">
        <v>1</v>
      </c>
      <c r="C116" s="12">
        <v>3</v>
      </c>
      <c r="D116" s="12">
        <v>3</v>
      </c>
      <c r="E116" s="12">
        <v>2</v>
      </c>
      <c r="F116" s="12">
        <v>0</v>
      </c>
      <c r="G116" s="12">
        <v>3</v>
      </c>
      <c r="H116" s="12">
        <v>0</v>
      </c>
      <c r="I116" s="12">
        <v>2</v>
      </c>
      <c r="J116" s="12">
        <v>0</v>
      </c>
      <c r="K116" s="12">
        <v>0</v>
      </c>
      <c r="L116" s="12">
        <v>3</v>
      </c>
      <c r="M116" s="12">
        <v>2</v>
      </c>
      <c r="N116" s="12">
        <v>0</v>
      </c>
      <c r="O116" s="12">
        <v>3</v>
      </c>
      <c r="P116" s="12">
        <v>0</v>
      </c>
      <c r="Q116" s="12">
        <v>0</v>
      </c>
      <c r="R116" s="12">
        <v>2</v>
      </c>
      <c r="S116" s="12">
        <v>2</v>
      </c>
      <c r="T116" s="12">
        <v>0</v>
      </c>
    </row>
    <row r="117" spans="1:20" x14ac:dyDescent="0.25">
      <c r="A117" s="7" t="s">
        <v>58</v>
      </c>
      <c r="B117" s="12">
        <v>2</v>
      </c>
      <c r="C117" s="12">
        <v>3</v>
      </c>
      <c r="D117" s="12">
        <v>3</v>
      </c>
      <c r="E117" s="12">
        <v>2</v>
      </c>
      <c r="F117" s="12">
        <v>0</v>
      </c>
      <c r="G117" s="12">
        <v>0</v>
      </c>
      <c r="H117" s="12">
        <v>0</v>
      </c>
      <c r="I117" s="12">
        <v>3</v>
      </c>
      <c r="J117" s="12">
        <v>2</v>
      </c>
      <c r="K117" s="12">
        <v>2</v>
      </c>
      <c r="L117" s="12">
        <v>3</v>
      </c>
      <c r="M117" s="12">
        <v>2</v>
      </c>
      <c r="N117" s="12">
        <v>0</v>
      </c>
      <c r="O117" s="12">
        <v>3</v>
      </c>
      <c r="P117" s="12">
        <v>0</v>
      </c>
      <c r="Q117" s="12">
        <v>0</v>
      </c>
      <c r="R117" s="12">
        <v>2</v>
      </c>
      <c r="S117" s="12">
        <v>3</v>
      </c>
      <c r="T117" s="12">
        <v>0</v>
      </c>
    </row>
    <row r="118" spans="1:20" x14ac:dyDescent="0.25">
      <c r="A118" s="7" t="s">
        <v>112</v>
      </c>
      <c r="B118" s="12">
        <v>2</v>
      </c>
      <c r="C118" s="12">
        <v>0</v>
      </c>
      <c r="D118" s="12">
        <v>0</v>
      </c>
      <c r="E118" s="12">
        <v>3</v>
      </c>
      <c r="F118" s="12">
        <v>0</v>
      </c>
      <c r="G118" s="12">
        <v>3</v>
      </c>
      <c r="H118" s="12">
        <v>0</v>
      </c>
      <c r="I118" s="12">
        <v>3</v>
      </c>
      <c r="J118" s="12">
        <v>1</v>
      </c>
      <c r="K118" s="12">
        <v>2</v>
      </c>
      <c r="L118" s="12">
        <v>0</v>
      </c>
      <c r="M118" s="12">
        <v>3</v>
      </c>
      <c r="N118" s="12">
        <v>0</v>
      </c>
      <c r="O118" s="12">
        <v>3</v>
      </c>
      <c r="P118" s="12">
        <v>0</v>
      </c>
      <c r="Q118" s="12">
        <v>0</v>
      </c>
      <c r="R118" s="12">
        <v>3</v>
      </c>
      <c r="S118" s="12">
        <v>3</v>
      </c>
      <c r="T118" s="12">
        <v>0</v>
      </c>
    </row>
    <row r="119" spans="1:20" x14ac:dyDescent="0.25">
      <c r="A119" s="7" t="s">
        <v>66</v>
      </c>
      <c r="B119" s="12">
        <v>3</v>
      </c>
      <c r="C119" s="12">
        <v>0</v>
      </c>
      <c r="D119" s="12">
        <v>3</v>
      </c>
      <c r="E119" s="12">
        <v>3</v>
      </c>
      <c r="F119" s="12">
        <v>0</v>
      </c>
      <c r="G119" s="12">
        <v>0</v>
      </c>
      <c r="H119" s="12">
        <v>0</v>
      </c>
      <c r="I119" s="12">
        <v>3</v>
      </c>
      <c r="J119" s="12">
        <v>2</v>
      </c>
      <c r="K119" s="12">
        <v>3</v>
      </c>
      <c r="L119" s="12">
        <v>3</v>
      </c>
      <c r="M119" s="12">
        <v>3</v>
      </c>
      <c r="N119" s="12">
        <v>0</v>
      </c>
      <c r="O119" s="12">
        <v>3</v>
      </c>
      <c r="P119" s="12">
        <v>0</v>
      </c>
      <c r="Q119" s="12">
        <v>0</v>
      </c>
      <c r="R119" s="12">
        <v>3</v>
      </c>
      <c r="S119" s="12">
        <v>3</v>
      </c>
      <c r="T119" s="12">
        <v>0</v>
      </c>
    </row>
    <row r="120" spans="1:20" x14ac:dyDescent="0.25">
      <c r="A120" s="7" t="s">
        <v>86</v>
      </c>
      <c r="B120" s="12">
        <v>2</v>
      </c>
      <c r="C120" s="12">
        <v>0</v>
      </c>
      <c r="D120" s="12">
        <v>3</v>
      </c>
      <c r="E120" s="12">
        <v>3</v>
      </c>
      <c r="F120" s="12">
        <v>2</v>
      </c>
      <c r="G120" s="12">
        <v>3</v>
      </c>
      <c r="H120" s="12">
        <v>2</v>
      </c>
      <c r="I120" s="12">
        <v>3</v>
      </c>
      <c r="J120" s="12">
        <v>3</v>
      </c>
      <c r="K120" s="12">
        <v>0</v>
      </c>
      <c r="L120" s="12">
        <v>3</v>
      </c>
      <c r="M120" s="12">
        <v>3</v>
      </c>
      <c r="N120" s="12">
        <v>2</v>
      </c>
      <c r="O120" s="12">
        <v>3</v>
      </c>
      <c r="P120" s="12">
        <v>0</v>
      </c>
      <c r="Q120" s="12">
        <v>3</v>
      </c>
      <c r="R120" s="12">
        <v>3</v>
      </c>
      <c r="S120" s="12">
        <v>3</v>
      </c>
      <c r="T120" s="12">
        <v>3</v>
      </c>
    </row>
    <row r="121" spans="1:20" x14ac:dyDescent="0.25">
      <c r="A121" s="7" t="s">
        <v>64</v>
      </c>
      <c r="B121" s="12">
        <v>2</v>
      </c>
      <c r="C121" s="12">
        <v>3</v>
      </c>
      <c r="D121" s="12">
        <v>0</v>
      </c>
      <c r="E121" s="12">
        <v>3</v>
      </c>
      <c r="F121" s="12">
        <v>0</v>
      </c>
      <c r="G121" s="12">
        <v>0</v>
      </c>
      <c r="H121" s="12">
        <v>0</v>
      </c>
      <c r="I121" s="12">
        <v>3</v>
      </c>
      <c r="J121" s="12">
        <v>2</v>
      </c>
      <c r="K121" s="12">
        <v>3</v>
      </c>
      <c r="L121" s="12">
        <v>0</v>
      </c>
      <c r="M121" s="12">
        <v>3</v>
      </c>
      <c r="N121" s="12">
        <v>0</v>
      </c>
      <c r="O121" s="12">
        <v>3</v>
      </c>
      <c r="P121" s="12">
        <v>0</v>
      </c>
      <c r="Q121" s="12">
        <v>0</v>
      </c>
      <c r="R121" s="12">
        <v>3</v>
      </c>
      <c r="S121" s="12">
        <v>3</v>
      </c>
      <c r="T121" s="12">
        <v>0</v>
      </c>
    </row>
    <row r="122" spans="1:20" x14ac:dyDescent="0.25">
      <c r="A122" s="7" t="s">
        <v>107</v>
      </c>
      <c r="B122" s="12">
        <v>2</v>
      </c>
      <c r="C122" s="12">
        <v>0</v>
      </c>
      <c r="D122" s="12">
        <v>3</v>
      </c>
      <c r="E122" s="12">
        <v>3</v>
      </c>
      <c r="F122" s="12">
        <v>0</v>
      </c>
      <c r="G122" s="12">
        <v>3</v>
      </c>
      <c r="H122" s="12">
        <v>0</v>
      </c>
      <c r="I122" s="12">
        <v>3</v>
      </c>
      <c r="J122" s="12">
        <v>2</v>
      </c>
      <c r="K122" s="12">
        <v>3</v>
      </c>
      <c r="L122" s="12">
        <v>3</v>
      </c>
      <c r="M122" s="12">
        <v>3</v>
      </c>
      <c r="N122" s="12">
        <v>0</v>
      </c>
      <c r="O122" s="12">
        <v>3</v>
      </c>
      <c r="P122" s="12">
        <v>0</v>
      </c>
      <c r="Q122" s="12">
        <v>0</v>
      </c>
      <c r="R122" s="12">
        <v>3</v>
      </c>
      <c r="S122" s="12">
        <v>3</v>
      </c>
      <c r="T122" s="12">
        <v>0</v>
      </c>
    </row>
    <row r="123" spans="1:20" x14ac:dyDescent="0.25">
      <c r="A123" s="7" t="s">
        <v>77</v>
      </c>
      <c r="B123" s="12">
        <v>3</v>
      </c>
      <c r="C123" s="12">
        <v>0</v>
      </c>
      <c r="D123" s="12">
        <v>0</v>
      </c>
      <c r="E123" s="12">
        <v>3</v>
      </c>
      <c r="F123" s="12">
        <v>1</v>
      </c>
      <c r="G123" s="12">
        <v>0</v>
      </c>
      <c r="H123" s="12">
        <v>1</v>
      </c>
      <c r="I123" s="12">
        <v>3</v>
      </c>
      <c r="J123" s="12">
        <v>1</v>
      </c>
      <c r="K123" s="12">
        <v>2</v>
      </c>
      <c r="L123" s="12">
        <v>0</v>
      </c>
      <c r="M123" s="12">
        <v>3</v>
      </c>
      <c r="N123" s="12">
        <v>0</v>
      </c>
      <c r="O123" s="12">
        <v>0</v>
      </c>
      <c r="P123" s="12">
        <v>0</v>
      </c>
      <c r="Q123" s="12">
        <v>1</v>
      </c>
      <c r="R123" s="12">
        <v>3</v>
      </c>
      <c r="S123" s="12">
        <v>0</v>
      </c>
      <c r="T123" s="12">
        <v>1</v>
      </c>
    </row>
    <row r="124" spans="1:20" x14ac:dyDescent="0.25">
      <c r="A124" s="7" t="s">
        <v>105</v>
      </c>
      <c r="B124" s="12">
        <v>2</v>
      </c>
      <c r="C124" s="12">
        <v>0</v>
      </c>
      <c r="D124" s="12">
        <v>3</v>
      </c>
      <c r="E124" s="12">
        <v>2</v>
      </c>
      <c r="F124" s="12">
        <v>0</v>
      </c>
      <c r="G124" s="12">
        <v>0</v>
      </c>
      <c r="H124" s="12">
        <v>0</v>
      </c>
      <c r="I124" s="12">
        <v>3</v>
      </c>
      <c r="J124" s="12">
        <v>0</v>
      </c>
      <c r="K124" s="12">
        <v>0</v>
      </c>
      <c r="L124" s="12">
        <v>0</v>
      </c>
      <c r="M124" s="12">
        <v>3</v>
      </c>
      <c r="N124" s="12">
        <v>0</v>
      </c>
      <c r="O124" s="12">
        <v>3</v>
      </c>
      <c r="P124" s="12">
        <v>0</v>
      </c>
      <c r="Q124" s="12">
        <v>0</v>
      </c>
      <c r="R124" s="12">
        <v>2</v>
      </c>
      <c r="S124" s="12">
        <v>3</v>
      </c>
      <c r="T124" s="12">
        <v>0</v>
      </c>
    </row>
    <row r="125" spans="1:20" x14ac:dyDescent="0.25">
      <c r="A125" s="7" t="s">
        <v>95</v>
      </c>
      <c r="B125" s="12">
        <v>2</v>
      </c>
      <c r="C125" s="12">
        <v>0</v>
      </c>
      <c r="D125" s="12">
        <v>0</v>
      </c>
      <c r="E125" s="12">
        <v>3</v>
      </c>
      <c r="F125" s="12">
        <v>0</v>
      </c>
      <c r="G125" s="12">
        <v>0</v>
      </c>
      <c r="H125" s="12">
        <v>0</v>
      </c>
      <c r="I125" s="12">
        <v>3</v>
      </c>
      <c r="J125" s="12">
        <v>2</v>
      </c>
      <c r="K125" s="12">
        <v>2</v>
      </c>
      <c r="L125" s="12">
        <v>0</v>
      </c>
      <c r="M125" s="12">
        <v>3</v>
      </c>
      <c r="N125" s="12">
        <v>0</v>
      </c>
      <c r="O125" s="12">
        <v>3</v>
      </c>
      <c r="P125" s="12">
        <v>0</v>
      </c>
      <c r="Q125" s="12">
        <v>0</v>
      </c>
      <c r="R125" s="12">
        <v>3</v>
      </c>
      <c r="S125" s="12">
        <v>3</v>
      </c>
      <c r="T125" s="12">
        <v>0</v>
      </c>
    </row>
    <row r="126" spans="1:20" x14ac:dyDescent="0.25">
      <c r="A126" s="7" t="s">
        <v>126</v>
      </c>
      <c r="B126" s="12">
        <v>2</v>
      </c>
      <c r="C126" s="12">
        <v>3</v>
      </c>
      <c r="D126" s="12">
        <v>3</v>
      </c>
      <c r="E126" s="12">
        <v>3</v>
      </c>
      <c r="F126" s="12">
        <v>0</v>
      </c>
      <c r="G126" s="12">
        <v>0</v>
      </c>
      <c r="H126" s="12">
        <v>1</v>
      </c>
      <c r="I126" s="12">
        <v>3</v>
      </c>
      <c r="J126" s="12">
        <v>2</v>
      </c>
      <c r="K126" s="12">
        <v>3</v>
      </c>
      <c r="L126" s="12">
        <v>0</v>
      </c>
      <c r="M126" s="12">
        <v>3</v>
      </c>
      <c r="N126" s="12">
        <v>0</v>
      </c>
      <c r="O126" s="12">
        <v>3</v>
      </c>
      <c r="P126" s="12">
        <v>0</v>
      </c>
      <c r="Q126" s="12">
        <v>1</v>
      </c>
      <c r="R126" s="12">
        <v>3</v>
      </c>
      <c r="S126" s="12">
        <v>3</v>
      </c>
      <c r="T126" s="12">
        <v>1</v>
      </c>
    </row>
    <row r="127" spans="1:20" x14ac:dyDescent="0.25">
      <c r="A127" s="6" t="s">
        <v>82</v>
      </c>
      <c r="B127" s="12">
        <v>3</v>
      </c>
      <c r="C127" s="12">
        <v>3</v>
      </c>
      <c r="D127" s="12">
        <v>3</v>
      </c>
      <c r="E127" s="12">
        <v>3</v>
      </c>
      <c r="F127" s="12">
        <v>0</v>
      </c>
      <c r="G127" s="12">
        <v>3</v>
      </c>
      <c r="H127" s="12">
        <v>2</v>
      </c>
      <c r="I127" s="12">
        <v>3</v>
      </c>
      <c r="J127" s="12">
        <v>2</v>
      </c>
      <c r="K127" s="12">
        <v>3</v>
      </c>
      <c r="L127" s="12">
        <v>3</v>
      </c>
      <c r="M127" s="12">
        <v>3</v>
      </c>
      <c r="N127" s="12">
        <v>1</v>
      </c>
      <c r="O127" s="12">
        <v>2</v>
      </c>
      <c r="P127" s="12">
        <v>3</v>
      </c>
      <c r="Q127" s="12">
        <v>3</v>
      </c>
      <c r="R127" s="12">
        <v>2</v>
      </c>
      <c r="S127" s="12">
        <v>3</v>
      </c>
      <c r="T127" s="12">
        <v>2</v>
      </c>
    </row>
    <row r="128" spans="1:20" x14ac:dyDescent="0.25">
      <c r="A128" s="7" t="s">
        <v>83</v>
      </c>
      <c r="B128" s="12">
        <v>3</v>
      </c>
      <c r="C128" s="12">
        <v>3</v>
      </c>
      <c r="D128" s="12">
        <v>3</v>
      </c>
      <c r="E128" s="12">
        <v>3</v>
      </c>
      <c r="F128" s="12">
        <v>0</v>
      </c>
      <c r="G128" s="12">
        <v>3</v>
      </c>
      <c r="H128" s="12">
        <v>2</v>
      </c>
      <c r="I128" s="12">
        <v>3</v>
      </c>
      <c r="J128" s="12">
        <v>2</v>
      </c>
      <c r="K128" s="12">
        <v>3</v>
      </c>
      <c r="L128" s="12">
        <v>3</v>
      </c>
      <c r="M128" s="12">
        <v>3</v>
      </c>
      <c r="N128" s="12">
        <v>1</v>
      </c>
      <c r="O128" s="12">
        <v>2</v>
      </c>
      <c r="P128" s="12">
        <v>3</v>
      </c>
      <c r="Q128" s="12">
        <v>3</v>
      </c>
      <c r="R128" s="12">
        <v>2</v>
      </c>
      <c r="S128" s="12">
        <v>3</v>
      </c>
      <c r="T128" s="12">
        <v>2</v>
      </c>
    </row>
    <row r="129" spans="1:20" x14ac:dyDescent="0.25">
      <c r="A129" s="6" t="s">
        <v>126</v>
      </c>
      <c r="B129" s="12">
        <v>2.5</v>
      </c>
      <c r="C129" s="12">
        <v>2.5</v>
      </c>
      <c r="D129" s="12">
        <v>2.5</v>
      </c>
      <c r="E129" s="12">
        <v>2.5</v>
      </c>
      <c r="F129" s="12">
        <v>1</v>
      </c>
      <c r="G129" s="12">
        <v>3</v>
      </c>
      <c r="H129" s="12">
        <v>1</v>
      </c>
      <c r="I129" s="12">
        <v>3</v>
      </c>
      <c r="J129" s="12">
        <v>2</v>
      </c>
      <c r="K129" s="12">
        <v>3</v>
      </c>
      <c r="L129" s="12">
        <v>3</v>
      </c>
      <c r="M129" s="12">
        <v>3</v>
      </c>
      <c r="N129" s="12">
        <v>2</v>
      </c>
      <c r="O129" s="12">
        <v>2</v>
      </c>
      <c r="P129" s="12">
        <v>0</v>
      </c>
      <c r="Q129" s="12">
        <v>1</v>
      </c>
      <c r="R129" s="12">
        <v>3</v>
      </c>
      <c r="S129" s="12">
        <v>2.5</v>
      </c>
      <c r="T129" s="12">
        <v>1</v>
      </c>
    </row>
    <row r="130" spans="1:20" x14ac:dyDescent="0.25">
      <c r="A130" s="7" t="s">
        <v>127</v>
      </c>
      <c r="B130" s="12">
        <v>3</v>
      </c>
      <c r="C130" s="12">
        <v>3</v>
      </c>
      <c r="D130" s="12">
        <v>3</v>
      </c>
      <c r="E130" s="12">
        <v>3</v>
      </c>
      <c r="F130" s="12">
        <v>1</v>
      </c>
      <c r="G130" s="12">
        <v>3</v>
      </c>
      <c r="H130" s="12">
        <v>1</v>
      </c>
      <c r="I130" s="12">
        <v>3</v>
      </c>
      <c r="J130" s="12">
        <v>2</v>
      </c>
      <c r="K130" s="12">
        <v>3</v>
      </c>
      <c r="L130" s="12">
        <v>3</v>
      </c>
      <c r="M130" s="12">
        <v>3</v>
      </c>
      <c r="N130" s="12">
        <v>2</v>
      </c>
      <c r="O130" s="12">
        <v>2</v>
      </c>
      <c r="P130" s="12">
        <v>0</v>
      </c>
      <c r="Q130" s="12">
        <v>1</v>
      </c>
      <c r="R130" s="12">
        <v>3</v>
      </c>
      <c r="S130" s="12">
        <v>3</v>
      </c>
      <c r="T130" s="12">
        <v>1</v>
      </c>
    </row>
    <row r="131" spans="1:20" x14ac:dyDescent="0.25">
      <c r="A131" s="7" t="s">
        <v>142</v>
      </c>
      <c r="B131" s="12">
        <v>2</v>
      </c>
      <c r="C131" s="12">
        <v>2</v>
      </c>
      <c r="D131" s="12">
        <v>2</v>
      </c>
      <c r="E131" s="12">
        <v>2</v>
      </c>
      <c r="F131" s="12">
        <v>0</v>
      </c>
      <c r="G131" s="12">
        <v>3</v>
      </c>
      <c r="H131" s="12">
        <v>0</v>
      </c>
      <c r="I131" s="12">
        <v>3</v>
      </c>
      <c r="J131" s="12">
        <v>2</v>
      </c>
      <c r="K131" s="12">
        <v>3</v>
      </c>
      <c r="L131" s="12">
        <v>3</v>
      </c>
      <c r="M131" s="12">
        <v>3</v>
      </c>
      <c r="N131" s="12">
        <v>0</v>
      </c>
      <c r="O131" s="12">
        <v>2</v>
      </c>
      <c r="P131" s="12">
        <v>0</v>
      </c>
      <c r="Q131" s="12">
        <v>0</v>
      </c>
      <c r="R131" s="12">
        <v>3</v>
      </c>
      <c r="S131" s="12">
        <v>2</v>
      </c>
      <c r="T131" s="12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6" t="s">
        <v>75</v>
      </c>
      <c r="B4" s="12">
        <v>1.4285714285714286</v>
      </c>
      <c r="C4" s="12">
        <v>2.2857142857142856</v>
      </c>
      <c r="D4" s="12">
        <v>1.7142857142857142</v>
      </c>
      <c r="E4" s="12">
        <v>2</v>
      </c>
    </row>
    <row r="5" spans="1:5" x14ac:dyDescent="0.25">
      <c r="A5" s="7" t="s">
        <v>129</v>
      </c>
      <c r="B5" s="12">
        <v>1</v>
      </c>
      <c r="C5" s="12">
        <v>2</v>
      </c>
      <c r="D5" s="12">
        <v>2</v>
      </c>
      <c r="E5" s="12">
        <v>2</v>
      </c>
    </row>
    <row r="6" spans="1:5" x14ac:dyDescent="0.25">
      <c r="A6" s="7" t="s">
        <v>88</v>
      </c>
      <c r="B6" s="12">
        <v>2</v>
      </c>
      <c r="C6" s="12">
        <v>3</v>
      </c>
      <c r="D6" s="12">
        <v>2</v>
      </c>
      <c r="E6" s="12">
        <v>2</v>
      </c>
    </row>
    <row r="7" spans="1:5" x14ac:dyDescent="0.25">
      <c r="A7" s="7" t="s">
        <v>98</v>
      </c>
      <c r="B7" s="12">
        <v>1</v>
      </c>
      <c r="C7" s="12">
        <v>2</v>
      </c>
      <c r="D7" s="12">
        <v>1</v>
      </c>
      <c r="E7" s="12">
        <v>2</v>
      </c>
    </row>
    <row r="8" spans="1:5" x14ac:dyDescent="0.25">
      <c r="A8" s="7" t="s">
        <v>76</v>
      </c>
      <c r="B8" s="12">
        <v>2</v>
      </c>
      <c r="C8" s="12">
        <v>3</v>
      </c>
      <c r="D8" s="12">
        <v>2</v>
      </c>
      <c r="E8" s="12">
        <v>2</v>
      </c>
    </row>
    <row r="9" spans="1:5" x14ac:dyDescent="0.25">
      <c r="A9" s="7" t="s">
        <v>89</v>
      </c>
      <c r="B9" s="12">
        <v>1</v>
      </c>
      <c r="C9" s="12">
        <v>2</v>
      </c>
      <c r="D9" s="12">
        <v>2</v>
      </c>
      <c r="E9" s="12">
        <v>2</v>
      </c>
    </row>
    <row r="10" spans="1:5" x14ac:dyDescent="0.25">
      <c r="A10" s="7" t="s">
        <v>90</v>
      </c>
      <c r="B10" s="12">
        <v>1</v>
      </c>
      <c r="C10" s="12">
        <v>2</v>
      </c>
      <c r="D10" s="12">
        <v>1</v>
      </c>
      <c r="E10" s="12">
        <v>2</v>
      </c>
    </row>
    <row r="11" spans="1:5" x14ac:dyDescent="0.25">
      <c r="A11" s="7" t="s">
        <v>93</v>
      </c>
      <c r="B11" s="12">
        <v>2</v>
      </c>
      <c r="C11" s="12">
        <v>2</v>
      </c>
      <c r="D11" s="12">
        <v>2</v>
      </c>
      <c r="E11" s="12">
        <v>2</v>
      </c>
    </row>
    <row r="12" spans="1:5" x14ac:dyDescent="0.25">
      <c r="A12" s="6" t="s">
        <v>63</v>
      </c>
      <c r="B12" s="12">
        <v>2</v>
      </c>
      <c r="C12" s="12">
        <v>2.8571428571428572</v>
      </c>
      <c r="D12" s="12">
        <v>2.1428571428571428</v>
      </c>
      <c r="E12" s="12">
        <v>2.8571428571428572</v>
      </c>
    </row>
    <row r="13" spans="1:5" x14ac:dyDescent="0.25">
      <c r="A13" s="7" t="s">
        <v>149</v>
      </c>
      <c r="B13" s="12">
        <v>1</v>
      </c>
      <c r="C13" s="12">
        <v>3</v>
      </c>
      <c r="D13" s="12">
        <v>2</v>
      </c>
      <c r="E13" s="12">
        <v>3</v>
      </c>
    </row>
    <row r="14" spans="1:5" x14ac:dyDescent="0.25">
      <c r="A14" s="7" t="s">
        <v>97</v>
      </c>
      <c r="B14" s="12">
        <v>3</v>
      </c>
      <c r="C14" s="12">
        <v>3</v>
      </c>
      <c r="D14" s="12">
        <v>2</v>
      </c>
      <c r="E14" s="12">
        <v>3</v>
      </c>
    </row>
    <row r="15" spans="1:5" x14ac:dyDescent="0.25">
      <c r="A15" s="7" t="s">
        <v>121</v>
      </c>
      <c r="B15" s="12">
        <v>1</v>
      </c>
      <c r="C15" s="12">
        <v>2</v>
      </c>
      <c r="D15" s="12">
        <v>1</v>
      </c>
      <c r="E15" s="12">
        <v>2</v>
      </c>
    </row>
    <row r="16" spans="1:5" x14ac:dyDescent="0.25">
      <c r="A16" s="7" t="s">
        <v>132</v>
      </c>
      <c r="B16" s="12">
        <v>3</v>
      </c>
      <c r="C16" s="12">
        <v>3</v>
      </c>
      <c r="D16" s="12">
        <v>2</v>
      </c>
      <c r="E16" s="12">
        <v>3</v>
      </c>
    </row>
    <row r="17" spans="1:5" x14ac:dyDescent="0.25">
      <c r="A17" s="7" t="s">
        <v>147</v>
      </c>
      <c r="B17" s="12">
        <v>1</v>
      </c>
      <c r="C17" s="12">
        <v>2</v>
      </c>
      <c r="D17" s="12">
        <v>2</v>
      </c>
      <c r="E17" s="12">
        <v>3</v>
      </c>
    </row>
    <row r="18" spans="1:5" x14ac:dyDescent="0.25">
      <c r="A18" s="7" t="s">
        <v>74</v>
      </c>
      <c r="B18" s="12">
        <v>3</v>
      </c>
      <c r="C18" s="12">
        <v>4</v>
      </c>
      <c r="D18" s="12">
        <v>3</v>
      </c>
      <c r="E18" s="12">
        <v>3</v>
      </c>
    </row>
    <row r="19" spans="1:5" x14ac:dyDescent="0.25">
      <c r="A19" s="7" t="s">
        <v>103</v>
      </c>
      <c r="B19" s="12">
        <v>2</v>
      </c>
      <c r="C19" s="12">
        <v>3</v>
      </c>
      <c r="D19" s="12">
        <v>3</v>
      </c>
      <c r="E19" s="12">
        <v>3</v>
      </c>
    </row>
    <row r="20" spans="1:5" x14ac:dyDescent="0.25">
      <c r="A20" s="6" t="s">
        <v>58</v>
      </c>
      <c r="B20" s="12">
        <v>0.55555555555555558</v>
      </c>
      <c r="C20" s="12">
        <v>2.1111111111111112</v>
      </c>
      <c r="D20" s="12">
        <v>2</v>
      </c>
      <c r="E20" s="12">
        <v>2.1111111111111112</v>
      </c>
    </row>
    <row r="21" spans="1:5" x14ac:dyDescent="0.25">
      <c r="A21" s="7" t="s">
        <v>100</v>
      </c>
      <c r="B21" s="12">
        <v>0</v>
      </c>
      <c r="C21" s="12">
        <v>3</v>
      </c>
      <c r="D21" s="12">
        <v>2</v>
      </c>
      <c r="E21" s="12">
        <v>2</v>
      </c>
    </row>
    <row r="22" spans="1:5" x14ac:dyDescent="0.25">
      <c r="A22" s="7" t="s">
        <v>102</v>
      </c>
      <c r="B22" s="12">
        <v>1</v>
      </c>
      <c r="C22" s="12">
        <v>2</v>
      </c>
      <c r="D22" s="12">
        <v>2</v>
      </c>
      <c r="E22" s="12">
        <v>2</v>
      </c>
    </row>
    <row r="23" spans="1:5" x14ac:dyDescent="0.25">
      <c r="A23" s="7" t="s">
        <v>111</v>
      </c>
      <c r="B23" s="12">
        <v>1</v>
      </c>
      <c r="C23" s="12">
        <v>2</v>
      </c>
      <c r="D23" s="12">
        <v>2</v>
      </c>
      <c r="E23" s="12">
        <v>2</v>
      </c>
    </row>
    <row r="24" spans="1:5" x14ac:dyDescent="0.25">
      <c r="A24" s="7" t="s">
        <v>136</v>
      </c>
      <c r="B24" s="12">
        <v>0</v>
      </c>
      <c r="C24" s="12">
        <v>1</v>
      </c>
      <c r="D24" s="12">
        <v>1</v>
      </c>
      <c r="E24" s="12">
        <v>1</v>
      </c>
    </row>
    <row r="25" spans="1:5" x14ac:dyDescent="0.25">
      <c r="A25" s="7" t="s">
        <v>128</v>
      </c>
      <c r="B25" s="12">
        <v>1</v>
      </c>
      <c r="C25" s="12">
        <v>1</v>
      </c>
      <c r="D25" s="12">
        <v>1</v>
      </c>
      <c r="E25" s="12">
        <v>2</v>
      </c>
    </row>
    <row r="26" spans="1:5" x14ac:dyDescent="0.25">
      <c r="A26" s="7" t="s">
        <v>101</v>
      </c>
      <c r="B26" s="12">
        <v>0</v>
      </c>
      <c r="C26" s="12">
        <v>2</v>
      </c>
      <c r="D26" s="12">
        <v>2</v>
      </c>
      <c r="E26" s="12">
        <v>2</v>
      </c>
    </row>
    <row r="27" spans="1:5" x14ac:dyDescent="0.25">
      <c r="A27" s="7" t="s">
        <v>154</v>
      </c>
      <c r="B27" s="12">
        <v>1</v>
      </c>
      <c r="C27" s="12">
        <v>4</v>
      </c>
      <c r="D27" s="12">
        <v>3</v>
      </c>
      <c r="E27" s="12">
        <v>4</v>
      </c>
    </row>
    <row r="28" spans="1:5" x14ac:dyDescent="0.25">
      <c r="A28" s="7" t="s">
        <v>150</v>
      </c>
      <c r="B28" s="12">
        <v>0</v>
      </c>
      <c r="C28" s="12">
        <v>1</v>
      </c>
      <c r="D28" s="12">
        <v>1</v>
      </c>
      <c r="E28" s="12">
        <v>1</v>
      </c>
    </row>
    <row r="29" spans="1:5" x14ac:dyDescent="0.25">
      <c r="A29" s="7" t="s">
        <v>59</v>
      </c>
      <c r="B29" s="12">
        <v>1</v>
      </c>
      <c r="C29" s="12">
        <v>3</v>
      </c>
      <c r="D29" s="12">
        <v>4</v>
      </c>
      <c r="E29" s="12">
        <v>3</v>
      </c>
    </row>
    <row r="30" spans="1:5" x14ac:dyDescent="0.25">
      <c r="A30" s="6" t="s">
        <v>112</v>
      </c>
      <c r="B30" s="12">
        <v>0.33333333333333331</v>
      </c>
      <c r="C30" s="12">
        <v>2.3333333333333335</v>
      </c>
      <c r="D30" s="12">
        <v>1.6666666666666667</v>
      </c>
      <c r="E30" s="12">
        <v>2.3333333333333335</v>
      </c>
    </row>
    <row r="31" spans="1:5" x14ac:dyDescent="0.25">
      <c r="A31" s="7" t="s">
        <v>113</v>
      </c>
      <c r="B31" s="12">
        <v>0</v>
      </c>
      <c r="C31" s="12">
        <v>2</v>
      </c>
      <c r="D31" s="12">
        <v>2</v>
      </c>
      <c r="E31" s="12">
        <v>2</v>
      </c>
    </row>
    <row r="32" spans="1:5" x14ac:dyDescent="0.25">
      <c r="A32" s="7" t="s">
        <v>152</v>
      </c>
      <c r="B32" s="12">
        <v>0</v>
      </c>
      <c r="C32" s="12">
        <v>3</v>
      </c>
      <c r="D32" s="12">
        <v>2</v>
      </c>
      <c r="E32" s="12">
        <v>3</v>
      </c>
    </row>
    <row r="33" spans="1:5" x14ac:dyDescent="0.25">
      <c r="A33" s="7" t="s">
        <v>124</v>
      </c>
      <c r="B33" s="12">
        <v>1</v>
      </c>
      <c r="C33" s="12">
        <v>2</v>
      </c>
      <c r="D33" s="12">
        <v>1</v>
      </c>
      <c r="E33" s="12">
        <v>2</v>
      </c>
    </row>
    <row r="34" spans="1:5" x14ac:dyDescent="0.25">
      <c r="A34" s="6" t="s">
        <v>68</v>
      </c>
      <c r="B34" s="12">
        <v>1.6666666666666667</v>
      </c>
      <c r="C34" s="12">
        <v>2.1666666666666665</v>
      </c>
      <c r="D34" s="12">
        <v>2.3333333333333335</v>
      </c>
      <c r="E34" s="12">
        <v>2.3333333333333335</v>
      </c>
    </row>
    <row r="35" spans="1:5" x14ac:dyDescent="0.25">
      <c r="A35" s="7" t="s">
        <v>81</v>
      </c>
      <c r="B35" s="12">
        <v>3</v>
      </c>
      <c r="C35" s="12">
        <v>3</v>
      </c>
      <c r="D35" s="12">
        <v>3</v>
      </c>
      <c r="E35" s="12">
        <v>3</v>
      </c>
    </row>
    <row r="36" spans="1:5" x14ac:dyDescent="0.25">
      <c r="A36" s="7" t="s">
        <v>133</v>
      </c>
      <c r="B36" s="12">
        <v>1</v>
      </c>
      <c r="C36" s="12">
        <v>2</v>
      </c>
      <c r="D36" s="12">
        <v>2</v>
      </c>
      <c r="E36" s="12">
        <v>2</v>
      </c>
    </row>
    <row r="37" spans="1:5" x14ac:dyDescent="0.25">
      <c r="A37" s="7" t="s">
        <v>69</v>
      </c>
      <c r="B37" s="12">
        <v>2</v>
      </c>
      <c r="C37" s="12">
        <v>2</v>
      </c>
      <c r="D37" s="12">
        <v>3</v>
      </c>
      <c r="E37" s="12">
        <v>2</v>
      </c>
    </row>
    <row r="38" spans="1:5" x14ac:dyDescent="0.25">
      <c r="A38" s="7" t="s">
        <v>80</v>
      </c>
      <c r="B38" s="12">
        <v>1</v>
      </c>
      <c r="C38" s="12">
        <v>2</v>
      </c>
      <c r="D38" s="12">
        <v>2</v>
      </c>
      <c r="E38" s="12">
        <v>2</v>
      </c>
    </row>
    <row r="39" spans="1:5" x14ac:dyDescent="0.25">
      <c r="A39" s="7" t="s">
        <v>118</v>
      </c>
      <c r="B39" s="12">
        <v>2</v>
      </c>
      <c r="C39" s="12">
        <v>2</v>
      </c>
      <c r="D39" s="12">
        <v>2</v>
      </c>
      <c r="E39" s="12">
        <v>2</v>
      </c>
    </row>
    <row r="40" spans="1:5" x14ac:dyDescent="0.25">
      <c r="A40" s="7" t="s">
        <v>117</v>
      </c>
      <c r="B40" s="12">
        <v>1</v>
      </c>
      <c r="C40" s="12">
        <v>2</v>
      </c>
      <c r="D40" s="12">
        <v>2</v>
      </c>
      <c r="E40" s="12">
        <v>3</v>
      </c>
    </row>
    <row r="41" spans="1:5" x14ac:dyDescent="0.25">
      <c r="A41" s="6" t="s">
        <v>66</v>
      </c>
      <c r="B41" s="12">
        <v>1</v>
      </c>
      <c r="C41" s="12">
        <v>3</v>
      </c>
      <c r="D41" s="12">
        <v>2.3333333333333335</v>
      </c>
      <c r="E41" s="12">
        <v>2.6666666666666665</v>
      </c>
    </row>
    <row r="42" spans="1:5" x14ac:dyDescent="0.25">
      <c r="A42" s="7" t="s">
        <v>123</v>
      </c>
      <c r="B42" s="12">
        <v>1</v>
      </c>
      <c r="C42" s="12">
        <v>3</v>
      </c>
      <c r="D42" s="12">
        <v>3</v>
      </c>
      <c r="E42" s="12">
        <v>3</v>
      </c>
    </row>
    <row r="43" spans="1:5" x14ac:dyDescent="0.25">
      <c r="A43" s="7" t="s">
        <v>137</v>
      </c>
      <c r="B43" s="12">
        <v>1</v>
      </c>
      <c r="C43" s="12">
        <v>3</v>
      </c>
      <c r="D43" s="12">
        <v>2</v>
      </c>
      <c r="E43" s="12">
        <v>2</v>
      </c>
    </row>
    <row r="44" spans="1:5" x14ac:dyDescent="0.25">
      <c r="A44" s="7" t="s">
        <v>67</v>
      </c>
      <c r="B44" s="12">
        <v>1</v>
      </c>
      <c r="C44" s="12">
        <v>3</v>
      </c>
      <c r="D44" s="12">
        <v>2</v>
      </c>
      <c r="E44" s="12">
        <v>3</v>
      </c>
    </row>
    <row r="45" spans="1:5" x14ac:dyDescent="0.25">
      <c r="A45" s="6" t="s">
        <v>86</v>
      </c>
      <c r="B45" s="12">
        <v>1</v>
      </c>
      <c r="C45" s="12">
        <v>2.3333333333333335</v>
      </c>
      <c r="D45" s="12">
        <v>2</v>
      </c>
      <c r="E45" s="12">
        <v>2.6666666666666665</v>
      </c>
    </row>
    <row r="46" spans="1:5" x14ac:dyDescent="0.25">
      <c r="A46" s="7" t="s">
        <v>151</v>
      </c>
      <c r="B46" s="12">
        <v>0</v>
      </c>
      <c r="C46" s="12">
        <v>2</v>
      </c>
      <c r="D46" s="12">
        <v>2</v>
      </c>
      <c r="E46" s="12">
        <v>2</v>
      </c>
    </row>
    <row r="47" spans="1:5" x14ac:dyDescent="0.25">
      <c r="A47" s="7" t="s">
        <v>115</v>
      </c>
      <c r="B47" s="12">
        <v>1</v>
      </c>
      <c r="C47" s="12">
        <v>2</v>
      </c>
      <c r="D47" s="12">
        <v>2</v>
      </c>
      <c r="E47" s="12">
        <v>3</v>
      </c>
    </row>
    <row r="48" spans="1:5" x14ac:dyDescent="0.25">
      <c r="A48" s="7" t="s">
        <v>87</v>
      </c>
      <c r="B48" s="12">
        <v>2</v>
      </c>
      <c r="C48" s="12">
        <v>3</v>
      </c>
      <c r="D48" s="12">
        <v>2</v>
      </c>
      <c r="E48" s="12">
        <v>3</v>
      </c>
    </row>
    <row r="49" spans="1:5" x14ac:dyDescent="0.25">
      <c r="A49" s="6" t="s">
        <v>64</v>
      </c>
      <c r="B49" s="12">
        <v>1.8888888888888888</v>
      </c>
      <c r="C49" s="12">
        <v>2.7777777777777777</v>
      </c>
      <c r="D49" s="12">
        <v>2</v>
      </c>
      <c r="E49" s="12">
        <v>2.3333333333333335</v>
      </c>
    </row>
    <row r="50" spans="1:5" x14ac:dyDescent="0.25">
      <c r="A50" s="7" t="s">
        <v>120</v>
      </c>
      <c r="B50" s="12">
        <v>1</v>
      </c>
      <c r="C50" s="12">
        <v>3</v>
      </c>
      <c r="D50" s="12">
        <v>2</v>
      </c>
      <c r="E50" s="12">
        <v>2</v>
      </c>
    </row>
    <row r="51" spans="1:5" x14ac:dyDescent="0.25">
      <c r="A51" s="7" t="s">
        <v>130</v>
      </c>
      <c r="B51" s="12">
        <v>3</v>
      </c>
      <c r="C51" s="12">
        <v>3</v>
      </c>
      <c r="D51" s="12">
        <v>2</v>
      </c>
      <c r="E51" s="12">
        <v>3</v>
      </c>
    </row>
    <row r="52" spans="1:5" x14ac:dyDescent="0.25">
      <c r="A52" s="7" t="s">
        <v>143</v>
      </c>
      <c r="B52" s="12">
        <v>3</v>
      </c>
      <c r="C52" s="12">
        <v>3</v>
      </c>
      <c r="D52" s="12">
        <v>2</v>
      </c>
      <c r="E52" s="12">
        <v>3</v>
      </c>
    </row>
    <row r="53" spans="1:5" x14ac:dyDescent="0.25">
      <c r="A53" s="7" t="s">
        <v>131</v>
      </c>
      <c r="B53" s="12">
        <v>1</v>
      </c>
      <c r="C53" s="12">
        <v>2</v>
      </c>
      <c r="D53" s="12">
        <v>2</v>
      </c>
      <c r="E53" s="12">
        <v>2</v>
      </c>
    </row>
    <row r="54" spans="1:5" x14ac:dyDescent="0.25">
      <c r="A54" s="7" t="s">
        <v>84</v>
      </c>
      <c r="B54" s="12">
        <v>2</v>
      </c>
      <c r="C54" s="12">
        <v>3</v>
      </c>
      <c r="D54" s="12">
        <v>3</v>
      </c>
      <c r="E54" s="12">
        <v>3</v>
      </c>
    </row>
    <row r="55" spans="1:5" x14ac:dyDescent="0.25">
      <c r="A55" s="7" t="s">
        <v>70</v>
      </c>
      <c r="B55" s="12">
        <v>2</v>
      </c>
      <c r="C55" s="12">
        <v>3</v>
      </c>
      <c r="D55" s="12">
        <v>1</v>
      </c>
      <c r="E55" s="12">
        <v>1</v>
      </c>
    </row>
    <row r="56" spans="1:5" x14ac:dyDescent="0.25">
      <c r="A56" s="7" t="s">
        <v>135</v>
      </c>
      <c r="B56" s="12">
        <v>3</v>
      </c>
      <c r="C56" s="12">
        <v>3</v>
      </c>
      <c r="D56" s="12">
        <v>2</v>
      </c>
      <c r="E56" s="12">
        <v>3</v>
      </c>
    </row>
    <row r="57" spans="1:5" x14ac:dyDescent="0.25">
      <c r="A57" s="7" t="s">
        <v>65</v>
      </c>
      <c r="B57" s="12">
        <v>1</v>
      </c>
      <c r="C57" s="12">
        <v>2</v>
      </c>
      <c r="D57" s="12">
        <v>2</v>
      </c>
      <c r="E57" s="12">
        <v>2</v>
      </c>
    </row>
    <row r="58" spans="1:5" x14ac:dyDescent="0.25">
      <c r="A58" s="7" t="s">
        <v>109</v>
      </c>
      <c r="B58" s="12">
        <v>1</v>
      </c>
      <c r="C58" s="12">
        <v>3</v>
      </c>
      <c r="D58" s="12">
        <v>2</v>
      </c>
      <c r="E58" s="12">
        <v>2</v>
      </c>
    </row>
    <row r="59" spans="1:5" x14ac:dyDescent="0.25">
      <c r="A59" s="6" t="s">
        <v>71</v>
      </c>
      <c r="B59" s="12">
        <v>1.6666666666666667</v>
      </c>
      <c r="C59" s="12">
        <v>3</v>
      </c>
      <c r="D59" s="12">
        <v>2.3333333333333335</v>
      </c>
      <c r="E59" s="12">
        <v>2.6666666666666665</v>
      </c>
    </row>
    <row r="60" spans="1:5" x14ac:dyDescent="0.25">
      <c r="A60" s="7" t="s">
        <v>92</v>
      </c>
      <c r="B60" s="12">
        <v>2</v>
      </c>
      <c r="C60" s="12">
        <v>3</v>
      </c>
      <c r="D60" s="12">
        <v>2</v>
      </c>
      <c r="E60" s="12">
        <v>3</v>
      </c>
    </row>
    <row r="61" spans="1:5" x14ac:dyDescent="0.25">
      <c r="A61" s="7" t="s">
        <v>91</v>
      </c>
      <c r="B61" s="12">
        <v>1</v>
      </c>
      <c r="C61" s="12">
        <v>3</v>
      </c>
      <c r="D61" s="12">
        <v>3</v>
      </c>
      <c r="E61" s="12">
        <v>2</v>
      </c>
    </row>
    <row r="62" spans="1:5" x14ac:dyDescent="0.25">
      <c r="A62" s="7" t="s">
        <v>119</v>
      </c>
      <c r="B62" s="12">
        <v>2</v>
      </c>
      <c r="C62" s="12">
        <v>3</v>
      </c>
      <c r="D62" s="12">
        <v>2</v>
      </c>
      <c r="E62" s="12">
        <v>3</v>
      </c>
    </row>
    <row r="63" spans="1:5" x14ac:dyDescent="0.25">
      <c r="A63" s="6" t="s">
        <v>60</v>
      </c>
      <c r="B63" s="12">
        <v>1.5</v>
      </c>
      <c r="C63" s="12">
        <v>2.5</v>
      </c>
      <c r="D63" s="12">
        <v>2.5</v>
      </c>
      <c r="E63" s="12">
        <v>3</v>
      </c>
    </row>
    <row r="64" spans="1:5" x14ac:dyDescent="0.25">
      <c r="A64" s="7" t="s">
        <v>104</v>
      </c>
      <c r="B64" s="12">
        <v>3</v>
      </c>
      <c r="C64" s="12">
        <v>3</v>
      </c>
      <c r="D64" s="12">
        <v>3</v>
      </c>
      <c r="E64" s="12">
        <v>4</v>
      </c>
    </row>
    <row r="65" spans="1:5" x14ac:dyDescent="0.25">
      <c r="A65" s="7" t="s">
        <v>134</v>
      </c>
      <c r="B65" s="12">
        <v>0</v>
      </c>
      <c r="C65" s="12">
        <v>2</v>
      </c>
      <c r="D65" s="12">
        <v>2</v>
      </c>
      <c r="E65" s="12">
        <v>2</v>
      </c>
    </row>
    <row r="66" spans="1:5" x14ac:dyDescent="0.25">
      <c r="A66" s="6" t="s">
        <v>56</v>
      </c>
      <c r="B66" s="12">
        <v>2.7777777777777777</v>
      </c>
      <c r="C66" s="12">
        <v>3.6666666666666665</v>
      </c>
      <c r="D66" s="12">
        <v>3.4444444444444446</v>
      </c>
      <c r="E66" s="12">
        <v>3</v>
      </c>
    </row>
    <row r="67" spans="1:5" x14ac:dyDescent="0.25">
      <c r="A67" s="7" t="s">
        <v>63</v>
      </c>
      <c r="B67" s="12">
        <v>2</v>
      </c>
      <c r="C67" s="12">
        <v>4</v>
      </c>
      <c r="D67" s="12">
        <v>4</v>
      </c>
      <c r="E67" s="12">
        <v>4</v>
      </c>
    </row>
    <row r="68" spans="1:5" x14ac:dyDescent="0.25">
      <c r="A68" s="7" t="s">
        <v>68</v>
      </c>
      <c r="B68" s="12">
        <v>2</v>
      </c>
      <c r="C68" s="12">
        <v>3</v>
      </c>
      <c r="D68" s="12">
        <v>3</v>
      </c>
      <c r="E68" s="12">
        <v>2</v>
      </c>
    </row>
    <row r="69" spans="1:5" x14ac:dyDescent="0.25">
      <c r="A69" s="7" t="s">
        <v>71</v>
      </c>
      <c r="B69" s="12">
        <v>3</v>
      </c>
      <c r="C69" s="12">
        <v>3</v>
      </c>
      <c r="D69" s="12">
        <v>3</v>
      </c>
      <c r="E69" s="12">
        <v>3</v>
      </c>
    </row>
    <row r="70" spans="1:5" x14ac:dyDescent="0.25">
      <c r="A70" s="7" t="s">
        <v>60</v>
      </c>
      <c r="B70" s="12">
        <v>2</v>
      </c>
      <c r="C70" s="12">
        <v>4</v>
      </c>
      <c r="D70" s="12">
        <v>4</v>
      </c>
      <c r="E70" s="12">
        <v>4</v>
      </c>
    </row>
    <row r="71" spans="1:5" x14ac:dyDescent="0.25">
      <c r="A71" s="7" t="s">
        <v>72</v>
      </c>
      <c r="B71" s="12">
        <v>4</v>
      </c>
      <c r="C71" s="12">
        <v>4</v>
      </c>
      <c r="D71" s="12">
        <v>4</v>
      </c>
      <c r="E71" s="12">
        <v>3</v>
      </c>
    </row>
    <row r="72" spans="1:5" x14ac:dyDescent="0.25">
      <c r="A72" s="7" t="s">
        <v>61</v>
      </c>
      <c r="B72" s="12">
        <v>3</v>
      </c>
      <c r="C72" s="12">
        <v>3</v>
      </c>
      <c r="D72" s="12">
        <v>3</v>
      </c>
      <c r="E72" s="12">
        <v>3</v>
      </c>
    </row>
    <row r="73" spans="1:5" x14ac:dyDescent="0.25">
      <c r="A73" s="7" t="s">
        <v>57</v>
      </c>
      <c r="B73" s="12">
        <v>4</v>
      </c>
      <c r="C73" s="12">
        <v>4</v>
      </c>
      <c r="D73" s="12">
        <v>3</v>
      </c>
      <c r="E73" s="12">
        <v>3</v>
      </c>
    </row>
    <row r="74" spans="1:5" x14ac:dyDescent="0.25">
      <c r="A74" s="7" t="s">
        <v>153</v>
      </c>
      <c r="B74" s="12">
        <v>2</v>
      </c>
      <c r="C74" s="12">
        <v>4</v>
      </c>
      <c r="D74" s="12">
        <v>3</v>
      </c>
      <c r="E74" s="12">
        <v>3</v>
      </c>
    </row>
    <row r="75" spans="1:5" x14ac:dyDescent="0.25">
      <c r="A75" s="7" t="s">
        <v>82</v>
      </c>
      <c r="B75" s="12">
        <v>3</v>
      </c>
      <c r="C75" s="12">
        <v>4</v>
      </c>
      <c r="D75" s="12">
        <v>4</v>
      </c>
      <c r="E75" s="12">
        <v>2</v>
      </c>
    </row>
    <row r="76" spans="1:5" x14ac:dyDescent="0.25">
      <c r="A76" s="6" t="s">
        <v>72</v>
      </c>
      <c r="B76" s="12">
        <v>2.75</v>
      </c>
      <c r="C76" s="12">
        <v>3.25</v>
      </c>
      <c r="D76" s="12">
        <v>3.25</v>
      </c>
      <c r="E76" s="12">
        <v>3.75</v>
      </c>
    </row>
    <row r="77" spans="1:5" x14ac:dyDescent="0.25">
      <c r="A77" s="7" t="s">
        <v>114</v>
      </c>
      <c r="B77" s="12">
        <v>4</v>
      </c>
      <c r="C77" s="12">
        <v>4</v>
      </c>
      <c r="D77" s="12">
        <v>4</v>
      </c>
      <c r="E77" s="12">
        <v>4</v>
      </c>
    </row>
    <row r="78" spans="1:5" x14ac:dyDescent="0.25">
      <c r="A78" s="7" t="s">
        <v>122</v>
      </c>
      <c r="B78" s="12">
        <v>4</v>
      </c>
      <c r="C78" s="12">
        <v>4</v>
      </c>
      <c r="D78" s="12">
        <v>4</v>
      </c>
      <c r="E78" s="12">
        <v>4</v>
      </c>
    </row>
    <row r="79" spans="1:5" x14ac:dyDescent="0.25">
      <c r="A79" s="7" t="s">
        <v>125</v>
      </c>
      <c r="B79" s="12">
        <v>2</v>
      </c>
      <c r="C79" s="12">
        <v>3</v>
      </c>
      <c r="D79" s="12">
        <v>3</v>
      </c>
      <c r="E79" s="12">
        <v>4</v>
      </c>
    </row>
    <row r="80" spans="1:5" x14ac:dyDescent="0.25">
      <c r="A80" s="7" t="s">
        <v>73</v>
      </c>
      <c r="B80" s="12">
        <v>1</v>
      </c>
      <c r="C80" s="12">
        <v>2</v>
      </c>
      <c r="D80" s="12">
        <v>2</v>
      </c>
      <c r="E80" s="12">
        <v>3</v>
      </c>
    </row>
    <row r="81" spans="1:5" x14ac:dyDescent="0.25">
      <c r="A81" s="6" t="s">
        <v>61</v>
      </c>
      <c r="B81" s="12">
        <v>2</v>
      </c>
      <c r="C81" s="12">
        <v>3.3333333333333335</v>
      </c>
      <c r="D81" s="12">
        <v>3</v>
      </c>
      <c r="E81" s="12">
        <v>3.5</v>
      </c>
    </row>
    <row r="82" spans="1:5" x14ac:dyDescent="0.25">
      <c r="A82" s="7" t="s">
        <v>62</v>
      </c>
      <c r="B82" s="12">
        <v>1</v>
      </c>
      <c r="C82" s="12">
        <v>3</v>
      </c>
      <c r="D82" s="12">
        <v>3</v>
      </c>
      <c r="E82" s="12">
        <v>3</v>
      </c>
    </row>
    <row r="83" spans="1:5" x14ac:dyDescent="0.25">
      <c r="A83" s="7" t="s">
        <v>94</v>
      </c>
      <c r="B83" s="12">
        <v>3</v>
      </c>
      <c r="C83" s="12">
        <v>3</v>
      </c>
      <c r="D83" s="12">
        <v>3</v>
      </c>
      <c r="E83" s="12">
        <v>4</v>
      </c>
    </row>
    <row r="84" spans="1:5" x14ac:dyDescent="0.25">
      <c r="A84" s="7" t="s">
        <v>141</v>
      </c>
      <c r="B84" s="12">
        <v>1</v>
      </c>
      <c r="C84" s="12">
        <v>3</v>
      </c>
      <c r="D84" s="12">
        <v>3</v>
      </c>
      <c r="E84" s="12">
        <v>3</v>
      </c>
    </row>
    <row r="85" spans="1:5" x14ac:dyDescent="0.25">
      <c r="A85" s="7" t="s">
        <v>139</v>
      </c>
      <c r="B85" s="12">
        <v>2</v>
      </c>
      <c r="C85" s="12">
        <v>3</v>
      </c>
      <c r="D85" s="12">
        <v>2</v>
      </c>
      <c r="E85" s="12">
        <v>3</v>
      </c>
    </row>
    <row r="86" spans="1:5" x14ac:dyDescent="0.25">
      <c r="A86" s="7" t="s">
        <v>79</v>
      </c>
      <c r="B86" s="12">
        <v>3</v>
      </c>
      <c r="C86" s="12">
        <v>4</v>
      </c>
      <c r="D86" s="12">
        <v>3</v>
      </c>
      <c r="E86" s="12">
        <v>4</v>
      </c>
    </row>
    <row r="87" spans="1:5" x14ac:dyDescent="0.25">
      <c r="A87" s="7" t="s">
        <v>85</v>
      </c>
      <c r="B87" s="12">
        <v>2</v>
      </c>
      <c r="C87" s="12">
        <v>4</v>
      </c>
      <c r="D87" s="12">
        <v>4</v>
      </c>
      <c r="E87" s="12">
        <v>4</v>
      </c>
    </row>
    <row r="88" spans="1:5" x14ac:dyDescent="0.25">
      <c r="A88" s="6" t="s">
        <v>57</v>
      </c>
      <c r="B88" s="12">
        <v>1.6666666666666667</v>
      </c>
      <c r="C88" s="12">
        <v>2.3333333333333335</v>
      </c>
      <c r="D88" s="12">
        <v>2</v>
      </c>
      <c r="E88" s="12">
        <v>2.8333333333333335</v>
      </c>
    </row>
    <row r="89" spans="1:5" x14ac:dyDescent="0.25">
      <c r="A89" s="7" t="s">
        <v>178</v>
      </c>
      <c r="B89" s="12">
        <v>1</v>
      </c>
      <c r="C89" s="12">
        <v>2</v>
      </c>
      <c r="D89" s="12">
        <v>2</v>
      </c>
      <c r="E89" s="12">
        <v>3</v>
      </c>
    </row>
    <row r="90" spans="1:5" x14ac:dyDescent="0.25">
      <c r="A90" s="7" t="s">
        <v>177</v>
      </c>
      <c r="B90" s="12">
        <v>3</v>
      </c>
      <c r="C90" s="12">
        <v>3</v>
      </c>
      <c r="D90" s="12">
        <v>2</v>
      </c>
      <c r="E90" s="12">
        <v>3</v>
      </c>
    </row>
    <row r="91" spans="1:5" x14ac:dyDescent="0.25">
      <c r="A91" s="7" t="s">
        <v>181</v>
      </c>
      <c r="B91" s="12">
        <v>1</v>
      </c>
      <c r="C91" s="12">
        <v>2</v>
      </c>
      <c r="D91" s="12">
        <v>2</v>
      </c>
      <c r="E91" s="12">
        <v>3</v>
      </c>
    </row>
    <row r="92" spans="1:5" x14ac:dyDescent="0.25">
      <c r="A92" s="7" t="s">
        <v>179</v>
      </c>
      <c r="B92" s="12">
        <v>1</v>
      </c>
      <c r="C92" s="12">
        <v>3</v>
      </c>
      <c r="D92" s="12">
        <v>2</v>
      </c>
      <c r="E92" s="12">
        <v>3</v>
      </c>
    </row>
    <row r="93" spans="1:5" x14ac:dyDescent="0.25">
      <c r="A93" s="7" t="s">
        <v>176</v>
      </c>
      <c r="B93" s="12">
        <v>3</v>
      </c>
      <c r="C93" s="12">
        <v>2</v>
      </c>
      <c r="D93" s="12">
        <v>2</v>
      </c>
      <c r="E93" s="12">
        <v>3</v>
      </c>
    </row>
    <row r="94" spans="1:5" x14ac:dyDescent="0.25">
      <c r="A94" s="7" t="s">
        <v>180</v>
      </c>
      <c r="B94" s="12">
        <v>1</v>
      </c>
      <c r="C94" s="12">
        <v>2</v>
      </c>
      <c r="D94" s="12">
        <v>2</v>
      </c>
      <c r="E94" s="12">
        <v>2</v>
      </c>
    </row>
    <row r="95" spans="1:5" x14ac:dyDescent="0.25">
      <c r="A95" s="6" t="s">
        <v>107</v>
      </c>
      <c r="B95" s="12">
        <v>2.8</v>
      </c>
      <c r="C95" s="12">
        <v>3.4</v>
      </c>
      <c r="D95" s="12">
        <v>3.4</v>
      </c>
      <c r="E95" s="12">
        <v>3.2</v>
      </c>
    </row>
    <row r="96" spans="1:5" x14ac:dyDescent="0.25">
      <c r="A96" s="7" t="s">
        <v>108</v>
      </c>
      <c r="B96" s="12">
        <v>2</v>
      </c>
      <c r="C96" s="12">
        <v>4</v>
      </c>
      <c r="D96" s="12">
        <v>4</v>
      </c>
      <c r="E96" s="12">
        <v>4</v>
      </c>
    </row>
    <row r="97" spans="1:5" x14ac:dyDescent="0.25">
      <c r="A97" s="7" t="s">
        <v>148</v>
      </c>
      <c r="B97" s="12">
        <v>3</v>
      </c>
      <c r="C97" s="12">
        <v>3</v>
      </c>
      <c r="D97" s="12">
        <v>3</v>
      </c>
      <c r="E97" s="12">
        <v>3</v>
      </c>
    </row>
    <row r="98" spans="1:5" x14ac:dyDescent="0.25">
      <c r="A98" s="7" t="s">
        <v>140</v>
      </c>
      <c r="B98" s="12">
        <v>3</v>
      </c>
      <c r="C98" s="12">
        <v>3</v>
      </c>
      <c r="D98" s="12">
        <v>3</v>
      </c>
      <c r="E98" s="12">
        <v>3</v>
      </c>
    </row>
    <row r="99" spans="1:5" x14ac:dyDescent="0.25">
      <c r="A99" s="7" t="s">
        <v>146</v>
      </c>
      <c r="B99" s="12">
        <v>3</v>
      </c>
      <c r="C99" s="12">
        <v>3</v>
      </c>
      <c r="D99" s="12">
        <v>4</v>
      </c>
      <c r="E99" s="12">
        <v>3</v>
      </c>
    </row>
    <row r="100" spans="1:5" x14ac:dyDescent="0.25">
      <c r="A100" s="7" t="s">
        <v>145</v>
      </c>
      <c r="B100" s="12">
        <v>3</v>
      </c>
      <c r="C100" s="12">
        <v>4</v>
      </c>
      <c r="D100" s="12">
        <v>3</v>
      </c>
      <c r="E100" s="12">
        <v>3</v>
      </c>
    </row>
    <row r="101" spans="1:5" x14ac:dyDescent="0.25">
      <c r="A101" s="6" t="s">
        <v>77</v>
      </c>
      <c r="B101" s="12">
        <v>3.3333333333333335</v>
      </c>
      <c r="C101" s="12">
        <v>3.6666666666666665</v>
      </c>
      <c r="D101" s="12">
        <v>3.6666666666666665</v>
      </c>
      <c r="E101" s="12">
        <v>3.3333333333333335</v>
      </c>
    </row>
    <row r="102" spans="1:5" x14ac:dyDescent="0.25">
      <c r="A102" s="7" t="s">
        <v>110</v>
      </c>
      <c r="B102" s="12">
        <v>3</v>
      </c>
      <c r="C102" s="12">
        <v>4</v>
      </c>
      <c r="D102" s="12">
        <v>4</v>
      </c>
      <c r="E102" s="12">
        <v>3</v>
      </c>
    </row>
    <row r="103" spans="1:5" x14ac:dyDescent="0.25">
      <c r="A103" s="7" t="s">
        <v>144</v>
      </c>
      <c r="B103" s="12">
        <v>4</v>
      </c>
      <c r="C103" s="12">
        <v>4</v>
      </c>
      <c r="D103" s="12">
        <v>4</v>
      </c>
      <c r="E103" s="12">
        <v>4</v>
      </c>
    </row>
    <row r="104" spans="1:5" x14ac:dyDescent="0.25">
      <c r="A104" s="7" t="s">
        <v>78</v>
      </c>
      <c r="B104" s="12">
        <v>3</v>
      </c>
      <c r="C104" s="12">
        <v>3</v>
      </c>
      <c r="D104" s="12">
        <v>3</v>
      </c>
      <c r="E104" s="12">
        <v>3</v>
      </c>
    </row>
    <row r="105" spans="1:5" x14ac:dyDescent="0.25">
      <c r="A105" s="6" t="s">
        <v>105</v>
      </c>
      <c r="B105" s="12">
        <v>1.5</v>
      </c>
      <c r="C105" s="12">
        <v>3</v>
      </c>
      <c r="D105" s="12">
        <v>3</v>
      </c>
      <c r="E105" s="12">
        <v>3</v>
      </c>
    </row>
    <row r="106" spans="1:5" x14ac:dyDescent="0.25">
      <c r="A106" s="7" t="s">
        <v>106</v>
      </c>
      <c r="B106" s="12">
        <v>1</v>
      </c>
      <c r="C106" s="12">
        <v>3</v>
      </c>
      <c r="D106" s="12">
        <v>3</v>
      </c>
      <c r="E106" s="12">
        <v>3</v>
      </c>
    </row>
    <row r="107" spans="1:5" x14ac:dyDescent="0.25">
      <c r="A107" s="7" t="s">
        <v>155</v>
      </c>
      <c r="B107" s="12">
        <v>2</v>
      </c>
      <c r="C107" s="12">
        <v>3</v>
      </c>
      <c r="D107" s="12">
        <v>3</v>
      </c>
      <c r="E107" s="12">
        <v>3</v>
      </c>
    </row>
    <row r="108" spans="1:5" x14ac:dyDescent="0.25">
      <c r="A108" s="6" t="s">
        <v>95</v>
      </c>
      <c r="B108" s="12">
        <v>1.75</v>
      </c>
      <c r="C108" s="12">
        <v>2.5</v>
      </c>
      <c r="D108" s="12">
        <v>2.25</v>
      </c>
      <c r="E108" s="12">
        <v>3</v>
      </c>
    </row>
    <row r="109" spans="1:5" x14ac:dyDescent="0.25">
      <c r="A109" s="7" t="s">
        <v>138</v>
      </c>
      <c r="B109" s="12">
        <v>1</v>
      </c>
      <c r="C109" s="12">
        <v>2</v>
      </c>
      <c r="D109" s="12">
        <v>2</v>
      </c>
      <c r="E109" s="12">
        <v>3</v>
      </c>
    </row>
    <row r="110" spans="1:5" x14ac:dyDescent="0.25">
      <c r="A110" s="7" t="s">
        <v>99</v>
      </c>
      <c r="B110" s="12">
        <v>2</v>
      </c>
      <c r="C110" s="12">
        <v>2</v>
      </c>
      <c r="D110" s="12">
        <v>2</v>
      </c>
      <c r="E110" s="12">
        <v>3</v>
      </c>
    </row>
    <row r="111" spans="1:5" x14ac:dyDescent="0.25">
      <c r="A111" s="7" t="s">
        <v>96</v>
      </c>
      <c r="B111" s="12">
        <v>2</v>
      </c>
      <c r="C111" s="12">
        <v>3</v>
      </c>
      <c r="D111" s="12">
        <v>2</v>
      </c>
      <c r="E111" s="12">
        <v>3</v>
      </c>
    </row>
    <row r="112" spans="1:5" x14ac:dyDescent="0.25">
      <c r="A112" s="7" t="s">
        <v>116</v>
      </c>
      <c r="B112" s="12">
        <v>2</v>
      </c>
      <c r="C112" s="12">
        <v>3</v>
      </c>
      <c r="D112" s="12">
        <v>3</v>
      </c>
      <c r="E112" s="12">
        <v>3</v>
      </c>
    </row>
    <row r="113" spans="1:5" x14ac:dyDescent="0.25">
      <c r="A113" s="6" t="s">
        <v>175</v>
      </c>
      <c r="B113" s="12">
        <v>2.8181818181818183</v>
      </c>
      <c r="C113" s="12">
        <v>3.0909090909090908</v>
      </c>
      <c r="D113" s="12">
        <v>3.1818181818181817</v>
      </c>
      <c r="E113" s="12">
        <v>3.1818181818181817</v>
      </c>
    </row>
    <row r="114" spans="1:5" x14ac:dyDescent="0.25">
      <c r="A114" s="7" t="s">
        <v>75</v>
      </c>
      <c r="B114" s="12">
        <v>2</v>
      </c>
      <c r="C114" s="12">
        <v>3</v>
      </c>
      <c r="D114" s="12">
        <v>3</v>
      </c>
      <c r="E114" s="12">
        <v>3</v>
      </c>
    </row>
    <row r="115" spans="1:5" x14ac:dyDescent="0.25">
      <c r="A115" s="7" t="s">
        <v>58</v>
      </c>
      <c r="B115" s="12">
        <v>3</v>
      </c>
      <c r="C115" s="12">
        <v>3</v>
      </c>
      <c r="D115" s="12">
        <v>3</v>
      </c>
      <c r="E115" s="12">
        <v>3</v>
      </c>
    </row>
    <row r="116" spans="1:5" x14ac:dyDescent="0.25">
      <c r="A116" s="7" t="s">
        <v>112</v>
      </c>
      <c r="B116" s="12">
        <v>3</v>
      </c>
      <c r="C116" s="12">
        <v>3</v>
      </c>
      <c r="D116" s="12">
        <v>3</v>
      </c>
      <c r="E116" s="12">
        <v>3</v>
      </c>
    </row>
    <row r="117" spans="1:5" x14ac:dyDescent="0.25">
      <c r="A117" s="7" t="s">
        <v>66</v>
      </c>
      <c r="B117" s="12">
        <v>3</v>
      </c>
      <c r="C117" s="12">
        <v>3</v>
      </c>
      <c r="D117" s="12">
        <v>3</v>
      </c>
      <c r="E117" s="12">
        <v>3</v>
      </c>
    </row>
    <row r="118" spans="1:5" x14ac:dyDescent="0.25">
      <c r="A118" s="7" t="s">
        <v>86</v>
      </c>
      <c r="B118" s="12">
        <v>3</v>
      </c>
      <c r="C118" s="12">
        <v>3</v>
      </c>
      <c r="D118" s="12">
        <v>3</v>
      </c>
      <c r="E118" s="12">
        <v>3</v>
      </c>
    </row>
    <row r="119" spans="1:5" x14ac:dyDescent="0.25">
      <c r="A119" s="7" t="s">
        <v>64</v>
      </c>
      <c r="B119" s="12">
        <v>3</v>
      </c>
      <c r="C119" s="12">
        <v>3</v>
      </c>
      <c r="D119" s="12">
        <v>3</v>
      </c>
      <c r="E119" s="12">
        <v>3</v>
      </c>
    </row>
    <row r="120" spans="1:5" x14ac:dyDescent="0.25">
      <c r="A120" s="7" t="s">
        <v>107</v>
      </c>
      <c r="B120" s="12">
        <v>3</v>
      </c>
      <c r="C120" s="12">
        <v>3</v>
      </c>
      <c r="D120" s="12">
        <v>3</v>
      </c>
      <c r="E120" s="12">
        <v>3</v>
      </c>
    </row>
    <row r="121" spans="1:5" x14ac:dyDescent="0.25">
      <c r="A121" s="7" t="s">
        <v>77</v>
      </c>
      <c r="B121" s="12">
        <v>3</v>
      </c>
      <c r="C121" s="12">
        <v>4</v>
      </c>
      <c r="D121" s="12">
        <v>4</v>
      </c>
      <c r="E121" s="12">
        <v>4</v>
      </c>
    </row>
    <row r="122" spans="1:5" x14ac:dyDescent="0.25">
      <c r="A122" s="7" t="s">
        <v>105</v>
      </c>
      <c r="B122" s="12">
        <v>2</v>
      </c>
      <c r="C122" s="12">
        <v>3</v>
      </c>
      <c r="D122" s="12">
        <v>3</v>
      </c>
      <c r="E122" s="12">
        <v>3</v>
      </c>
    </row>
    <row r="123" spans="1:5" x14ac:dyDescent="0.25">
      <c r="A123" s="7" t="s">
        <v>95</v>
      </c>
      <c r="B123" s="12">
        <v>3</v>
      </c>
      <c r="C123" s="12">
        <v>3</v>
      </c>
      <c r="D123" s="12">
        <v>3</v>
      </c>
      <c r="E123" s="12">
        <v>4</v>
      </c>
    </row>
    <row r="124" spans="1:5" x14ac:dyDescent="0.25">
      <c r="A124" s="7" t="s">
        <v>126</v>
      </c>
      <c r="B124" s="12">
        <v>3</v>
      </c>
      <c r="C124" s="12">
        <v>3</v>
      </c>
      <c r="D124" s="12">
        <v>4</v>
      </c>
      <c r="E124" s="12">
        <v>3</v>
      </c>
    </row>
    <row r="125" spans="1:5" x14ac:dyDescent="0.25">
      <c r="A125" s="6" t="s">
        <v>82</v>
      </c>
      <c r="B125" s="12">
        <v>2</v>
      </c>
      <c r="C125" s="12">
        <v>3</v>
      </c>
      <c r="D125" s="12">
        <v>3</v>
      </c>
      <c r="E125" s="12">
        <v>3</v>
      </c>
    </row>
    <row r="126" spans="1:5" x14ac:dyDescent="0.25">
      <c r="A126" s="7" t="s">
        <v>83</v>
      </c>
      <c r="B126" s="12">
        <v>2</v>
      </c>
      <c r="C126" s="12">
        <v>3</v>
      </c>
      <c r="D126" s="12">
        <v>3</v>
      </c>
      <c r="E126" s="12">
        <v>3</v>
      </c>
    </row>
    <row r="127" spans="1:5" x14ac:dyDescent="0.25">
      <c r="A127" s="6" t="s">
        <v>126</v>
      </c>
      <c r="B127" s="12">
        <v>1.5</v>
      </c>
      <c r="C127" s="12">
        <v>3</v>
      </c>
      <c r="D127" s="12">
        <v>3</v>
      </c>
      <c r="E127" s="12">
        <v>3</v>
      </c>
    </row>
    <row r="128" spans="1:5" x14ac:dyDescent="0.25">
      <c r="A128" s="7" t="s">
        <v>127</v>
      </c>
      <c r="B128" s="12">
        <v>2</v>
      </c>
      <c r="C128" s="12">
        <v>3</v>
      </c>
      <c r="D128" s="12">
        <v>3</v>
      </c>
      <c r="E128" s="12">
        <v>3</v>
      </c>
    </row>
    <row r="129" spans="1:5" x14ac:dyDescent="0.25">
      <c r="A129" s="7" t="s">
        <v>142</v>
      </c>
      <c r="B129" s="12">
        <v>1</v>
      </c>
      <c r="C129" s="12">
        <v>3</v>
      </c>
      <c r="D129" s="12">
        <v>3</v>
      </c>
      <c r="E129" s="12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2023-06-02T21:20:51Z</dcterms:modified>
</cp:coreProperties>
</file>