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Cache/pivotCacheDefinition12.xml" ContentType="application/vnd.openxmlformats-officedocument.spreadsheetml.pivotCacheDefinition+xml"/>
  <Override PartName="/xl/pivotCache/pivotCacheDefinition13.xml" ContentType="application/vnd.openxmlformats-officedocument.spreadsheetml.pivotCacheDefinition+xml"/>
  <Override PartName="/xl/pivotCache/pivotCacheDefinition14.xml" ContentType="application/vnd.openxmlformats-officedocument.spreadsheetml.pivotCacheDefinition+xml"/>
  <Override PartName="/xl/pivotCache/pivotCacheDefinition15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3.xml" ContentType="application/vnd.openxmlformats-officedocument.drawing+xml"/>
  <Override PartName="/xl/slicers/slicer3.xml" ContentType="application/vnd.ms-excel.slicer+xml"/>
  <Override PartName="/xl/pivotTables/pivotTable1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Salida\"/>
    </mc:Choice>
  </mc:AlternateContent>
  <xr:revisionPtr revIDLastSave="0" documentId="13_ncr:1_{8FE25421-3D68-4EE7-983A-4CFEB7EC99FB}" xr6:coauthVersionLast="47" xr6:coauthVersionMax="47" xr10:uidLastSave="{00000000-0000-0000-0000-000000000000}"/>
  <bookViews>
    <workbookView xWindow="-120" yWindow="-120" windowWidth="29040" windowHeight="15840" tabRatio="639" activeTab="2" xr2:uid="{FDBDEF47-D0A8-4EED-B596-CAC2BF593973}"/>
  </bookViews>
  <sheets>
    <sheet name="BASE" sheetId="1" r:id="rId1"/>
    <sheet name="ANALISIS_DOMAIN_EXPERTISE" sheetId="20" r:id="rId2"/>
    <sheet name="ANALISIS_DIMENSIONES" sheetId="18" r:id="rId3"/>
    <sheet name="Resumen TMs" sheetId="16" r:id="rId4"/>
    <sheet name="Res CLs" sheetId="12" state="hidden" r:id="rId5"/>
    <sheet name="Res TMs by CLs - Capabilities" sheetId="13" state="hidden" r:id="rId6"/>
    <sheet name="Res TMs by CLs - Dimensions" sheetId="14" state="hidden" r:id="rId7"/>
  </sheets>
  <definedNames>
    <definedName name="_xlnm._FilterDatabase" localSheetId="0" hidden="1">BASE!$A$1:$AD$18</definedName>
    <definedName name="_xlnm._FilterDatabase" localSheetId="3" hidden="1">'Resumen TMs'!$B$5:$AH$6</definedName>
    <definedName name="_xlcn.WorksheetConnection_BASE_04042022A1V5322" hidden="1">BASE!$A$1:$AD$13</definedName>
    <definedName name="_xlcn.WorksheetConnection_PLANTILLA_RESULTADOS_POSTCALIBRACION.xlsxBASE" hidden="1">BASE[]</definedName>
    <definedName name="SegmentaciónDeDatos_RangoMesesCalificado1">#N/A</definedName>
    <definedName name="SegmentaciónDeDatos_RangoMesesCalificado3">#N/A</definedName>
    <definedName name="SegmentaciónDeDatos_RolCalificado2">#N/A</definedName>
    <definedName name="SegmentaciónDeDatos_TipoEvaluacion2">#N/A</definedName>
  </definedNames>
  <calcPr calcId="191029"/>
  <pivotCaches>
    <pivotCache cacheId="0" r:id="rId8"/>
    <pivotCache cacheId="1" r:id="rId9"/>
    <pivotCache cacheId="2" r:id="rId10"/>
    <pivotCache cacheId="3" r:id="rId11"/>
    <pivotCache cacheId="4" r:id="rId12"/>
    <pivotCache cacheId="5" r:id="rId13"/>
    <pivotCache cacheId="6" r:id="rId14"/>
    <pivotCache cacheId="7" r:id="rId15"/>
    <pivotCache cacheId="8" r:id="rId16"/>
    <pivotCache cacheId="9" r:id="rId17"/>
    <pivotCache cacheId="10" r:id="rId18"/>
    <pivotCache cacheId="11" r:id="rId19"/>
    <pivotCache cacheId="12" r:id="rId20"/>
  </pivotCaches>
  <extLst>
    <ext xmlns:x14="http://schemas.microsoft.com/office/spreadsheetml/2009/9/main" uri="{876F7934-8845-4945-9796-88D515C7AA90}">
      <x14:pivotCaches>
        <pivotCache cacheId="13" r:id="rId21"/>
        <pivotCache cacheId="14" r:id="rId22"/>
      </x14:pivotCaches>
    </ext>
    <ext xmlns:x14="http://schemas.microsoft.com/office/spreadsheetml/2009/9/main" uri="{BBE1A952-AA13-448e-AADC-164F8A28A991}">
      <x14:slicerCaches>
        <x14:slicerCache r:id="rId23"/>
        <x14:slicerCache r:id="rId24"/>
        <x14:slicerCache r:id="rId25"/>
        <x14:slicerCache r:id="rId2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SE" name="BASE" connection="WorksheetConnection_PLANTILLA_RESULTADOS_POSTCALIBRACION.xlsx!BASE"/>
          <x15:modelTable id="Rango" name="Rango" connection="WorksheetConnection_BASE_04042022!$A$1:$V$532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I14" i="1"/>
  <c r="J14" i="1" s="1"/>
  <c r="I15" i="1"/>
  <c r="J15" i="1" s="1"/>
  <c r="I16" i="1"/>
  <c r="J16" i="1" s="1"/>
  <c r="I17" i="1"/>
  <c r="J17" i="1" s="1"/>
  <c r="I18" i="1"/>
  <c r="J18" i="1" s="1"/>
  <c r="K14" i="1"/>
  <c r="K15" i="1"/>
  <c r="K16" i="1"/>
  <c r="K17" i="1"/>
  <c r="K18" i="1"/>
  <c r="Q15" i="1"/>
  <c r="V14" i="1" a="1"/>
  <c r="V14" i="1" s="1"/>
  <c r="V15" i="1" a="1"/>
  <c r="V15" i="1" s="1"/>
  <c r="V16" i="1" a="1"/>
  <c r="V16" i="1" s="1"/>
  <c r="V17" i="1" a="1"/>
  <c r="V17" i="1"/>
  <c r="V18" i="1" a="1"/>
  <c r="V18" i="1"/>
  <c r="X14" i="1" a="1"/>
  <c r="X14" i="1" s="1"/>
  <c r="X15" i="1" a="1"/>
  <c r="X15" i="1" s="1"/>
  <c r="X16" i="1" a="1"/>
  <c r="X16" i="1" s="1"/>
  <c r="X17" i="1" a="1"/>
  <c r="X17" i="1" s="1"/>
  <c r="X18" i="1" a="1"/>
  <c r="X18" i="1" s="1"/>
  <c r="Z14" i="1" a="1"/>
  <c r="Z14" i="1" s="1"/>
  <c r="Z15" i="1" a="1"/>
  <c r="Z15" i="1" s="1"/>
  <c r="Z16" i="1" a="1"/>
  <c r="Z16" i="1" s="1"/>
  <c r="Z17" i="1" a="1"/>
  <c r="Z17" i="1" s="1"/>
  <c r="Z18" i="1" a="1"/>
  <c r="Z18" i="1" s="1"/>
  <c r="AB14" i="1" a="1"/>
  <c r="AB14" i="1" s="1"/>
  <c r="AB15" i="1" a="1"/>
  <c r="AB15" i="1" s="1"/>
  <c r="AB16" i="1" a="1"/>
  <c r="AB16" i="1" s="1"/>
  <c r="AB17" i="1" a="1"/>
  <c r="AB17" i="1" s="1"/>
  <c r="AB18" i="1" a="1"/>
  <c r="AB18" i="1" s="1"/>
  <c r="AD14" i="1" a="1"/>
  <c r="AD14" i="1" s="1"/>
  <c r="AD15" i="1" a="1"/>
  <c r="AD15" i="1" s="1"/>
  <c r="AD16" i="1" a="1"/>
  <c r="AD16" i="1" s="1"/>
  <c r="AD17" i="1" a="1"/>
  <c r="AD17" i="1" s="1"/>
  <c r="AD18" i="1" a="1"/>
  <c r="AD18" i="1" s="1"/>
  <c r="AE14" i="1"/>
  <c r="P14" i="1" s="1"/>
  <c r="AE15" i="1"/>
  <c r="P15" i="1" s="1"/>
  <c r="AE16" i="1"/>
  <c r="P16" i="1" s="1"/>
  <c r="AE17" i="1"/>
  <c r="P17" i="1" s="1"/>
  <c r="AE18" i="1"/>
  <c r="P18" i="1" s="1"/>
  <c r="Q14" i="1" l="1"/>
  <c r="Q18" i="1"/>
  <c r="Q17" i="1"/>
  <c r="Q16" i="1"/>
  <c r="B6" i="16" l="1"/>
  <c r="AB13" i="1" l="1" a="1"/>
  <c r="AB13" i="1" s="1"/>
  <c r="Z13" i="1" a="1"/>
  <c r="Z13" i="1" s="1"/>
  <c r="Z11" i="1" a="1"/>
  <c r="Z11" i="1" s="1"/>
  <c r="I2" i="1"/>
  <c r="J2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V2" i="1" a="1"/>
  <c r="V2" i="1" s="1"/>
  <c r="V3" i="1" a="1"/>
  <c r="V3" i="1" s="1"/>
  <c r="V4" i="1" a="1"/>
  <c r="V4" i="1" s="1"/>
  <c r="V5" i="1" a="1"/>
  <c r="V5" i="1" s="1"/>
  <c r="V6" i="1" a="1"/>
  <c r="V6" i="1" s="1"/>
  <c r="V7" i="1" a="1"/>
  <c r="V7" i="1" s="1"/>
  <c r="V8" i="1" a="1"/>
  <c r="V8" i="1" s="1"/>
  <c r="V9" i="1" a="1"/>
  <c r="V9" i="1" s="1"/>
  <c r="V10" i="1" a="1"/>
  <c r="V10" i="1" s="1"/>
  <c r="V11" i="1" a="1"/>
  <c r="V11" i="1" s="1"/>
  <c r="V12" i="1" a="1"/>
  <c r="V12" i="1" s="1"/>
  <c r="V13" i="1" a="1"/>
  <c r="V13" i="1" s="1"/>
  <c r="X2" i="1" a="1"/>
  <c r="X2" i="1" s="1"/>
  <c r="X3" i="1" a="1"/>
  <c r="X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Z2" i="1" a="1"/>
  <c r="Z2" i="1" s="1"/>
  <c r="Z3" i="1" a="1"/>
  <c r="Z3" i="1" s="1"/>
  <c r="Z4" i="1" a="1"/>
  <c r="Z4" i="1" s="1"/>
  <c r="Z5" i="1" a="1"/>
  <c r="Z5" i="1" s="1"/>
  <c r="Z6" i="1" a="1"/>
  <c r="Z6" i="1" s="1"/>
  <c r="Z7" i="1" a="1"/>
  <c r="Z7" i="1" s="1"/>
  <c r="Z8" i="1" a="1"/>
  <c r="Z8" i="1" s="1"/>
  <c r="Z9" i="1" a="1"/>
  <c r="Z9" i="1" s="1"/>
  <c r="Z10" i="1" a="1"/>
  <c r="Z10" i="1" s="1"/>
  <c r="Z12" i="1" a="1"/>
  <c r="Z12" i="1" s="1"/>
  <c r="AB2" i="1" a="1"/>
  <c r="AB2" i="1" s="1"/>
  <c r="AB3" i="1" a="1"/>
  <c r="AB3" i="1" s="1"/>
  <c r="AB4" i="1" a="1"/>
  <c r="AB4" i="1" s="1"/>
  <c r="AB5" i="1" a="1"/>
  <c r="AB5" i="1" s="1"/>
  <c r="AB6" i="1" a="1"/>
  <c r="AB6" i="1" s="1"/>
  <c r="AB7" i="1" a="1"/>
  <c r="AB7" i="1" s="1"/>
  <c r="AB8" i="1" a="1"/>
  <c r="AB8" i="1" s="1"/>
  <c r="AB9" i="1" a="1"/>
  <c r="AB9" i="1" s="1"/>
  <c r="AB10" i="1" a="1"/>
  <c r="AB10" i="1" s="1"/>
  <c r="AB11" i="1" a="1"/>
  <c r="AB11" i="1" s="1"/>
  <c r="AB12" i="1" a="1"/>
  <c r="AB12" i="1" s="1"/>
  <c r="AD2" i="1" a="1"/>
  <c r="AD2" i="1" s="1"/>
  <c r="AD3" i="1" a="1"/>
  <c r="AD3" i="1" s="1"/>
  <c r="AD4" i="1" a="1"/>
  <c r="AD4" i="1" s="1"/>
  <c r="AD5" i="1" a="1"/>
  <c r="AD5" i="1" s="1"/>
  <c r="AD6" i="1" a="1"/>
  <c r="AD6" i="1" s="1"/>
  <c r="AD7" i="1" a="1"/>
  <c r="AD7" i="1" s="1"/>
  <c r="AD8" i="1" a="1"/>
  <c r="AD8" i="1" s="1"/>
  <c r="AD9" i="1" a="1"/>
  <c r="AD9" i="1" s="1"/>
  <c r="AD10" i="1" a="1"/>
  <c r="AD10" i="1" s="1"/>
  <c r="AD11" i="1" a="1"/>
  <c r="AD11" i="1" s="1"/>
  <c r="AD12" i="1" a="1"/>
  <c r="AD12" i="1" s="1"/>
  <c r="AD13" i="1" a="1"/>
  <c r="AD13" i="1" s="1"/>
  <c r="AE2" i="1"/>
  <c r="AE3" i="1"/>
  <c r="AE4" i="1"/>
  <c r="AE5" i="1"/>
  <c r="AE6" i="1"/>
  <c r="AE7" i="1"/>
  <c r="AE8" i="1"/>
  <c r="AE9" i="1"/>
  <c r="AE10" i="1"/>
  <c r="AE11" i="1"/>
  <c r="AE12" i="1"/>
  <c r="AE13" i="1"/>
  <c r="P3" i="1" l="1"/>
  <c r="Q3" i="1"/>
  <c r="P5" i="1"/>
  <c r="Q5" i="1"/>
  <c r="P13" i="1"/>
  <c r="Q13" i="1"/>
  <c r="P12" i="1"/>
  <c r="Q12" i="1"/>
  <c r="P2" i="1"/>
  <c r="Q2" i="1"/>
  <c r="P6" i="1"/>
  <c r="Q6" i="1"/>
  <c r="P10" i="1"/>
  <c r="Q10" i="1"/>
  <c r="P9" i="1"/>
  <c r="Q9" i="1"/>
  <c r="P4" i="1"/>
  <c r="Q4" i="1"/>
  <c r="P11" i="1"/>
  <c r="Q11" i="1"/>
  <c r="P8" i="1"/>
  <c r="Q8" i="1"/>
  <c r="P7" i="1"/>
  <c r="Q7" i="1"/>
  <c r="L6" i="16" l="1"/>
  <c r="X6" i="16"/>
  <c r="M6" i="16"/>
  <c r="Y6" i="16"/>
  <c r="Z6" i="16"/>
  <c r="N6" i="16"/>
  <c r="AA6" i="16"/>
  <c r="O6" i="16"/>
  <c r="R6" i="16"/>
  <c r="P6" i="16"/>
  <c r="K6" i="16"/>
  <c r="Q6" i="16"/>
  <c r="T6" i="16"/>
  <c r="U6" i="16"/>
  <c r="W6" i="16"/>
  <c r="S6" i="16"/>
  <c r="V6" i="16"/>
  <c r="AD6" i="16"/>
  <c r="AG6" i="16"/>
  <c r="AF6" i="16"/>
  <c r="AC6" i="16"/>
  <c r="AE6" i="16"/>
  <c r="Q4" i="16" l="1"/>
  <c r="AA4" i="16"/>
  <c r="Z4" i="16"/>
  <c r="AD4" i="16"/>
  <c r="AF4" i="16"/>
  <c r="R4" i="16"/>
  <c r="N4" i="16"/>
  <c r="U4" i="16"/>
  <c r="T4" i="16"/>
  <c r="P4" i="16"/>
  <c r="S4" i="16"/>
  <c r="Y4" i="16"/>
  <c r="M4" i="16"/>
  <c r="AC4" i="16"/>
  <c r="V4" i="16"/>
  <c r="W4" i="16"/>
  <c r="O4" i="16"/>
  <c r="X4" i="16"/>
  <c r="AE4" i="16"/>
  <c r="L4" i="16"/>
  <c r="AB6" i="16"/>
  <c r="K4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352F6F-7D3C-4816-A0CC-A55A4AD20849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29883D4-7858-4673-9819-9914F1E80D2F}" name="WorksheetConnection_BASE_04042022!$A$1:$V$5322" type="102" refreshedVersion="8" minRefreshableVersion="5" saveData="1">
    <extLst>
      <ext xmlns:x15="http://schemas.microsoft.com/office/spreadsheetml/2010/11/main" uri="{DE250136-89BD-433C-8126-D09CA5730AF9}">
        <x15:connection id="Rango" autoDelete="1">
          <x15:rangePr sourceName="_xlcn.WorksheetConnection_BASE_04042022A1V5322"/>
        </x15:connection>
      </ext>
    </extLst>
  </connection>
  <connection id="3" xr16:uid="{746845C0-BD7C-47A4-943E-0E367389330A}" name="WorksheetConnection_PLANTILLA_RESULTADOS_POSTCALIBRACION.xlsx!BASE" type="102" refreshedVersion="8" minRefreshableVersion="5" saveData="1">
    <extLst>
      <ext xmlns:x15="http://schemas.microsoft.com/office/spreadsheetml/2010/11/main" uri="{DE250136-89BD-433C-8126-D09CA5730AF9}">
        <x15:connection id="BASE" autoDelete="1">
          <x15:rangePr sourceName="_xlcn.WorksheetConnection_PLANTILLA_RESULTADOS_POSTCALIBRACION.xlsxBASE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6">
    <s v="ThisWorkbookDataModel"/>
    <s v="{[Rango].[IdNivelCapability].[All]}"/>
    <s v="{[Rango].[IdNivelCapability].&amp;[1],[Rango].[IdNivelCapability].&amp;[2],[Rango].[IdNivelCapability].&amp;[3]}"/>
    <s v="{[Rango].[RolCalificado].[All]}"/>
    <s v="{[BASE].[NivelDomainExpertise].[All]}"/>
    <s v="{[BASE].[TipoCapabilityAgrupado].&amp;[PRINCIPAL]}"/>
  </metadataStrings>
  <mdxMetadata count="5">
    <mdx n="0" f="s">
      <ms ns="1" c="0"/>
    </mdx>
    <mdx n="0" f="s">
      <ms ns="2" c="0"/>
    </mdx>
    <mdx n="0" f="s">
      <ms ns="3" c="0"/>
    </mdx>
    <mdx n="0" f="s">
      <ms ns="4" c="0"/>
    </mdx>
    <mdx n="0" f="s">
      <ms ns="5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<sst xmlns="http://schemas.openxmlformats.org/spreadsheetml/2006/main" count="662" uniqueCount="218">
  <si>
    <t>Chapter</t>
  </si>
  <si>
    <t>TipoCapability</t>
  </si>
  <si>
    <t>IdNivelCapability</t>
  </si>
  <si>
    <t>Capability</t>
  </si>
  <si>
    <t>Principiante avanzado</t>
  </si>
  <si>
    <t>Competente</t>
  </si>
  <si>
    <t>Novato</t>
  </si>
  <si>
    <t>NivelDomainExpertise</t>
  </si>
  <si>
    <t>IdNivelDomainExpertise</t>
  </si>
  <si>
    <t>NivelCapability</t>
  </si>
  <si>
    <t>MatriculaCalificado</t>
  </si>
  <si>
    <t>MatriculaCalificador</t>
  </si>
  <si>
    <t>NombresCalificador</t>
  </si>
  <si>
    <t>NombresCalificado</t>
  </si>
  <si>
    <t>RolCalificado</t>
  </si>
  <si>
    <t>RolCalificador</t>
  </si>
  <si>
    <t>FechaIngresoCalificado</t>
  </si>
  <si>
    <t>DiffMesesCalificado</t>
  </si>
  <si>
    <t>RangoMesesCalificado</t>
  </si>
  <si>
    <t>FlagNoEvidencidoCore</t>
  </si>
  <si>
    <t>NO</t>
  </si>
  <si>
    <t>FlagConocimiento</t>
  </si>
  <si>
    <t>CorreoCalificado</t>
  </si>
  <si>
    <t>Total general</t>
  </si>
  <si>
    <t>Recuento distinto de MatriculaCalificado</t>
  </si>
  <si>
    <t>(Varios elementos)</t>
  </si>
  <si>
    <t>TipoCapabilityAgrupado</t>
  </si>
  <si>
    <t>Recuento distinto de MatriculaCalificado2</t>
  </si>
  <si>
    <t>Etiquetas de fila</t>
  </si>
  <si>
    <t>Etiquetas de columna</t>
  </si>
  <si>
    <t>PRINCIPAL</t>
  </si>
  <si>
    <t>IdNivelResolucion</t>
  </si>
  <si>
    <t>NivelResolucion</t>
  </si>
  <si>
    <t>IdNivelLiderazgo</t>
  </si>
  <si>
    <t>NivelLiderazgo</t>
  </si>
  <si>
    <t>IdNivelCultural</t>
  </si>
  <si>
    <t>NivelCultural</t>
  </si>
  <si>
    <t>IdNivel</t>
  </si>
  <si>
    <t>Nivel</t>
  </si>
  <si>
    <t>All</t>
  </si>
  <si>
    <t>Domain expertise</t>
  </si>
  <si>
    <t>Resolución de problemas</t>
  </si>
  <si>
    <t>Liderazgo y comunicación</t>
  </si>
  <si>
    <t>Cultural fit</t>
  </si>
  <si>
    <t>Colaboradores evaluados</t>
  </si>
  <si>
    <t>Nivel total</t>
  </si>
  <si>
    <t>Promedio de IdNivelCapability</t>
  </si>
  <si>
    <t>Promedio de IdNivelDomainExpertise</t>
  </si>
  <si>
    <t>Promedio de IdNivelResolucion</t>
  </si>
  <si>
    <t>Promedio de IdNivelLiderazgo</t>
  </si>
  <si>
    <t>Promedio de IdNivelCultural</t>
  </si>
  <si>
    <t>Capacidades</t>
  </si>
  <si>
    <t>Dimensiones</t>
  </si>
  <si>
    <t>Promedio</t>
  </si>
  <si>
    <t>Liderazgo y Comunicación</t>
  </si>
  <si>
    <t>Fit Cultural</t>
  </si>
  <si>
    <t>Nivel general</t>
  </si>
  <si>
    <t>Comentario</t>
  </si>
  <si>
    <t>GS Calificado</t>
  </si>
  <si>
    <t>Programación</t>
  </si>
  <si>
    <t>Control de versiones</t>
  </si>
  <si>
    <t>Análisis y solución de problemas</t>
  </si>
  <si>
    <t>MARTIN OSCAR ROJAS AMADOR</t>
  </si>
  <si>
    <t>MIGUEL ANGEL PAREDES MANCHE</t>
  </si>
  <si>
    <t>JAIME WILLIAM ALATA SOLIER</t>
  </si>
  <si>
    <t>VICTOR ANTONIO GUIMAREY REYES</t>
  </si>
  <si>
    <t>MAGALY CALDERON CCATAMAYO</t>
  </si>
  <si>
    <t>MICHAEL BRYAN LARICO BARZOLA</t>
  </si>
  <si>
    <t>ALEJANDRO LOO PHUN</t>
  </si>
  <si>
    <t>BORIS CHRISTOPHER SINCHE CASTILLO</t>
  </si>
  <si>
    <t>LOURDES MILAGROS LINGAN ROQUE</t>
  </si>
  <si>
    <t>JOSE ANTONIO ARCE ARRARTE</t>
  </si>
  <si>
    <t>JULIO CESAR ALEJOS PORTOCARRERO</t>
  </si>
  <si>
    <t>JULIO CESAR HERNANDEZ RAMIREZ</t>
  </si>
  <si>
    <t>JUAN CARLOS REBOLLEDO REBOLLEDO</t>
  </si>
  <si>
    <t>EYSEN IVAN MENDOZA AMES</t>
  </si>
  <si>
    <t>JHON CLENING CASAS ROMERO</t>
  </si>
  <si>
    <t>LUIS GUILLERMO PALOMINO DONAYRE</t>
  </si>
  <si>
    <t>MAX MORALES MEJIA</t>
  </si>
  <si>
    <t>KIELD BENITES QUISPE</t>
  </si>
  <si>
    <t>RICARDO ALFONSO MINI LEVANO</t>
  </si>
  <si>
    <t>BENJAMIN GIANFRANCO MONTOYA BOJORQUEZ</t>
  </si>
  <si>
    <t>JEFFERSON ANTONIO PEREZ SANCHEZ</t>
  </si>
  <si>
    <t>RENATO PAUL SALAS SALAS</t>
  </si>
  <si>
    <t>STTEFANY HILDA REGALADO VALENZUELA</t>
  </si>
  <si>
    <t>INGRID ISABEL QUIROZ MUÑOZ</t>
  </si>
  <si>
    <t>HECTOR EDUARDO CAPARACHIN LAU</t>
  </si>
  <si>
    <t>CESAR ALEXIS DOMINGUEZ NONALAYA</t>
  </si>
  <si>
    <t>WILLIAM DE JESUS ZABALETA ARAGON</t>
  </si>
  <si>
    <t>LUIS FERNANDO GUZMAN LAMA</t>
  </si>
  <si>
    <t>JESUS MAXIMO MONTOYA ACUNA</t>
  </si>
  <si>
    <t>JHONY HENRY JACOBI RIOS</t>
  </si>
  <si>
    <t>KATERINE ROCIO CLAVO NAVARRO</t>
  </si>
  <si>
    <t>MARTIN HUMBERTO BARRIGA RIVERA</t>
  </si>
  <si>
    <t>DARWIN JEAN FRANCO MANAYAY CASTRO</t>
  </si>
  <si>
    <t>PIERO ANDRE ESCURRA PALACIOS</t>
  </si>
  <si>
    <t>SANDRA LORENA LOPEZ PARIONA</t>
  </si>
  <si>
    <t>EMERSON OLIVER CALDERON FERNANDEZ</t>
  </si>
  <si>
    <t>DIEGO ALBERTO MUNOZ REQUE</t>
  </si>
  <si>
    <t>VICTOR MARTIN CUYA CHUMBILE</t>
  </si>
  <si>
    <t>DIANA PAOLA MIGUEL SALDANA</t>
  </si>
  <si>
    <t>SOFIA ARACELI REDONDO SANTOS</t>
  </si>
  <si>
    <t>HELBERT ORTEGA ACUNA</t>
  </si>
  <si>
    <t>GIULIANA ERIKA PABLO ALEJANDRO</t>
  </si>
  <si>
    <t>GUSTAVO JOSE LLOCLLE QUISPESIVANA</t>
  </si>
  <si>
    <t>GUILLERMO WILLIAM SUXO ESPINOZA</t>
  </si>
  <si>
    <t>ALEX ALCIDES CRUZ ESTEBAN</t>
  </si>
  <si>
    <t>GRETA MELISSA GAVE MIRÓ QUESADA</t>
  </si>
  <si>
    <t>CESAR ANTHONY CALDERON NIMA</t>
  </si>
  <si>
    <t>ZULMA IBETH CASTRO AGREDO</t>
  </si>
  <si>
    <t>NILTON DANIEL MENDOZA OYOLA</t>
  </si>
  <si>
    <t>RENZO MORENO AYALA</t>
  </si>
  <si>
    <t>CARLOS ALBERTO TARAZONA ARRASCO</t>
  </si>
  <si>
    <t>PAMELA LISETTE NUNEZ ZENDER</t>
  </si>
  <si>
    <t>ALEXANDER ESPINOZA MAGALLANES</t>
  </si>
  <si>
    <t>LEYDI LIZZETH ANGELINO VALENZUELA</t>
  </si>
  <si>
    <t>JUAN FREDY ESPINOZA ROJAS</t>
  </si>
  <si>
    <t>CYNTIA KATTIA VARGAS LIMACHE</t>
  </si>
  <si>
    <t>JOSE ANDRES YUPANQUI ZAA</t>
  </si>
  <si>
    <t>JOSE MIGUEL LLATAS VEGA</t>
  </si>
  <si>
    <t>ERICK MIGUEL SALAZAR NARRO</t>
  </si>
  <si>
    <t>JHOMAR DAVID YURIVILCA GOMEZ</t>
  </si>
  <si>
    <t>JACK ALVIS ALVAREZ SOTO</t>
  </si>
  <si>
    <t>RODOLFO AUGUSTO ADRIANZEN BROCQ</t>
  </si>
  <si>
    <t>LUIS FELIPE BERROCAL ZAMBRANO</t>
  </si>
  <si>
    <t>LUIS PAULO JAVE CARITAS</t>
  </si>
  <si>
    <t>AMELIA VICTORIA GALICIA TORALVA</t>
  </si>
  <si>
    <t>IVÁN ALVARO TORRES ROBLES</t>
  </si>
  <si>
    <t>JONATHAN ROJAS GUADALUPE</t>
  </si>
  <si>
    <t>BENJAMIN ANTONIO VALDEZ ARIAS</t>
  </si>
  <si>
    <t>ROSSMERY MERCEDES SALVATIERRA BARRANTES</t>
  </si>
  <si>
    <t>JUAN PABLO ALANIS NN</t>
  </si>
  <si>
    <t>WILLIAM JESUS QUISPE FLORES</t>
  </si>
  <si>
    <t>HECTOR ELIAS HUARANCCA NUÑEZ</t>
  </si>
  <si>
    <t>GERALD LORENZO HINOJOZA VALDEZ</t>
  </si>
  <si>
    <t>ALDO MARCELO OSORIO NAKAYAMA</t>
  </si>
  <si>
    <t>ANGELLO ALEXIS GRADOS BALLÓN</t>
  </si>
  <si>
    <t>FRANKLIN VIZARRETA ESPINOZA</t>
  </si>
  <si>
    <t>LUIS ALFREDO HEREDIA GUERREROS</t>
  </si>
  <si>
    <t>DIEGO GIOVANNI VELASQUEZ TORREALVA</t>
  </si>
  <si>
    <t>YULISSA LADINO BARRIENTOS</t>
  </si>
  <si>
    <t>JORGE LUIS PASTOR FLORES</t>
  </si>
  <si>
    <t>GEISSON LELIS RUEDA FERNANDEZ</t>
  </si>
  <si>
    <t>ITALO ANDRÉ DIAZ OBLITAS</t>
  </si>
  <si>
    <t>CRISTHIAN ALEXIS SALAZAR TRINIDAD</t>
  </si>
  <si>
    <t>GROBER SALCEDO PARIAN</t>
  </si>
  <si>
    <t>JOSE ANTONIO LINARES GALVEZ</t>
  </si>
  <si>
    <t>ERICK GUTIERREZ TALLEDO</t>
  </si>
  <si>
    <t>LIZ MARGOTH MEJIA VALDERRAMA</t>
  </si>
  <si>
    <t>DANTE ANDRÉ CHIPANA BERROCAL</t>
  </si>
  <si>
    <t>ROGER HANS RODRIGUEZ SAMANEZ</t>
  </si>
  <si>
    <t>MOISÉS YOEL PERALES HUAMANI</t>
  </si>
  <si>
    <t>MAGNA GINEBRA CASTRO KANCHA</t>
  </si>
  <si>
    <t>MIGUEL ANGEL LLANTO ACCILIO</t>
  </si>
  <si>
    <t>CHRISTIAN ALEXANDER CUMPEN CUYA</t>
  </si>
  <si>
    <t>GERSON YOVANNI ORIHUELA MAITA</t>
  </si>
  <si>
    <t>TONY FRANK MOLINA VILLEGAS</t>
  </si>
  <si>
    <t>DEIBBY XAVIER JUNIOR MOGOLLÓN BURNEO</t>
  </si>
  <si>
    <t>MARIA EUGENIA JESUS RABINES SALMON</t>
  </si>
  <si>
    <t>VICTOR MARTIN NIEBLAS CASAS</t>
  </si>
  <si>
    <t>RICHARD EDSON MONTEVERDE BARRAZA</t>
  </si>
  <si>
    <t>LENIN GODOFREDO AGUIRRE NAVARRO</t>
  </si>
  <si>
    <t>Servicios en la nube</t>
  </si>
  <si>
    <t>Gobernanza de datos</t>
  </si>
  <si>
    <t>Integración de datos en tiempo real</t>
  </si>
  <si>
    <t>Integración de datos por lotes</t>
  </si>
  <si>
    <t>MLOps</t>
  </si>
  <si>
    <t>Nube BCP</t>
  </si>
  <si>
    <t>Privacidad y seguridad de los datos</t>
  </si>
  <si>
    <t>Procesamiento de datos</t>
  </si>
  <si>
    <t>Base de datos No-SQL</t>
  </si>
  <si>
    <t>CI-CD</t>
  </si>
  <si>
    <t>Base de datos relacional</t>
  </si>
  <si>
    <t>Análisis de datos</t>
  </si>
  <si>
    <t>Arquitectura de datos</t>
  </si>
  <si>
    <t>Bases de datos en la nube</t>
  </si>
  <si>
    <t>Calidad de datos</t>
  </si>
  <si>
    <t>Datalake BCP</t>
  </si>
  <si>
    <t>Datawarehouse BCP</t>
  </si>
  <si>
    <t>SUZANNE GIULIANA VICUÑA SOLORZANO</t>
  </si>
  <si>
    <t>JULIA SOFÍA DÁVILA SALCEDO</t>
  </si>
  <si>
    <t>CARLOS ENRIQUE ANGELES RAMOS</t>
  </si>
  <si>
    <t>AXEL SEBASTIAN POLO CASTILLO</t>
  </si>
  <si>
    <t>JOEL JOHN REGALADO MORALES</t>
  </si>
  <si>
    <t>RUSSEL GUIBARRO COLLADO VIDAL</t>
  </si>
  <si>
    <t>ELIZABETH VILCACURI HUAMANI</t>
  </si>
  <si>
    <t>TipoEvaluacion</t>
  </si>
  <si>
    <t>CL</t>
  </si>
  <si>
    <t>TM</t>
  </si>
  <si>
    <t>RELEVANTE</t>
  </si>
  <si>
    <t>COMPLEMENTARIA</t>
  </si>
  <si>
    <t>Recuento de MatriculaCalificado</t>
  </si>
  <si>
    <t>Recuento de MatriculaCalificado2</t>
  </si>
  <si>
    <t>LLAVE</t>
  </si>
  <si>
    <t>Seguridad</t>
  </si>
  <si>
    <t>LLAVE2</t>
  </si>
  <si>
    <t>E19159</t>
  </si>
  <si>
    <t>GIOVANNA KARIN ORBEGOSO ASIAN</t>
  </si>
  <si>
    <t>DEVSECOPS</t>
  </si>
  <si>
    <t>T30401</t>
  </si>
  <si>
    <t>VICTOR MOISES CANSECO SOTO</t>
  </si>
  <si>
    <t>victorcanseco@bcp.com.pe</t>
  </si>
  <si>
    <t>Arquitectura de solución</t>
  </si>
  <si>
    <t>Cloud</t>
  </si>
  <si>
    <t>Contenedores</t>
  </si>
  <si>
    <t>Sistemas operativos y redes</t>
  </si>
  <si>
    <t>Operaciones</t>
  </si>
  <si>
    <t>Policy as Code</t>
  </si>
  <si>
    <t>Pruebas continuas</t>
  </si>
  <si>
    <t>Scripting y Automatización</t>
  </si>
  <si>
    <t>Seguridad continua</t>
  </si>
  <si>
    <t>Despliegue continuo</t>
  </si>
  <si>
    <t>Gobierno</t>
  </si>
  <si>
    <t>Infrastructure as Code (IaC)</t>
  </si>
  <si>
    <t>Integración continua</t>
  </si>
  <si>
    <t>Monitoreo Continuo</t>
  </si>
  <si>
    <t>A1</t>
  </si>
  <si>
    <t>EVALUACIÓN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</si>
</sst>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theme="1"/>
      <name val="Flexo"/>
      <family val="3"/>
    </font>
    <font>
      <b/>
      <sz val="12"/>
      <color theme="1"/>
      <name val="Flexo"/>
      <family val="3"/>
    </font>
    <font>
      <b/>
      <sz val="11"/>
      <color theme="1"/>
      <name val="Flexo"/>
      <family val="3"/>
    </font>
    <font>
      <b/>
      <sz val="11"/>
      <color theme="0"/>
      <name val="Flexo"/>
      <family val="3"/>
    </font>
    <font>
      <sz val="11"/>
      <color theme="1"/>
      <name val="Flexo"/>
      <family val="3"/>
    </font>
    <font>
      <b/>
      <sz val="11"/>
      <name val="Flexo"/>
      <family val="3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500"/>
        <bgColor indexed="64"/>
      </patternFill>
    </fill>
  </fills>
  <borders count="8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pivotButton="1"/>
    <xf numFmtId="1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0" borderId="0" xfId="0" applyFont="1"/>
    <xf numFmtId="0" fontId="0" fillId="0" borderId="0" xfId="0" applyAlignment="1">
      <alignment textRotation="90"/>
    </xf>
    <xf numFmtId="0" fontId="2" fillId="2" borderId="0" xfId="0" applyFont="1" applyFill="1"/>
    <xf numFmtId="0" fontId="0" fillId="2" borderId="0" xfId="0" applyFill="1"/>
    <xf numFmtId="1" fontId="0" fillId="0" borderId="0" xfId="0" applyNumberFormat="1"/>
    <xf numFmtId="164" fontId="4" fillId="0" borderId="4" xfId="0" applyNumberFormat="1" applyFont="1" applyBorder="1" applyAlignment="1">
      <alignment horizontal="center" vertical="center"/>
    </xf>
    <xf numFmtId="0" fontId="5" fillId="3" borderId="5" xfId="0" applyFont="1" applyFill="1" applyBorder="1"/>
    <xf numFmtId="0" fontId="5" fillId="3" borderId="5" xfId="0" applyFont="1" applyFill="1" applyBorder="1" applyAlignment="1">
      <alignment textRotation="90"/>
    </xf>
    <xf numFmtId="0" fontId="5" fillId="4" borderId="5" xfId="0" applyFont="1" applyFill="1" applyBorder="1" applyAlignment="1">
      <alignment horizontal="center" textRotation="90"/>
    </xf>
    <xf numFmtId="0" fontId="4" fillId="5" borderId="5" xfId="0" applyFont="1" applyFill="1" applyBorder="1" applyAlignment="1">
      <alignment horizontal="center" textRotation="90"/>
    </xf>
    <xf numFmtId="0" fontId="4" fillId="0" borderId="7" xfId="0" applyFont="1" applyBorder="1" applyAlignment="1">
      <alignment horizontal="center"/>
    </xf>
    <xf numFmtId="0" fontId="6" fillId="0" borderId="5" xfId="0" applyFont="1" applyBorder="1"/>
    <xf numFmtId="164" fontId="4" fillId="6" borderId="5" xfId="0" applyNumberFormat="1" applyFont="1" applyFill="1" applyBorder="1" applyAlignment="1">
      <alignment horizontal="center"/>
    </xf>
    <xf numFmtId="1" fontId="1" fillId="0" borderId="0" xfId="0" applyNumberFormat="1" applyFont="1"/>
    <xf numFmtId="0" fontId="7" fillId="6" borderId="6" xfId="0" applyFont="1" applyFill="1" applyBorder="1" applyAlignment="1">
      <alignment textRotation="90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5" fillId="3" borderId="6" xfId="0" applyFont="1" applyFill="1" applyBorder="1" applyAlignment="1">
      <alignment textRotation="90"/>
    </xf>
    <xf numFmtId="0" fontId="5" fillId="7" borderId="5" xfId="0" applyFont="1" applyFill="1" applyBorder="1" applyAlignment="1">
      <alignment textRotation="90"/>
    </xf>
    <xf numFmtId="0" fontId="5" fillId="7" borderId="6" xfId="0" applyFont="1" applyFill="1" applyBorder="1" applyAlignment="1">
      <alignment textRotation="90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23">
    <dxf>
      <numFmt numFmtId="1" formatCode="0"/>
    </dxf>
    <dxf>
      <numFmt numFmtId="1" formatCode="0"/>
    </dxf>
    <dxf>
      <alignment textRotation="90"/>
    </dxf>
    <dxf>
      <alignment textRotation="9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numFmt numFmtId="19" formatCode="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6.xml"/><Relationship Id="rId18" Type="http://schemas.openxmlformats.org/officeDocument/2006/relationships/pivotCacheDefinition" Target="pivotCache/pivotCacheDefinition11.xml"/><Relationship Id="rId26" Type="http://schemas.microsoft.com/office/2007/relationships/slicerCache" Target="slicerCaches/slicerCache4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4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pivotCacheDefinition" Target="pivotCache/pivotCacheDefinition10.xml"/><Relationship Id="rId25" Type="http://schemas.microsoft.com/office/2007/relationships/slicerCache" Target="slicerCaches/slicerCache3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9.xml"/><Relationship Id="rId20" Type="http://schemas.openxmlformats.org/officeDocument/2006/relationships/pivotCacheDefinition" Target="pivotCache/pivotCacheDefinition13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24" Type="http://schemas.microsoft.com/office/2007/relationships/slicerCache" Target="slicerCaches/slicerCache2.xml"/><Relationship Id="rId32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8.xml"/><Relationship Id="rId23" Type="http://schemas.microsoft.com/office/2007/relationships/slicerCache" Target="slicerCaches/slicerCache1.xml"/><Relationship Id="rId28" Type="http://schemas.openxmlformats.org/officeDocument/2006/relationships/connections" Target="connections.xml"/><Relationship Id="rId10" Type="http://schemas.openxmlformats.org/officeDocument/2006/relationships/pivotCacheDefinition" Target="pivotCache/pivotCacheDefinition3.xml"/><Relationship Id="rId19" Type="http://schemas.openxmlformats.org/officeDocument/2006/relationships/pivotCacheDefinition" Target="pivotCache/pivotCacheDefinition12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Relationship Id="rId22" Type="http://schemas.openxmlformats.org/officeDocument/2006/relationships/pivotCacheDefinition" Target="pivotCache/pivotCacheDefinition15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8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[RESULTADOS_DEVSECOPS_20230630_POSTCALIBRACION.xlsx]ANALISIS_DIMENSIONES!TablaDinámica5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ANALISIS_DIMENSIONES!$B$26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ANALISIS_DIMENSIONES!$A$27:$A$28</c:f>
              <c:strCache>
                <c:ptCount val="1"/>
                <c:pt idx="0">
                  <c:v>Principiante avanzado</c:v>
                </c:pt>
              </c:strCache>
            </c:strRef>
          </c:cat>
          <c:val>
            <c:numRef>
              <c:f>ANALISIS_DIMENSIONES!$B$27:$B$28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CF-46AE-9F25-F2E9C9CEB4A9}"/>
            </c:ext>
          </c:extLst>
        </c:ser>
        <c:ser>
          <c:idx val="1"/>
          <c:order val="1"/>
          <c:tx>
            <c:strRef>
              <c:f>ANALISIS_DIMENSIONES!$C$26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ANALISIS_DIMENSIONES!$A$27:$A$28</c:f>
              <c:strCache>
                <c:ptCount val="1"/>
                <c:pt idx="0">
                  <c:v>Principiante avanzado</c:v>
                </c:pt>
              </c:strCache>
            </c:strRef>
          </c:cat>
          <c:val>
            <c:numRef>
              <c:f>ANALISIS_DIMENSIONES!$C$27:$C$28</c:f>
              <c:numCache>
                <c:formatCode>0.00%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CF-46AE-9F25-F2E9C9CEB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79046127"/>
        <c:axId val="1079044207"/>
      </c:barChart>
      <c:catAx>
        <c:axId val="10790461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79044207"/>
        <c:crosses val="autoZero"/>
        <c:auto val="1"/>
        <c:lblAlgn val="ctr"/>
        <c:lblOffset val="100"/>
        <c:noMultiLvlLbl val="0"/>
      </c:catAx>
      <c:valAx>
        <c:axId val="107904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79046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[RESULTADOS_DEVSECOPS_20230630_POSTCALIBRACION.xlsx]ANALISIS_DIMENSIONES!TablaDinámica7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ANALISIS_DIMENSIONES!$B$38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ANALISIS_DIMENSIONES!$A$39:$A$40</c:f>
              <c:strCache>
                <c:ptCount val="1"/>
                <c:pt idx="0">
                  <c:v>Principiante avanzado</c:v>
                </c:pt>
              </c:strCache>
            </c:strRef>
          </c:cat>
          <c:val>
            <c:numRef>
              <c:f>ANALISIS_DIMENSIONES!$B$39:$B$40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B-4F73-AD63-E52A83E44FEE}"/>
            </c:ext>
          </c:extLst>
        </c:ser>
        <c:ser>
          <c:idx val="1"/>
          <c:order val="1"/>
          <c:tx>
            <c:strRef>
              <c:f>ANALISIS_DIMENSIONES!$C$38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ANALISIS_DIMENSIONES!$A$39:$A$40</c:f>
              <c:strCache>
                <c:ptCount val="1"/>
                <c:pt idx="0">
                  <c:v>Principiante avanzado</c:v>
                </c:pt>
              </c:strCache>
            </c:strRef>
          </c:cat>
          <c:val>
            <c:numRef>
              <c:f>ANALISIS_DIMENSIONES!$C$39:$C$40</c:f>
              <c:numCache>
                <c:formatCode>0.00%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9B-4F73-AD63-E52A83E44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81466351"/>
        <c:axId val="1081462991"/>
      </c:barChart>
      <c:catAx>
        <c:axId val="10814663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1462991"/>
        <c:crosses val="autoZero"/>
        <c:auto val="1"/>
        <c:lblAlgn val="ctr"/>
        <c:lblOffset val="100"/>
        <c:noMultiLvlLbl val="0"/>
      </c:catAx>
      <c:valAx>
        <c:axId val="1081462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146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[RESULTADOS_DEVSECOPS_20230630_POSTCALIBRACION.xlsx]ANALISIS_DIMENSIONES!TablaDinámica8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ANALISIS_DIMENSIONES!$B$48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ANALISIS_DIMENSIONES!$A$49:$A$50</c:f>
              <c:strCache>
                <c:ptCount val="1"/>
                <c:pt idx="0">
                  <c:v>Principiante avanzado</c:v>
                </c:pt>
              </c:strCache>
            </c:strRef>
          </c:cat>
          <c:val>
            <c:numRef>
              <c:f>ANALISIS_DIMENSIONES!$B$49:$B$50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3-4862-8A81-8D051E637D60}"/>
            </c:ext>
          </c:extLst>
        </c:ser>
        <c:ser>
          <c:idx val="1"/>
          <c:order val="1"/>
          <c:tx>
            <c:strRef>
              <c:f>ANALISIS_DIMENSIONES!$C$48</c:f>
              <c:strCache>
                <c:ptCount val="1"/>
                <c:pt idx="0">
                  <c:v>Recuento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ANALISIS_DIMENSIONES!$A$49:$A$50</c:f>
              <c:strCache>
                <c:ptCount val="1"/>
                <c:pt idx="0">
                  <c:v>Principiante avanzado</c:v>
                </c:pt>
              </c:strCache>
            </c:strRef>
          </c:cat>
          <c:val>
            <c:numRef>
              <c:f>ANALISIS_DIMENSIONES!$C$49:$C$50</c:f>
              <c:numCache>
                <c:formatCode>0.00%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D3-4862-8A81-8D051E637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81463951"/>
        <c:axId val="664721023"/>
      </c:barChart>
      <c:catAx>
        <c:axId val="10814639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664721023"/>
        <c:crosses val="autoZero"/>
        <c:auto val="1"/>
        <c:lblAlgn val="ctr"/>
        <c:lblOffset val="100"/>
        <c:noMultiLvlLbl val="0"/>
      </c:catAx>
      <c:valAx>
        <c:axId val="664721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1463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[RESULTADOS_DEVSECOPS_20230630_POSTCALIBRACION.xlsx]ANALISIS_DIMENSIONES!TablaDinámica9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ANALISIS_DIMENSIONES!$B$60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ANALISIS_DIMENSIONES!$A$61:$A$62</c:f>
              <c:strCache>
                <c:ptCount val="1"/>
                <c:pt idx="0">
                  <c:v>Principiante avanzado</c:v>
                </c:pt>
              </c:strCache>
            </c:strRef>
          </c:cat>
          <c:val>
            <c:numRef>
              <c:f>ANALISIS_DIMENSIONES!$B$61:$B$62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65-4736-9488-478169779D63}"/>
            </c:ext>
          </c:extLst>
        </c:ser>
        <c:ser>
          <c:idx val="1"/>
          <c:order val="1"/>
          <c:tx>
            <c:strRef>
              <c:f>ANALISIS_DIMENSIONES!$C$60</c:f>
              <c:strCache>
                <c:ptCount val="1"/>
                <c:pt idx="0">
                  <c:v>Recuento de MatriculaCalificado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ANALISIS_DIMENSIONES!$A$61:$A$62</c:f>
              <c:strCache>
                <c:ptCount val="1"/>
                <c:pt idx="0">
                  <c:v>Principiante avanzado</c:v>
                </c:pt>
              </c:strCache>
            </c:strRef>
          </c:cat>
          <c:val>
            <c:numRef>
              <c:f>ANALISIS_DIMENSIONES!$C$61:$C$62</c:f>
              <c:numCache>
                <c:formatCode>0.00%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65-4736-9488-478169779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80153631"/>
        <c:axId val="1180152191"/>
      </c:barChart>
      <c:catAx>
        <c:axId val="1180153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152191"/>
        <c:crosses val="autoZero"/>
        <c:auto val="1"/>
        <c:lblAlgn val="ctr"/>
        <c:lblOffset val="100"/>
        <c:noMultiLvlLbl val="0"/>
      </c:catAx>
      <c:valAx>
        <c:axId val="118015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15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[RESULTADOS_DEVSECOPS_20230630_POSTCALIBRACION.xlsx]ANALISIS_DIMENSIONES!TablaDinámica10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ANALISIS_DIMENSIONES!$B$70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ANALISIS_DIMENSIONES!$A$71:$A$72</c:f>
              <c:strCache>
                <c:ptCount val="1"/>
                <c:pt idx="0">
                  <c:v>Competente</c:v>
                </c:pt>
              </c:strCache>
            </c:strRef>
          </c:cat>
          <c:val>
            <c:numRef>
              <c:f>ANALISIS_DIMENSIONES!$B$71:$B$72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30-4D31-BCC4-FC15AEBA1504}"/>
            </c:ext>
          </c:extLst>
        </c:ser>
        <c:ser>
          <c:idx val="1"/>
          <c:order val="1"/>
          <c:tx>
            <c:strRef>
              <c:f>ANALISIS_DIMENSIONES!$C$70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ANALISIS_DIMENSIONES!$A$71:$A$72</c:f>
              <c:strCache>
                <c:ptCount val="1"/>
                <c:pt idx="0">
                  <c:v>Competente</c:v>
                </c:pt>
              </c:strCache>
            </c:strRef>
          </c:cat>
          <c:val>
            <c:numRef>
              <c:f>ANALISIS_DIMENSIONES!$C$71:$C$72</c:f>
              <c:numCache>
                <c:formatCode>0.00%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30-4D31-BCC4-FC15AEBA1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80011967"/>
        <c:axId val="1180010047"/>
      </c:barChart>
      <c:catAx>
        <c:axId val="1180011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010047"/>
        <c:crosses val="autoZero"/>
        <c:auto val="1"/>
        <c:lblAlgn val="ctr"/>
        <c:lblOffset val="100"/>
        <c:noMultiLvlLbl val="0"/>
      </c:catAx>
      <c:valAx>
        <c:axId val="1180010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01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854867</xdr:colOff>
      <xdr:row>0</xdr:row>
      <xdr:rowOff>69056</xdr:rowOff>
    </xdr:from>
    <xdr:to>
      <xdr:col>2</xdr:col>
      <xdr:colOff>873917</xdr:colOff>
      <xdr:row>11</xdr:row>
      <xdr:rowOff>71437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olCalificado 1">
              <a:extLst>
                <a:ext uri="{FF2B5EF4-FFF2-40B4-BE49-F238E27FC236}">
                  <a16:creationId xmlns:a16="http://schemas.microsoft.com/office/drawing/2014/main" id="{6D94EC8C-ABD3-78A1-220D-0D05D533C3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lCalificad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67086" y="69056"/>
              <a:ext cx="1828800" cy="20978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1197769</xdr:colOff>
      <xdr:row>0</xdr:row>
      <xdr:rowOff>57150</xdr:rowOff>
    </xdr:from>
    <xdr:to>
      <xdr:col>4</xdr:col>
      <xdr:colOff>97632</xdr:colOff>
      <xdr:row>11</xdr:row>
      <xdr:rowOff>47625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RangoMesesCalificado 1">
              <a:extLst>
                <a:ext uri="{FF2B5EF4-FFF2-40B4-BE49-F238E27FC236}">
                  <a16:creationId xmlns:a16="http://schemas.microsoft.com/office/drawing/2014/main" id="{052C2F7B-2AA3-D38D-AFA5-5ECE3CCD34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19738" y="57150"/>
              <a:ext cx="1828800" cy="2085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283369</xdr:colOff>
      <xdr:row>0</xdr:row>
      <xdr:rowOff>57150</xdr:rowOff>
    </xdr:from>
    <xdr:to>
      <xdr:col>5</xdr:col>
      <xdr:colOff>1254919</xdr:colOff>
      <xdr:row>11</xdr:row>
      <xdr:rowOff>71437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TipoEvaluacion 2">
              <a:extLst>
                <a:ext uri="{FF2B5EF4-FFF2-40B4-BE49-F238E27FC236}">
                  <a16:creationId xmlns:a16="http://schemas.microsoft.com/office/drawing/2014/main" id="{510E5D7B-C504-BB1A-8E83-4C57EB61C9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Evaluacion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39025" y="57150"/>
              <a:ext cx="1828800" cy="21097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2228850</xdr:colOff>
      <xdr:row>0</xdr:row>
      <xdr:rowOff>109008</xdr:rowOff>
    </xdr:from>
    <xdr:to>
      <xdr:col>4</xdr:col>
      <xdr:colOff>713316</xdr:colOff>
      <xdr:row>13</xdr:row>
      <xdr:rowOff>156633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TipoEvaluacion">
              <a:extLst>
                <a:ext uri="{FF2B5EF4-FFF2-40B4-BE49-F238E27FC236}">
                  <a16:creationId xmlns:a16="http://schemas.microsoft.com/office/drawing/2014/main" id="{F254EBC6-1D8A-F5D2-C2D7-60856CEB81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Evaluac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69806" y="109008"/>
              <a:ext cx="1830123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249766</xdr:colOff>
      <xdr:row>0</xdr:row>
      <xdr:rowOff>119591</xdr:rowOff>
    </xdr:from>
    <xdr:to>
      <xdr:col>1</xdr:col>
      <xdr:colOff>2078566</xdr:colOff>
      <xdr:row>13</xdr:row>
      <xdr:rowOff>167216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RolCalificado 2">
              <a:extLst>
                <a:ext uri="{FF2B5EF4-FFF2-40B4-BE49-F238E27FC236}">
                  <a16:creationId xmlns:a16="http://schemas.microsoft.com/office/drawing/2014/main" id="{77410A95-4956-9BFF-A83D-7CEA18A265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lCalifica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97579" y="119591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27517</xdr:colOff>
      <xdr:row>0</xdr:row>
      <xdr:rowOff>151341</xdr:rowOff>
    </xdr:from>
    <xdr:to>
      <xdr:col>2</xdr:col>
      <xdr:colOff>1856317</xdr:colOff>
      <xdr:row>14</xdr:row>
      <xdr:rowOff>8466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RangoMesesCalificado 3">
              <a:extLst>
                <a:ext uri="{FF2B5EF4-FFF2-40B4-BE49-F238E27FC236}">
                  <a16:creationId xmlns:a16="http://schemas.microsoft.com/office/drawing/2014/main" id="{835300CD-5FB2-D1B8-DE52-A78B69EE19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87548" y="151341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3</xdr:col>
      <xdr:colOff>518583</xdr:colOff>
      <xdr:row>18</xdr:row>
      <xdr:rowOff>105833</xdr:rowOff>
    </xdr:from>
    <xdr:to>
      <xdr:col>11</xdr:col>
      <xdr:colOff>328083</xdr:colOff>
      <xdr:row>31</xdr:row>
      <xdr:rowOff>154517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50C4BE5-7B6A-8D21-6C7A-65A77913E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455084</xdr:colOff>
      <xdr:row>34</xdr:row>
      <xdr:rowOff>88901</xdr:rowOff>
    </xdr:from>
    <xdr:to>
      <xdr:col>11</xdr:col>
      <xdr:colOff>402166</xdr:colOff>
      <xdr:row>44</xdr:row>
      <xdr:rowOff>42333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9A393B4-CBB9-96A5-6D3F-B4E2F4C9C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433916</xdr:colOff>
      <xdr:row>46</xdr:row>
      <xdr:rowOff>35984</xdr:rowOff>
    </xdr:from>
    <xdr:to>
      <xdr:col>11</xdr:col>
      <xdr:colOff>380999</xdr:colOff>
      <xdr:row>55</xdr:row>
      <xdr:rowOff>31750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86214D9-AC2D-BB7D-6BB0-1F8EC1B4E2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465667</xdr:colOff>
      <xdr:row>58</xdr:row>
      <xdr:rowOff>67734</xdr:rowOff>
    </xdr:from>
    <xdr:to>
      <xdr:col>11</xdr:col>
      <xdr:colOff>391583</xdr:colOff>
      <xdr:row>67</xdr:row>
      <xdr:rowOff>148167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352BE341-8C68-5B61-5EDF-A7D8C9E988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433916</xdr:colOff>
      <xdr:row>68</xdr:row>
      <xdr:rowOff>110067</xdr:rowOff>
    </xdr:from>
    <xdr:to>
      <xdr:col>11</xdr:col>
      <xdr:colOff>380999</xdr:colOff>
      <xdr:row>78</xdr:row>
      <xdr:rowOff>42333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C2934328-A930-9DD5-F972-32D1DA06F8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922812</xdr:colOff>
      <xdr:row>3</xdr:row>
      <xdr:rowOff>980580</xdr:rowOff>
    </xdr:from>
    <xdr:to>
      <xdr:col>20</xdr:col>
      <xdr:colOff>1832758</xdr:colOff>
      <xdr:row>5</xdr:row>
      <xdr:rowOff>155163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angoMesesCalificado 2">
              <a:extLst>
                <a:ext uri="{FF2B5EF4-FFF2-40B4-BE49-F238E27FC236}">
                  <a16:creationId xmlns:a16="http://schemas.microsoft.com/office/drawing/2014/main" id="{0F2A0396-E030-426A-8D3C-FB442CECDE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24013" y="1537236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5995372" backgroundQuery="1" createdVersion="6" refreshedVersion="8" minRefreshableVersion="3" recordCount="0" supportSubquery="1" supportAdvancedDrill="1" xr:uid="{6CDDF582-B8E7-428B-BE40-7FA9E114E926}">
  <cacheSource type="external" connectionId="1"/>
  <cacheFields count="6">
    <cacheField name="[Rango].[NombresCalificado].[NombresCalificado]" caption="NombresCalificado" numFmtId="0" hierarchy="34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Capability].[Capability]" caption="Capability" numFmtId="0" hierarchy="41" level="1">
      <sharedItems count="19">
        <s v="Análisis de datos"/>
        <s v="Arquitectura de datos"/>
        <s v="Base de datos No-SQL"/>
        <s v="Base de datos relacional"/>
        <s v="Bases de datos en la nube"/>
        <s v="Calidad de datos"/>
        <s v="CI-CD"/>
        <s v="Control de versiones"/>
        <s v="Datalake BCP"/>
        <s v="Datawarehouse BCP"/>
        <s v="Gobernanza de datos"/>
        <s v="Integración de datos en tiempo real"/>
        <s v="Integración de datos por lotes"/>
        <s v="MLOps"/>
        <s v="Nube BCP"/>
        <s v="Privacidad y seguridad de los datos"/>
        <s v="Procesamiento de datos"/>
        <s v="Programación"/>
        <s v="Servicios en la nube"/>
      </sharedItems>
    </cacheField>
    <cacheField name="[Measures].[Promedio de IdNivelCapability]" caption="Promedio de IdNivelCapability" numFmtId="0" hierarchy="64" level="32767"/>
    <cacheField name="[Rango].[NombresCalificador].[NombresCalificador]" caption="NombresCalificador" numFmtId="0" hierarchy="30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Rango].[IdNivelCapability].[IdNivelCapability]" caption="IdNivelCapability" numFmtId="0" hierarchy="45" level="1">
      <sharedItems containsSemiMixedTypes="0" containsNonDate="0" containsString="0"/>
    </cacheField>
    <cacheField name="[Rango].[RangoMesesCalificado].[RangoMesesCalificado]" caption="RangoMesesCalificado" numFmtId="0" hierarchy="38" level="1">
      <sharedItems containsSemiMixedTypes="0" containsNonDate="0" containsString="0"/>
    </cacheField>
  </cacheFields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3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5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1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4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3">
    <map measureGroup="0" dimension="0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4722225" backgroundQuery="1" createdVersion="6" refreshedVersion="8" minRefreshableVersion="3" recordCount="0" supportSubquery="1" supportAdvancedDrill="1" xr:uid="{CB79789B-AC6A-4C8A-95EA-2504BF351BAF}">
  <cacheSource type="external" connectionId="1"/>
  <cacheFields count="7">
    <cacheField name="[Rango].[NombresCalificado].[NombresCalificado]" caption="NombresCalificado" numFmtId="0" hierarchy="36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NombresCalificador].[NombresCalificador]" caption="NombresCalificador" numFmtId="0" hierarchy="32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Measures].[Promedio de IdNivelDomainExpertise]" caption="Promedio de IdNivelDomainExpertise" numFmtId="0" hierarchy="71" level="32767"/>
    <cacheField name="[Measures].[Promedio de IdNivelResolucion]" caption="Promedio de IdNivelResolucion" numFmtId="0" hierarchy="72" level="32767"/>
    <cacheField name="[Measures].[Promedio de IdNivelLiderazgo]" caption="Promedio de IdNivelLiderazgo" numFmtId="0" hierarchy="73" level="32767"/>
    <cacheField name="[Measures].[Promedio de IdNivelCultural]" caption="Promedio de IdNivelCultural" numFmtId="0" hierarchy="74" level="32767"/>
    <cacheField name="[Rango].[RangoMesesCalificado].[RangoMesesCalificado]" caption="RangoMesesCalificado" numFmtId="0" hierarchy="40" level="1">
      <sharedItems containsSemiMixedTypes="0" containsNonDate="0" containsString="0"/>
    </cacheField>
  </cacheFields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1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6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Promedio de IdNivelDomainExpertise]" caption="Promedio de IdNivelDomainExpertise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Resolucion]" caption="Promedio de IdNivelResolucion" measure="1" displayFolder="" measureGroup="Rango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Liderazgo]" caption="Promedio de IdNivelLiderazgo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Cultural]" caption="Promedio de IdNivelCultural" measure="1" displayFolder="" measureGroup="Rango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38907060187" backgroundQuery="1" createdVersion="8" refreshedVersion="8" minRefreshableVersion="3" recordCount="0" supportSubquery="1" supportAdvancedDrill="1" xr:uid="{B766093B-481E-41A6-AA36-85C51A817C57}">
  <cacheSource type="external" connectionId="1"/>
  <cacheFields count="6">
    <cacheField name="[BASE].[NivelDomainExpertise].[NivelDomainExpertise]" caption="NivelDomainExpertise" numFmtId="0" hierarchy="21" level="1">
      <sharedItems count="1">
        <s v="Principiante avanzado"/>
      </sharedItems>
    </cacheField>
    <cacheField name="[Measures].[Recuento distinto de MatriculaCalificado 2]" caption="Recuento distinto de MatriculaCalificado 2" numFmtId="0" hierarchy="77" level="32767"/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0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4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38910069443" backgroundQuery="1" createdVersion="8" refreshedVersion="8" minRefreshableVersion="3" recordCount="0" supportSubquery="1" supportAdvancedDrill="1" xr:uid="{9683EACF-544D-4295-9B67-17B66A34314C}">
  <cacheSource type="external" connectionId="1"/>
  <cacheFields count="6">
    <cacheField name="[Measures].[Recuento distinto de MatriculaCalificado 2]" caption="Recuento distinto de MatriculaCalificado 2" numFmtId="0" hierarchy="77" level="32767"/>
    <cacheField name="[BASE].[NivelLiderazgo].[NivelLiderazgo]" caption="NivelLiderazgo" numFmtId="0" hierarchy="25" level="1">
      <sharedItems count="1">
        <s v="Principiante avanzado"/>
      </sharedItems>
    </cacheField>
    <cacheField name="[Measures].[Recuento de MatriculaCalificado 2]" caption="Recuento de MatriculaCalificado 2" numFmtId="0" hierarchy="76" level="32767"/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4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5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38913194445" backgroundQuery="1" createdVersion="8" refreshedVersion="8" minRefreshableVersion="3" recordCount="0" supportSubquery="1" supportAdvancedDrill="1" xr:uid="{FE76B0FF-97EC-4717-BB22-D6421DEE4867}">
  <cacheSource type="external" connectionId="1"/>
  <cacheFields count="6">
    <cacheField name="[Measures].[Recuento de MatriculaCalificado 2]" caption="Recuento de MatriculaCalificado 2" numFmtId="0" hierarchy="76" level="32767"/>
    <cacheField name="[Measures].[Recuento distinto de MatriculaCalificado 2]" caption="Recuento distinto de MatriculaCalificado 2" numFmtId="0" hierarchy="77" level="32767"/>
    <cacheField name="[BASE].[NivelResolucion].[NivelResolucion]" caption="NivelResolucion" numFmtId="0" hierarchy="23" level="1">
      <sharedItems count="1">
        <s v="Principiante avanzado"/>
      </sharedItems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4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2" memberValueDatatype="130" unbalanced="0">
      <fieldsUsage count="2">
        <fieldUsage x="-1"/>
        <fieldUsage x="2"/>
      </fieldsUsage>
    </cacheHierarchy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5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38916435186" backgroundQuery="1" createdVersion="8" refreshedVersion="8" minRefreshableVersion="3" recordCount="0" supportSubquery="1" supportAdvancedDrill="1" xr:uid="{EBFFBD12-D6F1-4698-A15F-2FF45057D1B9}">
  <cacheSource type="external" connectionId="1"/>
  <cacheFields count="6">
    <cacheField name="[Measures].[Recuento distinto de MatriculaCalificado 2]" caption="Recuento distinto de MatriculaCalificado 2" numFmtId="0" hierarchy="77" level="32767"/>
    <cacheField name="[BASE].[NivelDomainExpertise].[NivelDomainExpertise]" caption="NivelDomainExpertise" numFmtId="0" hierarchy="21" level="1">
      <sharedItems count="1">
        <s v="Principiante avanzado"/>
      </sharedItems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4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38917129632" backgroundQuery="1" createdVersion="8" refreshedVersion="8" minRefreshableVersion="3" recordCount="0" supportSubquery="1" supportAdvancedDrill="1" xr:uid="{638A6975-40AF-4616-9CF6-FADDD3750AEE}">
  <cacheSource type="external" connectionId="1"/>
  <cacheFields count="4">
    <cacheField name="[Measures].[Recuento distinto de MatriculaCalificado 2]" caption="Recuento distinto de MatriculaCalificado 2" numFmtId="0" hierarchy="77" level="32767"/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1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38920254627" backgroundQuery="1" createdVersion="8" refreshedVersion="8" minRefreshableVersion="3" recordCount="0" supportSubquery="1" supportAdvancedDrill="1" xr:uid="{A1CEAC3A-C1E6-471F-844F-9E0D1FD49B51}">
  <cacheSource type="external" connectionId="1"/>
  <cacheFields count="6">
    <cacheField name="[Measures].[Recuento distinto de MatriculaCalificado 2]" caption="Recuento distinto de MatriculaCalificado 2" numFmtId="0" hierarchy="77" level="32767"/>
    <cacheField name="[BASE].[NivelCultural].[NivelCultural]" caption="NivelCultural" numFmtId="0" hierarchy="27" level="1">
      <sharedItems count="1">
        <s v="Competente"/>
      </sharedItems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4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38923379629" backgroundQuery="1" createdVersion="8" refreshedVersion="8" minRefreshableVersion="3" recordCount="0" supportSubquery="1" supportAdvancedDrill="1" xr:uid="{8D655DAA-A69C-48E9-A00F-169430AB6FF0}">
  <cacheSource type="external" connectionId="1"/>
  <cacheFields count="6">
    <cacheField name="[BASE].[Nivel].[Nivel]" caption="Nivel" numFmtId="0" hierarchy="29" level="1">
      <sharedItems count="1">
        <s v="Principiante avanzado"/>
      </sharedItems>
    </cacheField>
    <cacheField name="[Measures].[Recuento distinto de MatriculaCalificado 2]" caption="Recuento distinto de MatriculaCalificado 2" numFmtId="0" hierarchy="77" level="32767"/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2" memberValueDatatype="130" unbalanced="0">
      <fieldsUsage count="2">
        <fieldUsage x="-1"/>
        <fieldUsage x="0"/>
      </fieldsUsage>
    </cacheHierarchy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4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3892662037" backgroundQuery="1" createdVersion="8" refreshedVersion="8" minRefreshableVersion="3" recordCount="0" supportSubquery="1" supportAdvancedDrill="1" xr:uid="{D09A325C-78FE-46CC-B3AE-D408E2E2DBC9}">
  <cacheSource type="external" connectionId="1"/>
  <cacheFields count="6">
    <cacheField name="[Measures].[Recuento distinto de MatriculaCalificado 2]" caption="Recuento distinto de MatriculaCalificado 2" numFmtId="0" hierarchy="77" level="32767"/>
    <cacheField name="[BASE].[FlagNoEvidencidoCore].[FlagNoEvidencidoCore]" caption="FlagNoEvidencidoCore" numFmtId="0" hierarchy="10" level="1">
      <sharedItems count="1">
        <s v="NO"/>
      </sharedItems>
    </cacheField>
    <cacheField name="[BASE].[NivelDomainExpertise].[NivelDomainExpertise]" caption="NivelDomainExpertise" numFmtId="0" hierarchy="21" level="1">
      <sharedItems count="1">
        <s v="Principiante avanzado"/>
      </sharedItems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4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2" memberValueDatatype="130" unbalanced="0">
      <fieldsUsage count="2">
        <fieldUsage x="-1"/>
        <fieldUsage x="1"/>
      </fieldsUsage>
    </cacheHierarchy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2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5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38927662039" backgroundQuery="1" createdVersion="8" refreshedVersion="8" minRefreshableVersion="3" recordCount="0" supportSubquery="1" supportAdvancedDrill="1" xr:uid="{8524A2D0-7ED3-4BC5-9F95-F0BF481480CC}">
  <cacheSource type="external" connectionId="1"/>
  <cacheFields count="8">
    <cacheField name="[Measures].[Recuento distinto de MatriculaCalificado 2]" caption="Recuento distinto de MatriculaCalificado 2" numFmtId="0" hierarchy="77" level="32767"/>
    <cacheField name="[BASE].[NivelDomainExpertise].[NivelDomainExpertise]" caption="NivelDomainExpertise" numFmtId="0" hierarchy="21" level="1">
      <sharedItems containsSemiMixedTypes="0" containsNonDate="0" containsString="0"/>
    </cacheField>
    <cacheField name="[BASE].[TipoCapabilityAgrupado].[TipoCapabilityAgrupado]" caption="TipoCapabilityAgrupado" numFmtId="0" hierarchy="14" level="1">
      <sharedItems containsSemiMixedTypes="0" containsNonDate="0" containsString="0"/>
    </cacheField>
    <cacheField name="[BASE].[RolCalificado].[RolCalificado]" caption="RolCalificado" numFmtId="0" hierarchy="11" level="1">
      <sharedItems count="1">
        <s v="TM"/>
      </sharedItems>
    </cacheField>
    <cacheField name="[BASE].[Capability].[Capability]" caption="Capability" numFmtId="0" hierarchy="12" level="1">
      <sharedItems count="6">
        <s v="Cloud"/>
        <s v="Contenedores"/>
        <s v="Control de versiones"/>
        <s v="Despliegue continuo"/>
        <s v="Integración continua"/>
        <s v="Scripting y Automatización"/>
      </sharedItems>
    </cacheField>
    <cacheField name="[BASE].[NivelCapability].[NivelCapability]" caption="NivelCapability" numFmtId="0" hierarchy="18" level="1">
      <sharedItems count="2">
        <s v="Competente"/>
        <s v="Principiante avanzado"/>
      </sharedItems>
    </cacheField>
    <cacheField name="[BASE].[TipoEvaluacion].[TipoEvaluacion]" caption="TipoEvaluacion" numFmtId="0" hierarchy="30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7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2" memberValueDatatype="130" unbalanced="0">
      <fieldsUsage count="2">
        <fieldUsage x="-1"/>
        <fieldUsage x="4"/>
      </fieldsUsage>
    </cacheHierarchy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2" memberValueDatatype="130" unbalanced="0">
      <fieldsUsage count="2">
        <fieldUsage x="-1"/>
        <fieldUsage x="5"/>
      </fieldsUsage>
    </cacheHierarchy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6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38928356479" backgroundQuery="1" createdVersion="8" refreshedVersion="8" minRefreshableVersion="3" recordCount="0" supportSubquery="1" supportAdvancedDrill="1" xr:uid="{7C01827E-010B-4BDB-BDC6-1393060D6D72}">
  <cacheSource type="external" connectionId="1"/>
  <cacheFields count="4">
    <cacheField name="[Measures].[Recuento distinto de MatriculaCalificado 2]" caption="Recuento distinto de MatriculaCalificado 2" numFmtId="0" hierarchy="77" level="32767"/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1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38934259259" backgroundQuery="1" createdVersion="6" refreshedVersion="8" minRefreshableVersion="3" recordCount="0" supportSubquery="1" supportAdvancedDrill="1" xr:uid="{ACA3805A-AC8F-4F37-80B2-BE597E061D89}">
  <cacheSource type="external" connectionId="1"/>
  <cacheFields count="6">
    <cacheField name="[Rango].[NivelDomainExpertise].[NivelDomainExpertise]" caption="NivelDomainExpertise" numFmtId="0" hierarchy="52" level="1">
      <sharedItems count="1">
        <s v="Principiante avanzado"/>
      </sharedItems>
    </cacheField>
    <cacheField name="[Rango].[RolCalificado].[RolCalificado]" caption="RolCalificado" numFmtId="0" hierarchy="42" level="1">
      <sharedItems containsSemiMixedTypes="0" containsNonDate="0" containsString="0"/>
    </cacheField>
    <cacheField name="[Rango].[NombresCalificado].[NombresCalificado]" caption="NombresCalificado" numFmtId="0" hierarchy="36" level="1">
      <sharedItems count="1">
        <s v="VICTOR MOISES CANSECO SOTO"/>
      </sharedItems>
    </cacheField>
    <cacheField name="[Rango].[Capability].[Capability]" caption="Capability" numFmtId="0" hierarchy="43" level="1">
      <sharedItems count="12">
        <s v="Arquitectura de solución"/>
        <s v="Cloud"/>
        <s v="Contenedores"/>
        <s v="Control de versiones"/>
        <s v="Operaciones"/>
        <s v="Policy as Code"/>
        <s v="Programación"/>
        <s v="Pruebas continuas"/>
        <s v="Scripting y Automatización"/>
        <s v="Seguridad"/>
        <s v="Seguridad continua"/>
        <s v="Sistemas operativos y redes"/>
      </sharedItems>
    </cacheField>
    <cacheField name="[Measures].[Promedio de IdNivelCapability]" caption="Promedio de IdNivelCapability" numFmtId="0" hierarchy="67" level="32767"/>
    <cacheField name="[Rango].[IdNivelCapability].[IdNivelCapability]" caption="IdNivelCapability" numFmtId="0" hierarchy="48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2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>
      <fieldsUsage count="2">
        <fieldUsage x="-1"/>
        <fieldUsage x="1"/>
      </fieldsUsage>
    </cacheHierarchy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3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5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2" memberValueDatatype="130" unbalanced="0">
      <fieldsUsage count="2">
        <fieldUsage x="-1"/>
        <fieldUsage x="0"/>
      </fieldsUsage>
    </cacheHierarchy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3912039" backgroundQuery="1" createdVersion="3" refreshedVersion="8" minRefreshableVersion="3" recordCount="0" supportSubquery="1" supportAdvancedDrill="1" xr:uid="{DAC3E467-6A41-4174-9D0A-FEFAB2099587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licerData="1" pivotCacheId="1157067632" supportSubqueryNonVisual="1" supportSubqueryCalcMem="1" supportAddCalcMems="1"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3890208333" backgroundQuery="1" createdVersion="3" refreshedVersion="8" minRefreshableVersion="3" recordCount="0" supportSubquery="1" supportAdvancedDrill="1" xr:uid="{4A0FBB81-49D4-42CF-BF2A-DC1EDBBEFB8D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1416555525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434ACD-8A52-43DB-B4AE-DF656283A50B}" name="TablaDinámica2" cacheId="1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6:A17" firstHeaderRow="1" firstDataRow="1" firstDataCol="0"/>
  <pivotFields count="4"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Items count="1">
    <i/>
  </rowItems>
  <colItems count="1">
    <i/>
  </colItem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A204A1-51FB-4F95-9B5C-F2419A5B0E73}" name="TablaDinámica5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40:E48" firstHeaderRow="1" firstDataRow="2" firstDataCol="2" rowPageCount="2" colPageCount="1"/>
  <pivotFields count="8">
    <pivotField dataField="1" subtotalTop="0" showAll="0" defaultSubtotal="0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Row" allDrilled="1" outline="0" subtotalTop="0" showAll="0" dataSourceSort="1" defaultSubtotal="0" defaultAttributeDrillState="1">
      <items count="1">
        <item x="0"/>
      </items>
    </pivotField>
    <pivotField axis="axisRow" allDrilled="1" outline="0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axis="axisCol" allDrilled="1" subtotalTop="0" showAll="0" dataSourceSort="1" defaultSubtotal="0" defaultAttributeDrillState="1">
      <items count="2">
        <item x="0"/>
        <item x="1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2">
    <field x="3"/>
    <field x="4"/>
  </rowFields>
  <rowItems count="7">
    <i>
      <x/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5"/>
  </colFields>
  <colItems count="3">
    <i>
      <x/>
    </i>
    <i>
      <x v="1"/>
    </i>
    <i t="grand">
      <x/>
    </i>
  </colItems>
  <pageFields count="2">
    <pageField fld="1" hier="21" name="[BASE].[NivelDomainExpertise].[All]" cap="All"/>
    <pageField fld="2" hier="14" name="[BASE].[TipoCapabilityAgrupado].&amp;[PRINCIPAL]" cap="PRINCIPAL"/>
  </pageField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rowHierarchiesUsage count="2">
    <rowHierarchyUsage hierarchyUsage="11"/>
    <rowHierarchyUsage hierarchyUsage="12"/>
  </rowHierarchiesUsage>
  <colHierarchiesUsage count="1">
    <colHierarchyUsage hierarchyUsage="18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91F9AB-3B2C-4161-858D-0A77D286C4BE}" name="TablaDinámica4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9:C32" firstHeaderRow="1" firstDataRow="2" firstDataCol="1"/>
  <pivotFields count="6">
    <pivotField dataField="1" subtotalTop="0" showAll="0" defaultSubtotal="0"/>
    <pivotField axis="axisCol" allDrilled="1" subtotalTop="0" showAll="0" dataSourceSort="1" defaultSubtotal="0" defaultAttributeDrillState="1">
      <items count="1">
        <item x="0"/>
      </items>
    </pivotField>
    <pivotField axis="axisRow" allDrilled="1" subtotalTop="0" showAll="0" defaultSubtotal="0" defaultAttributeDrillState="1">
      <items count="1">
        <item x="0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1">
    <field x="2"/>
  </rowFields>
  <rowItems count="2">
    <i>
      <x/>
    </i>
    <i t="grand">
      <x/>
    </i>
  </rowItems>
  <colFields count="1">
    <field x="1"/>
  </colFields>
  <colItems count="2">
    <i>
      <x/>
    </i>
    <i t="grand">
      <x/>
    </i>
  </colItem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1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326BCE-E25C-4250-9098-F1A77F6EC8A7}" name="TablaDinámica3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0:C22" firstHeaderRow="0" firstDataRow="1" firstDataCol="1"/>
  <pivotFields count="6">
    <pivotField axis="axisRow" allDrilled="1" subtotalTop="0" showAll="0" defaultSubtotal="0" defaultAttributeDrillState="1">
      <items count="1">
        <item x="0"/>
      </items>
    </pivotField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1" subtotal="count" baseField="0" baseItem="2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5" subtotal="count" showDataAs="percentOfCol" baseField="0" baseItem="2" numFmtId="10">
      <extLst>
        <ext xmlns:x14="http://schemas.microsoft.com/office/spreadsheetml/2009/9/main" uri="{E15A36E0-9728-4e99-A89B-3F7291B0FE68}">
          <x14:dataField sourceField="1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34113D-97B4-4994-9273-703D5A427A54}" name="TablaDinámica5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26:C28" firstHeaderRow="0" firstDataRow="1" firstDataCol="1"/>
  <pivotFields count="6">
    <pivotField axis="axisRow" allDrilled="1" subtotalTop="0" showAll="0" defaultSubtotal="0" defaultAttributeDrillState="1">
      <items count="1">
        <item x="0"/>
      </items>
    </pivotField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1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5" subtotal="count" showDataAs="percentOfCol" baseField="0" baseItem="0" numFmtId="10">
      <extLst>
        <ext xmlns:x14="http://schemas.microsoft.com/office/spreadsheetml/2009/9/main" uri="{E15A36E0-9728-4e99-A89B-3F7291B0FE68}">
          <x14:dataField sourceField="1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62CE2B-8864-4CB7-AF23-5C20C9D8D403}" name="TablaDinámica3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0:A21" firstHeaderRow="1" firstDataRow="1" firstDataCol="0"/>
  <pivotFields count="4"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Items count="1">
    <i/>
  </rowItems>
  <colItems count="1">
    <i/>
  </colItem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14DD3A-9F23-4D8F-B017-88661EA19193}" name="TablaDinámica10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70:C72" firstHeaderRow="0" firstDataRow="1" firstDataCol="1"/>
  <pivotFields count="6">
    <pivotField dataField="1" subtotalTop="0" showAll="0" defaultSubtotal="0"/>
    <pivotField axis="axisRow" allDrilled="1" subtotalTop="0" showAll="0" defaultSubtotal="0" defaultAttributeDrillState="1">
      <items count="1">
        <item x="0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5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72B7E-284B-481F-88FA-00A8D6F3E7B0}" name="TablaDinámica9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60:C62" firstHeaderRow="0" firstDataRow="1" firstDataCol="1"/>
  <pivotFields count="6">
    <pivotField dataField="1" subtotalTop="0" showAll="0" defaultSubtotal="0"/>
    <pivotField axis="axisRow" allDrilled="1" subtotalTop="0" showAll="0" defaultSubtotal="0" defaultAttributeDrillState="1">
      <items count="1">
        <item x="0"/>
      </items>
    </pivotField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1">
    <field x="1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e MatriculaCalificado" fld="2" subtotal="count" showDataAs="percentOfCol" baseField="0" baseItem="0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e MatriculaCalificado"/>
    <pivotHierarchy dragToData="1" caption="Recuento distinto de MatriculaCalificado2"/>
  </pivotHierarchies>
  <pivotTableStyleInfo name="PivotStyleLight16" showRowHeaders="1" showColHeaders="1" showRowStripes="0" showColStripes="0" showLastColumn="1"/>
  <rowHierarchiesUsage count="1">
    <rowHierarchyUsage hierarchyUsage="2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AABAE1-54F3-4152-8CB0-84108FF3AC20}" name="TablaDinámica8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48:C50" firstHeaderRow="0" firstDataRow="1" firstDataCol="1"/>
  <pivotFields count="6">
    <pivotField dataField="1" subtotalTop="0" showAll="0" defaultSubtotal="0"/>
    <pivotField dataField="1" subtotalTop="0" showAll="0" defaultSubtotal="0"/>
    <pivotField axis="axisRow" allDrilled="1" subtotalTop="0" showAll="0" defaultSubtotal="0" defaultAttributeDrillState="1">
      <items count="1">
        <item x="0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1" subtotal="count" baseField="0" baseItem="1">
      <extLst>
        <ext xmlns:x15="http://schemas.microsoft.com/office/spreadsheetml/2010/11/main" uri="{FABC7310-3BB5-11E1-824E-6D434824019B}">
          <x15:dataField isCountDistinct="1"/>
        </ext>
      </extLst>
    </dataField>
    <dataField name="Recuento de MatriculaCalificado2" fld="0" subtotal="count" showDataAs="percentOfCol" baseField="0" baseItem="1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0A903D-7482-450C-A716-1AF466A358B8}" name="TablaDinámica7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8:C40" firstHeaderRow="0" firstDataRow="1" firstDataCol="1"/>
  <pivotFields count="6">
    <pivotField dataField="1" subtotalTop="0" showAll="0" defaultSubtotal="0"/>
    <pivotField axis="axisRow" allDrilled="1" subtotalTop="0" showAll="0" defaultSubtotal="0" defaultAttributeDrillState="1">
      <items count="1">
        <item x="0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5" subtotal="count" showDataAs="percentOfCol" baseField="1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e MatriculaCalificado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12835A-6F76-47F3-976F-742FDEB0D1E0}" name="TablaDinámica10" cacheId="12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compact="0" compactData="0" multipleFieldFilters="0" chartFormat="17">
  <location ref="A4:N6" firstHeaderRow="1" firstDataRow="2" firstDataCol="2" rowPageCount="2" colPageCount="1"/>
  <pivotFields count="6">
    <pivotField axis="axisRow" compact="0" allDrilled="1" outline="0" subtotalTop="0" showAll="0" defaultSubtotal="0" defaultAttributeDrillState="1">
      <items count="1">
        <item x="0"/>
      </items>
    </pivotField>
    <pivotField axis="axisPage" compact="0" allDrilled="1" outline="0" subtotalTop="0" showAll="0" dataSourceSort="1" defaultSubtotal="0" defaultAttributeDrillState="1"/>
    <pivotField axis="axisRow" compact="0" allDrilled="1" outline="0" subtotalTop="0" showAll="0" dataSourceSort="1" defaultSubtotal="0" defaultAttributeDrillState="1">
      <items count="1">
        <item x="0"/>
      </items>
    </pivotField>
    <pivotField axis="axisCol" compact="0" allDrilled="1" outline="0" subtotalTop="0" showAll="0" defaultSubtotal="0" defaultAttributeDrillState="1">
      <items count="12">
        <item x="3"/>
        <item x="6"/>
        <item x="9"/>
        <item x="0"/>
        <item x="1"/>
        <item x="2"/>
        <item x="4"/>
        <item x="5"/>
        <item x="7"/>
        <item x="8"/>
        <item x="10"/>
        <item x="11"/>
      </items>
    </pivotField>
    <pivotField dataField="1" compact="0" outline="0" subtotalTop="0" showAll="0" defaultSubtotal="0"/>
    <pivotField axis="axisPage" compact="0" allDrilled="1" outline="0" subtotalTop="0" showAll="0" dataSourceSort="1" defaultSubtotal="0" defaultAttributeDrillState="1"/>
  </pivotFields>
  <rowFields count="2">
    <field x="0"/>
    <field x="2"/>
  </rowFields>
  <rowItems count="1">
    <i>
      <x/>
      <x/>
    </i>
  </rowItems>
  <colFields count="1">
    <field x="3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colItems>
  <pageFields count="2">
    <pageField fld="1" hier="42" name="[Rango].[RolCalificado].[All]" cap="All"/>
    <pageField fld="5" hier="48" name="[Rango].[IdNivelCapability].[All]" cap="All"/>
  </pageFields>
  <dataFields count="1">
    <dataField name="Promedio de IdNivelCapability" fld="4" subtotal="average" baseField="2" baseItem="0"/>
  </dataFields>
  <formats count="1">
    <format dxfId="3">
      <pivotArea dataOnly="0" labelOnly="1" outline="0" fieldPosition="0">
        <references count="1">
          <reference field="3" count="0"/>
        </references>
      </pivotArea>
    </format>
  </formats>
  <conditionalFormats count="1">
    <conditionalFormat priority="5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52"/>
    <rowHierarchyUsage hierarchyUsage="36"/>
  </rowHierarchiesUsage>
  <colHierarchiesUsage count="1">
    <colHierarchyUsage hierarchyUsage="4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78E7A-73D7-49C3-AB62-D4945D77AF24}" name="TablaDinámica14" cacheId="0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4:T131" firstHeaderRow="1" firstDataRow="2" firstDataCol="1" rowPageCount="1" colPageCount="1"/>
  <pivotFields count="6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Col" allDrilled="1" showAll="0" defaultAttributeDrillState="1">
      <items count="20">
        <item x="7"/>
        <item x="17"/>
        <item x="0"/>
        <item x="1"/>
        <item x="2"/>
        <item x="3"/>
        <item x="4"/>
        <item x="5"/>
        <item x="6"/>
        <item x="8"/>
        <item x="9"/>
        <item x="10"/>
        <item x="11"/>
        <item x="12"/>
        <item x="13"/>
        <item x="14"/>
        <item x="15"/>
        <item x="16"/>
        <item x="18"/>
        <item t="default"/>
      </items>
    </pivotField>
    <pivotField dataField="1" showAll="0" defaultSubtotal="0"/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Page" allDrilled="1" subtotalTop="0" showAll="0" dataSourceSort="1" defaultAttributeDrillState="1">
      <items count="1">
        <item t="default"/>
      </items>
    </pivotField>
    <pivotField allDrilled="1" subtotalTop="0" showAll="0" dataSourceSort="1" defaultAttributeDrillState="1"/>
  </pivotFields>
  <rowFields count="2">
    <field x="3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1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colItems>
  <pageFields count="1">
    <pageField fld="4" hier="45" name="[Rango].[IdNivelCapability].&amp;[1]" cap="1"/>
  </pageFields>
  <dataFields count="1">
    <dataField name="Promedio de IdNivelCapability" fld="2" subtotal="average" baseField="0" baseItem="0" numFmtId="1"/>
  </dataFields>
  <formats count="2">
    <format dxfId="2">
      <pivotArea dataOnly="0" labelOnly="1" outline="0" fieldPosition="0">
        <references count="1">
          <reference field="1" count="0"/>
        </references>
      </pivotArea>
    </format>
    <format dxfId="1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>
      <members count="5" level="1">
        <member name="[Rango].[IdNivelCapability].&amp;[1]"/>
        <member name="[Rango].[IdNivelCapability].&amp;[2]"/>
        <member name="[Rango].[IdNivelCapability].&amp;[3]"/>
        <member name=""/>
        <member name="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0"/>
    <rowHierarchyUsage hierarchyUsage="34"/>
  </rowHierarchiesUsage>
  <colHierarchiesUsage count="1">
    <colHierarchyUsage hierarchyUsage="4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 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B56723-BF5A-4D4D-A519-EF688A8FC184}" name="TablaDinámica19" cacheId="1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3:E129" firstHeaderRow="0" firstDataRow="1" firstDataCol="1"/>
  <pivotFields count="7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dataField="1" subtotalTop="0" showAll="0"/>
    <pivotField dataField="1" subtotalTop="0" showAll="0"/>
    <pivotField dataField="1" subtotalTop="0" showAll="0"/>
    <pivotField dataField="1" subtotalTop="0" showAll="0"/>
    <pivotField allDrilled="1" subtotalTop="0" showAll="0" dataSourceSort="1" defaultAttributeDrillState="1"/>
  </pivotFields>
  <rowFields count="2">
    <field x="1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Promedio de IdNivelDomainExpertise" fld="2" subtotal="average" baseField="1" baseItem="0"/>
    <dataField name="Promedio de IdNivelResolucion" fld="3" subtotal="average" baseField="1" baseItem="0"/>
    <dataField name="Promedio de IdNivelLiderazgo" fld="4" subtotal="average" baseField="1" baseItem="0"/>
    <dataField name="Promedio de IdNivelCultural" fld="5" subtotal="average" baseField="1" baseItem="0"/>
  </dataFields>
  <formats count="1">
    <format dxfId="0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/>
      </pivotAreas>
    </conditionalFormat>
  </conditionalFormats>
  <pivotHierarchies count="7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 caption="Promedio de IdNivelDomainExpertise"/>
    <pivotHierarchy dragToData="1" caption="Promedio de IdNivelResolucion"/>
    <pivotHierarchy dragToData="1" caption="Promedio de IdNivelLiderazgo"/>
    <pivotHierarchy dragToData="1" caption="Promedio de IdNivelCultural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2"/>
    <rowHierarchyUsage hierarchyUsage="3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angoMesesCalificado1" xr10:uid="{7CC27EC0-E29D-4433-BB88-BB209395106E}" sourceName="[Rango].[RangoMesesCalificado]">
  <pivotTables>
    <pivotTable tabId="13" name="TablaDinámica14"/>
    <pivotTable tabId="14" name="TablaDinámica19"/>
  </pivotTables>
  <data>
    <olap pivotCacheId="1157067632">
      <levels count="2">
        <level uniqueName="[Rango].[RangoMesesCalificado].[(All)]" sourceCaption="(All)" count="0"/>
        <level uniqueName="[Rango].[RangoMesesCalificado].[RangoMesesCalificado]" sourceCaption="RangoMesesCalificado" count="2">
          <ranges>
            <range startItem="0">
              <i n="[Rango].[RangoMesesCalificado].&amp;[2. Entre 4 - 6 meses]" c="2. Entre 4 - 6 meses"/>
              <i n="[Rango].[RangoMesesCalificado].&amp;[3. Mayor a 6 meses]" c="3. Mayor a 6 meses"/>
            </range>
          </ranges>
        </level>
      </levels>
      <selections count="1">
        <selection n="[Rango].[RangoMesesCalificado].[All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olCalificado2" xr10:uid="{2C3D9192-7100-454D-8D56-357D4BF300BC}" sourceName="[BASE].[RolCalificado]">
  <pivotTables>
    <pivotTable tabId="20" name="TablaDinámica3"/>
    <pivotTable tabId="18" name="TablaDinámica9"/>
    <pivotTable tabId="18" name="TablaDinámica8"/>
    <pivotTable tabId="18" name="TablaDinámica7"/>
    <pivotTable tabId="18" name="TablaDinámica3"/>
    <pivotTable tabId="18" name="TablaDinámica10"/>
    <pivotTable tabId="18" name="TablaDinámica5"/>
    <pivotTable tabId="20" name="TablaDinámica2"/>
    <pivotTable tabId="20" name="TablaDinámica4"/>
    <pivotTable tabId="20" name="TablaDinámica5"/>
  </pivotTables>
  <data>
    <olap pivotCacheId="1416555525">
      <levels count="2">
        <level uniqueName="[BASE].[RolCalificado].[(All)]" sourceCaption="(All)" count="0"/>
        <level uniqueName="[BASE].[RolCalificado].[RolCalificado]" sourceCaption="RolCalificado" count="1">
          <ranges>
            <range startItem="0">
              <i n="[BASE].[RolCalificado].&amp;[TM]" c="TM"/>
            </range>
          </ranges>
        </level>
      </levels>
      <selections count="1">
        <selection n="[BASE].[RolCalificado].[All]"/>
      </selections>
    </olap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angoMesesCalificado3" xr10:uid="{B0F54BFD-E856-4BB7-98B4-DA814EBB8AD2}" sourceName="[BASE].[RangoMesesCalificado]">
  <pivotTables>
    <pivotTable tabId="20" name="TablaDinámica3"/>
    <pivotTable tabId="18" name="TablaDinámica9"/>
    <pivotTable tabId="18" name="TablaDinámica8"/>
    <pivotTable tabId="18" name="TablaDinámica7"/>
    <pivotTable tabId="18" name="TablaDinámica3"/>
    <pivotTable tabId="18" name="TablaDinámica10"/>
    <pivotTable tabId="18" name="TablaDinámica5"/>
    <pivotTable tabId="20" name="TablaDinámica2"/>
    <pivotTable tabId="20" name="TablaDinámica4"/>
    <pivotTable tabId="20" name="TablaDinámica5"/>
  </pivotTables>
  <data>
    <olap pivotCacheId="1416555525">
      <levels count="2">
        <level uniqueName="[BASE].[RangoMesesCalificado].[(All)]" sourceCaption="(All)" count="0"/>
        <level uniqueName="[BASE].[RangoMesesCalificado].[RangoMesesCalificado]" sourceCaption="RangoMesesCalificado" count="1">
          <ranges>
            <range startItem="0">
              <i n="[BASE].[RangoMesesCalificado].&amp;[3. Mayor a 6 meses]" c="3. Mayor a 6 meses"/>
            </range>
          </ranges>
        </level>
      </levels>
      <selections count="1">
        <selection n="[BASE].[RangoMesesCalificado].[All]"/>
      </selections>
    </olap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Evaluacion2" xr10:uid="{9931FD0F-DB6E-48C6-878E-55D862C4C6D4}" sourceName="[BASE].[TipoEvaluacion]">
  <pivotTables>
    <pivotTable tabId="20" name="TablaDinámica3"/>
    <pivotTable tabId="18" name="TablaDinámica9"/>
    <pivotTable tabId="18" name="TablaDinámica8"/>
    <pivotTable tabId="18" name="TablaDinámica7"/>
    <pivotTable tabId="18" name="TablaDinámica3"/>
    <pivotTable tabId="18" name="TablaDinámica10"/>
    <pivotTable tabId="18" name="TablaDinámica5"/>
    <pivotTable tabId="20" name="TablaDinámica2"/>
    <pivotTable tabId="20" name="TablaDinámica4"/>
    <pivotTable tabId="20" name="TablaDinámica5"/>
  </pivotTables>
  <data>
    <olap pivotCacheId="1416555525">
      <levels count="2">
        <level uniqueName="[BASE].[TipoEvaluacion].[(All)]" sourceCaption="(All)" count="0"/>
        <level uniqueName="[BASE].[TipoEvaluacion].[TipoEvaluacion]" sourceCaption="TipoEvaluacion" count="1">
          <ranges>
            <range startItem="0">
              <i n="[BASE].[TipoEvaluacion].&amp;[EVALUACIÓN]" c="EVALUACIÓN"/>
            </range>
          </ranges>
        </level>
      </levels>
      <selections count="1">
        <selection n="[BASE].[TipoEvaluacion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olCalificado 1" xr10:uid="{BA018E6B-2A10-4780-91AA-B2D35AD10184}" cache="SegmentaciónDeDatos_RolCalificado2" caption="RolCalificado" level="1" rowHeight="241300"/>
  <slicer name="RangoMesesCalificado 1" xr10:uid="{EE140060-CFA2-4D95-9442-D1EDFAC53883}" cache="SegmentaciónDeDatos_RangoMesesCalificado3" caption="RangoMesesCalificado" level="1" rowHeight="241300"/>
  <slicer name="TipoEvaluacion 2" xr10:uid="{A1E3DA7C-D24B-48B3-A575-68D3634B6626}" cache="SegmentaciónDeDatos_TipoEvaluacion2" caption="TipoEvaluacion" level="1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olCalificado 2" xr10:uid="{2D5719DF-B1EC-419D-975F-F3014B56CAB2}" cache="SegmentaciónDeDatos_RolCalificado2" caption="RolCalificado" level="1" rowHeight="241300"/>
  <slicer name="RangoMesesCalificado 3" xr10:uid="{C38AFE5A-06F1-48FC-B350-02DD28A233FF}" cache="SegmentaciónDeDatos_RangoMesesCalificado3" caption="RangoMesesCalificado" level="1" rowHeight="241300"/>
  <slicer name="TipoEvaluacion" xr10:uid="{BE72DE0E-B1B2-40A6-BC57-B4A098E5EFAE}" cache="SegmentaciónDeDatos_TipoEvaluacion2" caption="TipoEvaluacion" level="1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angoMesesCalificado 2" xr10:uid="{00A20E4F-3085-40F4-B294-0EC23751095A}" cache="SegmentaciónDeDatos_RangoMesesCalificado1" caption="RangoMesesCalificado" level="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1B05A-2CF4-4339-A02C-E402B124D38F}" name="BASE" displayName="BASE" ref="A1:AE18" totalsRowShown="0" headerRowDxfId="22" dataDxfId="21">
  <autoFilter ref="A1:AE18" xr:uid="{383D5771-3993-44C1-A88A-4CF8FCD92721}"/>
  <sortState xmlns:xlrd2="http://schemas.microsoft.com/office/spreadsheetml/2017/richdata2" ref="A2:AE13">
    <sortCondition ref="F1:F13"/>
  </sortState>
  <tableColumns count="31">
    <tableColumn id="1" xr3:uid="{C4CC4042-D29B-46EF-9908-463FB0AB2A0F}" name="MatriculaCalificador"/>
    <tableColumn id="2" xr3:uid="{FF879C8B-50F1-48E1-9214-CA7A6CE6EDD7}" name="NombresCalificador"/>
    <tableColumn id="3" xr3:uid="{FD07F400-99ED-4698-B225-DE6B7404B0C7}" name="RolCalificador"/>
    <tableColumn id="4" xr3:uid="{AB4DC90A-89AA-4093-98AA-11DAB589D8A7}" name="Chapter"/>
    <tableColumn id="5" xr3:uid="{E797D9D1-E759-4F82-8AD2-CC85AD9EEE65}" name="MatriculaCalificado"/>
    <tableColumn id="6" xr3:uid="{E8C5C4D8-2745-4718-B906-3B382423A6FC}" name="NombresCalificado"/>
    <tableColumn id="7" xr3:uid="{E12831D6-175E-433F-B0F4-0A0620FF03AD}" name="CorreoCalificado" dataDxfId="20"/>
    <tableColumn id="8" xr3:uid="{B91F411B-14AD-4FBD-93AD-89ABE1AABF98}" name="FechaIngresoCalificado" dataDxfId="19"/>
    <tableColumn id="9" xr3:uid="{C5D6C2BD-1F98-41D4-8A60-5AD24B4257B0}" name="DiffMesesCalificado" dataDxfId="18">
      <calculatedColumnFormula>DATEDIF(H2,TODAY(),"m")</calculatedColumnFormula>
    </tableColumn>
    <tableColumn id="10" xr3:uid="{9C3BD2EA-AD99-4C04-8593-CFD093591172}" name="RangoMesesCalificado" dataDxfId="17">
      <calculatedColumnFormula>IF(I2&lt;=3,"1. Menor o igual a 3 meses",IF(I2&lt;=6,"2. Entre 4 - 6 meses","3. Mayor a 6 meses"))</calculatedColumnFormula>
    </tableColumn>
    <tableColumn id="11" xr3:uid="{2AA9C563-CCB5-4EA7-9FA0-A29A709E46EE}" name="FlagNoEvidencidoCore">
      <calculatedColumnFormula>IF(COUNTIFS($E$2:$E$18,E2,$O$2:$O$18,"PRINCIPAL",$R$2:$R$18,0)&gt;0,"SI","NO")</calculatedColumnFormula>
    </tableColumn>
    <tableColumn id="12" xr3:uid="{E6BA3116-B364-499E-9017-19B23C4CC44A}" name="RolCalificado"/>
    <tableColumn id="13" xr3:uid="{200E76DA-20A8-48BE-AB84-129185A4914A}" name="Capability"/>
    <tableColumn id="14" xr3:uid="{AECD085D-E861-4C06-9FFF-2B1DB83BE536}" name="TipoCapability"/>
    <tableColumn id="15" xr3:uid="{1A570C0C-A94A-4BCB-81CE-28F80F0FD847}" name="TipoCapabilityAgrupado"/>
    <tableColumn id="16" xr3:uid="{5BD719B6-46D6-434C-8829-EB3811358D26}" name="LLAVE" dataDxfId="16">
      <calculatedColumnFormula>F2&amp;M2&amp;AE2</calculatedColumnFormula>
    </tableColumn>
    <tableColumn id="32" xr3:uid="{75FE4A85-9E71-4822-933B-069C1D71911A}" name="LLAVE2" dataDxfId="15">
      <calculatedColumnFormula>BASE[[#This Row],[NombresCalificado]]&amp;BASE[[#This Row],[TipoEvaluacion]]</calculatedColumnFormula>
    </tableColumn>
    <tableColumn id="17" xr3:uid="{59756F10-8B8B-4934-A7A0-2DC4384FC6E2}" name="IdNivelCapability"/>
    <tableColumn id="18" xr3:uid="{31F2EB79-6036-46E7-875C-05B949B322E4}" name="NivelCapability"/>
    <tableColumn id="19" xr3:uid="{206271B5-58D1-4536-A317-07AD75EDB93D}" name="FlagConocimiento"/>
    <tableColumn id="20" xr3:uid="{C4536151-DD62-44FA-ADB6-9D37C8C8A850}" name="IdNivelDomainExpertise" dataDxfId="14"/>
    <tableColumn id="21" xr3:uid="{6E89691C-32BE-4A1E-978C-B71995E419D5}" name="NivelDomainExpertise" dataDxfId="13">
      <calculatedColumnFormula array="1">_xlfn.IFS(U2=0,"Prenovato",U2=1,"Novato",U2=2,"Principiante avanzado",U2=3,"Competente",U2=4,"Proficiente",U2=5,"Master")</calculatedColumnFormula>
    </tableColumn>
    <tableColumn id="22" xr3:uid="{FE923540-A496-47CF-B79F-702F9B3A4E04}" name="IdNivelResolucion" dataDxfId="12"/>
    <tableColumn id="23" xr3:uid="{3DB36776-1616-437C-A059-7DC1C0639167}" name="NivelResolucion" dataDxfId="11">
      <calculatedColumnFormula array="1">_xlfn.IFS(W2=0,"No evidenciado",W2=1,"Novato",W2=2,"Principiante avanzado",W2=3,"Competente",W2=4,"Proficiente",W2=5,"Master")</calculatedColumnFormula>
    </tableColumn>
    <tableColumn id="24" xr3:uid="{3367E7CA-A51B-423E-BA7C-324A6702E5B8}" name="IdNivelLiderazgo" dataDxfId="10"/>
    <tableColumn id="25" xr3:uid="{753674B2-5B26-485E-BA44-095E2C653A5A}" name="NivelLiderazgo" dataDxfId="9">
      <calculatedColumnFormula array="1">_xlfn.IFS(Y2=0,"No evidenciado",Y2=1,"Novato",Y2=2,"Principiante avanzado",Y2=3,"Competente",Y2=4,"Proficiente",Y2=5,"Master")</calculatedColumnFormula>
    </tableColumn>
    <tableColumn id="26" xr3:uid="{C6343BA3-F547-477B-A0CB-2EBF660156F6}" name="IdNivelCultural" dataDxfId="8"/>
    <tableColumn id="27" xr3:uid="{7ADA5CB3-497C-4B52-A232-97504FEFFC58}" name="NivelCultural" dataDxfId="7">
      <calculatedColumnFormula array="1">_xlfn.IFS(AA2=0,"No evidenciado",AA2=1,"Novato",AA2=2,"Principiante avanzado",AA2=3,"Competente",AA2=4,"Proficiente",AA2=5,"Master")</calculatedColumnFormula>
    </tableColumn>
    <tableColumn id="28" xr3:uid="{D89895CD-E060-470E-ADC6-C3917E6D3254}" name="IdNivel" dataDxfId="6"/>
    <tableColumn id="29" xr3:uid="{6441EA1C-5902-4AA1-8D3B-E48644D1C068}" name="Nivel" dataDxfId="5">
      <calculatedColumnFormula array="1">_xlfn.IFS(AC2=0,"Prenovato",AC2=1,"Novato",AC2=2,"Principiante avanzado",AC2=3,"Competente",AC2=4,"Proficiente",AC2=5,"Master")</calculatedColumnFormula>
    </tableColumn>
    <tableColumn id="31" xr3:uid="{0D4D67A6-88EF-41D2-9D55-4DFB7BE30C0E}" name="TipoEvaluacion" dataDxfId="4">
      <calculatedColumnFormula>IF(A2&lt;&gt;E2,"EVALUACIÓN","AUTOEVALUACIÓN")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8" Type="http://schemas.microsoft.com/office/2007/relationships/slicer" Target="../slicers/slicer2.xml"/><Relationship Id="rId3" Type="http://schemas.openxmlformats.org/officeDocument/2006/relationships/pivotTable" Target="../pivotTables/pivotTable7.xml"/><Relationship Id="rId7" Type="http://schemas.openxmlformats.org/officeDocument/2006/relationships/drawing" Target="../drawings/drawing2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pivotTable" Target="../pivotTables/pivotTable10.xml"/><Relationship Id="rId5" Type="http://schemas.openxmlformats.org/officeDocument/2006/relationships/pivotTable" Target="../pivotTables/pivotTable9.xml"/><Relationship Id="rId4" Type="http://schemas.openxmlformats.org/officeDocument/2006/relationships/pivotTable" Target="../pivotTables/pivot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5771-3993-44C1-A88A-4CF8FCD92721}">
  <dimension ref="A1:AE18"/>
  <sheetViews>
    <sheetView zoomScale="85" zoomScaleNormal="85" workbookViewId="0">
      <pane ySplit="1" topLeftCell="A2" activePane="bottomLeft" state="frozen"/>
      <selection pane="bottomLeft" activeCell="F16" sqref="F16"/>
    </sheetView>
  </sheetViews>
  <sheetFormatPr baseColWidth="10" defaultRowHeight="15" x14ac:dyDescent="0.25"/>
  <cols>
    <col min="1" max="1" width="24.28515625" bestFit="1" customWidth="1"/>
    <col min="2" max="2" width="47.7109375" bestFit="1" customWidth="1"/>
    <col min="3" max="3" width="16.7109375" bestFit="1" customWidth="1"/>
    <col min="4" max="4" width="18" bestFit="1" customWidth="1"/>
    <col min="5" max="5" width="22" bestFit="1" customWidth="1"/>
    <col min="6" max="6" width="47.7109375" bestFit="1" customWidth="1"/>
    <col min="7" max="7" width="47.7109375" customWidth="1"/>
    <col min="8" max="8" width="24" customWidth="1"/>
    <col min="9" max="9" width="21.28515625" customWidth="1"/>
    <col min="10" max="11" width="24.42578125" customWidth="1"/>
    <col min="12" max="12" width="14.7109375" customWidth="1"/>
    <col min="13" max="13" width="44.42578125" customWidth="1"/>
    <col min="14" max="14" width="17.7109375" customWidth="1"/>
    <col min="15" max="17" width="22.85546875" customWidth="1"/>
    <col min="18" max="18" width="18.7109375" customWidth="1"/>
    <col min="19" max="19" width="20.5703125" customWidth="1"/>
    <col min="20" max="20" width="18" customWidth="1"/>
    <col min="21" max="21" width="25.28515625" customWidth="1"/>
    <col min="22" max="22" width="27.5703125" bestFit="1" customWidth="1"/>
    <col min="23" max="23" width="23.7109375" bestFit="1" customWidth="1"/>
    <col min="24" max="24" width="20.5703125" bestFit="1" customWidth="1"/>
    <col min="25" max="25" width="18.28515625" bestFit="1" customWidth="1"/>
    <col min="26" max="26" width="20.5703125" bestFit="1" customWidth="1"/>
    <col min="27" max="27" width="16.7109375" bestFit="1" customWidth="1"/>
    <col min="28" max="29" width="16.7109375" customWidth="1"/>
    <col min="30" max="30" width="20.5703125" bestFit="1" customWidth="1"/>
  </cols>
  <sheetData>
    <row r="1" spans="1:31" x14ac:dyDescent="0.25">
      <c r="A1" s="1" t="s">
        <v>11</v>
      </c>
      <c r="B1" s="1" t="s">
        <v>12</v>
      </c>
      <c r="C1" s="1" t="s">
        <v>15</v>
      </c>
      <c r="D1" s="1" t="s">
        <v>0</v>
      </c>
      <c r="E1" s="1" t="s">
        <v>10</v>
      </c>
      <c r="F1" s="1" t="s">
        <v>13</v>
      </c>
      <c r="G1" s="1" t="s">
        <v>22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14</v>
      </c>
      <c r="M1" s="1" t="s">
        <v>3</v>
      </c>
      <c r="N1" s="1" t="s">
        <v>1</v>
      </c>
      <c r="O1" s="1" t="s">
        <v>26</v>
      </c>
      <c r="P1" s="1" t="s">
        <v>193</v>
      </c>
      <c r="Q1" s="1" t="s">
        <v>195</v>
      </c>
      <c r="R1" s="1" t="s">
        <v>2</v>
      </c>
      <c r="S1" s="1" t="s">
        <v>9</v>
      </c>
      <c r="T1" s="1" t="s">
        <v>21</v>
      </c>
      <c r="U1" s="1" t="s">
        <v>8</v>
      </c>
      <c r="V1" s="1" t="s">
        <v>7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186</v>
      </c>
    </row>
    <row r="2" spans="1:31" x14ac:dyDescent="0.25">
      <c r="A2" t="s">
        <v>196</v>
      </c>
      <c r="B2" t="s">
        <v>197</v>
      </c>
      <c r="C2" t="s">
        <v>187</v>
      </c>
      <c r="D2" t="s">
        <v>198</v>
      </c>
      <c r="E2" t="s">
        <v>199</v>
      </c>
      <c r="F2" t="s">
        <v>200</v>
      </c>
      <c r="G2" t="s">
        <v>201</v>
      </c>
      <c r="H2" s="4"/>
      <c r="I2" s="1">
        <f t="shared" ref="I2:I13" ca="1" si="0">DATEDIF(H2,TODAY(),"m")</f>
        <v>1481</v>
      </c>
      <c r="J2" s="1" t="str">
        <f t="shared" ref="J2:J13" ca="1" si="1">IF(I2&lt;=3,"1. Menor o igual a 3 meses",IF(I2&lt;=6,"2. Entre 4 - 6 meses","3. Mayor a 6 meses"))</f>
        <v>3. Mayor a 6 meses</v>
      </c>
      <c r="K2" t="str">
        <f t="shared" ref="K2:K13" si="2">IF(COUNTIFS($E$2:$E$18,E2,$O$2:$O$18,"PRINCIPAL",$R$2:$R$18,0)&gt;0,"SI","NO")</f>
        <v>NO</v>
      </c>
      <c r="L2" t="s">
        <v>188</v>
      </c>
      <c r="M2" t="s">
        <v>59</v>
      </c>
      <c r="N2" t="s">
        <v>190</v>
      </c>
      <c r="O2" t="s">
        <v>190</v>
      </c>
      <c r="P2" t="str">
        <f t="shared" ref="P2:P13" si="3">F2&amp;M2&amp;AE2</f>
        <v>VICTOR MOISES CANSECO SOTOProgramaciónEVALUACIÓN</v>
      </c>
      <c r="Q2" t="str">
        <f>BASE[[#This Row],[NombresCalificado]]&amp;BASE[[#This Row],[TipoEvaluacion]]</f>
        <v>VICTOR MOISES CANSECO SOTOEVALUACIÓN</v>
      </c>
      <c r="R2">
        <v>3</v>
      </c>
      <c r="S2" t="s">
        <v>5</v>
      </c>
      <c r="T2" t="s">
        <v>20</v>
      </c>
      <c r="U2" s="20">
        <v>2</v>
      </c>
      <c r="V2" s="20" t="str" cm="1">
        <f t="array" ref="V2">_xlfn.IFS(U2=0,"Prenovato",U2=1,"Novato",U2=2,"Principiante avanzado",U2=3,"Competente",U2=4,"Proficiente",U2=5,"Master")</f>
        <v>Principiante avanzado</v>
      </c>
      <c r="W2" s="20">
        <v>2</v>
      </c>
      <c r="X2" s="20" t="str" cm="1">
        <f t="array" ref="X2">_xlfn.IFS(W2=0,"No evidenciado",W2=1,"Novato",W2=2,"Principiante avanzado",W2=3,"Competente",W2=4,"Proficiente",W2=5,"Master")</f>
        <v>Principiante avanzado</v>
      </c>
      <c r="Y2" s="20">
        <v>2</v>
      </c>
      <c r="Z2" s="20" t="str" cm="1">
        <f t="array" ref="Z2">_xlfn.IFS(Y2=0,"No evidenciado",Y2=1,"Novato",Y2=2,"Principiante avanzado",Y2=3,"Competente",Y2=4,"Proficiente",Y2=5,"Master")</f>
        <v>Principiante avanzado</v>
      </c>
      <c r="AA2" s="20">
        <v>3</v>
      </c>
      <c r="AB2" s="20" t="str" cm="1">
        <f t="array" ref="AB2">_xlfn.IFS(AA2=0,"No evidenciado",AA2=1,"Novato",AA2=2,"Principiante avanzado",AA2=3,"Competente",AA2=4,"Proficiente",AA2=5,"Master")</f>
        <v>Competente</v>
      </c>
      <c r="AC2" s="20">
        <v>2</v>
      </c>
      <c r="AD2" s="20" t="str" cm="1">
        <f t="array" ref="AD2">_xlfn.IFS(AC2=0,"Prenovato",AC2=1,"Novato",AC2=2,"Principiante avanzado",AC2=3,"Competente",AC2=4,"Proficiente",AC2=5,"Master")</f>
        <v>Principiante avanzado</v>
      </c>
      <c r="AE2" s="20" t="str">
        <f t="shared" ref="AE2:AE13" si="4">IF(A2&lt;&gt;E2,"EVALUACIÓN","AUTOEVALUACIÓN")</f>
        <v>EVALUACIÓN</v>
      </c>
    </row>
    <row r="3" spans="1:31" x14ac:dyDescent="0.25">
      <c r="A3" t="s">
        <v>196</v>
      </c>
      <c r="B3" t="s">
        <v>197</v>
      </c>
      <c r="C3" t="s">
        <v>187</v>
      </c>
      <c r="D3" t="s">
        <v>198</v>
      </c>
      <c r="E3" t="s">
        <v>199</v>
      </c>
      <c r="F3" t="s">
        <v>200</v>
      </c>
      <c r="G3" t="s">
        <v>201</v>
      </c>
      <c r="H3" s="4"/>
      <c r="I3" s="1">
        <f t="shared" ca="1" si="0"/>
        <v>1481</v>
      </c>
      <c r="J3" s="1" t="str">
        <f t="shared" ca="1" si="1"/>
        <v>3. Mayor a 6 meses</v>
      </c>
      <c r="K3" t="str">
        <f t="shared" si="2"/>
        <v>NO</v>
      </c>
      <c r="L3" t="s">
        <v>188</v>
      </c>
      <c r="M3" t="s">
        <v>202</v>
      </c>
      <c r="N3" t="s">
        <v>189</v>
      </c>
      <c r="O3" t="s">
        <v>190</v>
      </c>
      <c r="P3" t="str">
        <f t="shared" si="3"/>
        <v>VICTOR MOISES CANSECO SOTOArquitectura de soluciónEVALUACIÓN</v>
      </c>
      <c r="Q3" t="str">
        <f>BASE[[#This Row],[NombresCalificado]]&amp;BASE[[#This Row],[TipoEvaluacion]]</f>
        <v>VICTOR MOISES CANSECO SOTOEVALUACIÓN</v>
      </c>
      <c r="R3">
        <v>3</v>
      </c>
      <c r="S3" t="s">
        <v>5</v>
      </c>
      <c r="T3" t="s">
        <v>20</v>
      </c>
      <c r="U3" s="20">
        <v>2</v>
      </c>
      <c r="V3" s="20" t="str" cm="1">
        <f t="array" ref="V3">_xlfn.IFS(U3=0,"Prenovato",U3=1,"Novato",U3=2,"Principiante avanzado",U3=3,"Competente",U3=4,"Proficiente",U3=5,"Master")</f>
        <v>Principiante avanzado</v>
      </c>
      <c r="W3" s="20">
        <v>2</v>
      </c>
      <c r="X3" s="20" t="str" cm="1">
        <f t="array" ref="X3">_xlfn.IFS(W3=0,"No evidenciado",W3=1,"Novato",W3=2,"Principiante avanzado",W3=3,"Competente",W3=4,"Proficiente",W3=5,"Master")</f>
        <v>Principiante avanzado</v>
      </c>
      <c r="Y3" s="20">
        <v>2</v>
      </c>
      <c r="Z3" s="20" t="str" cm="1">
        <f t="array" ref="Z3">_xlfn.IFS(Y3=0,"No evidenciado",Y3=1,"Novato",Y3=2,"Principiante avanzado",Y3=3,"Competente",Y3=4,"Proficiente",Y3=5,"Master")</f>
        <v>Principiante avanzado</v>
      </c>
      <c r="AA3" s="20">
        <v>3</v>
      </c>
      <c r="AB3" s="20" t="str" cm="1">
        <f t="array" ref="AB3">_xlfn.IFS(AA3=0,"No evidenciado",AA3=1,"Novato",AA3=2,"Principiante avanzado",AA3=3,"Competente",AA3=4,"Proficiente",AA3=5,"Master")</f>
        <v>Competente</v>
      </c>
      <c r="AC3" s="20">
        <v>2</v>
      </c>
      <c r="AD3" s="20" t="str" cm="1">
        <f t="array" ref="AD3">_xlfn.IFS(AC3=0,"Prenovato",AC3=1,"Novato",AC3=2,"Principiante avanzado",AC3=3,"Competente",AC3=4,"Proficiente",AC3=5,"Master")</f>
        <v>Principiante avanzado</v>
      </c>
      <c r="AE3" s="20" t="str">
        <f t="shared" si="4"/>
        <v>EVALUACIÓN</v>
      </c>
    </row>
    <row r="4" spans="1:31" x14ac:dyDescent="0.25">
      <c r="A4" t="s">
        <v>196</v>
      </c>
      <c r="B4" t="s">
        <v>197</v>
      </c>
      <c r="C4" t="s">
        <v>187</v>
      </c>
      <c r="D4" t="s">
        <v>198</v>
      </c>
      <c r="E4" t="s">
        <v>199</v>
      </c>
      <c r="F4" t="s">
        <v>200</v>
      </c>
      <c r="G4" t="s">
        <v>201</v>
      </c>
      <c r="H4" s="4"/>
      <c r="I4" s="1">
        <f t="shared" ca="1" si="0"/>
        <v>1481</v>
      </c>
      <c r="J4" s="1" t="str">
        <f t="shared" ca="1" si="1"/>
        <v>3. Mayor a 6 meses</v>
      </c>
      <c r="K4" t="str">
        <f t="shared" si="2"/>
        <v>NO</v>
      </c>
      <c r="L4" t="s">
        <v>188</v>
      </c>
      <c r="M4" t="s">
        <v>203</v>
      </c>
      <c r="N4" t="s">
        <v>30</v>
      </c>
      <c r="O4" t="s">
        <v>30</v>
      </c>
      <c r="P4" t="str">
        <f t="shared" si="3"/>
        <v>VICTOR MOISES CANSECO SOTOCloudEVALUACIÓN</v>
      </c>
      <c r="Q4" t="str">
        <f>BASE[[#This Row],[NombresCalificado]]&amp;BASE[[#This Row],[TipoEvaluacion]]</f>
        <v>VICTOR MOISES CANSECO SOTOEVALUACIÓN</v>
      </c>
      <c r="R4">
        <v>3</v>
      </c>
      <c r="S4" t="s">
        <v>5</v>
      </c>
      <c r="T4" t="s">
        <v>20</v>
      </c>
      <c r="U4" s="20">
        <v>2</v>
      </c>
      <c r="V4" s="20" t="str" cm="1">
        <f t="array" ref="V4">_xlfn.IFS(U4=0,"Prenovato",U4=1,"Novato",U4=2,"Principiante avanzado",U4=3,"Competente",U4=4,"Proficiente",U4=5,"Master")</f>
        <v>Principiante avanzado</v>
      </c>
      <c r="W4" s="20">
        <v>2</v>
      </c>
      <c r="X4" s="20" t="str" cm="1">
        <f t="array" ref="X4">_xlfn.IFS(W4=0,"No evidenciado",W4=1,"Novato",W4=2,"Principiante avanzado",W4=3,"Competente",W4=4,"Proficiente",W4=5,"Master")</f>
        <v>Principiante avanzado</v>
      </c>
      <c r="Y4" s="20">
        <v>2</v>
      </c>
      <c r="Z4" s="20" t="str" cm="1">
        <f t="array" ref="Z4">_xlfn.IFS(Y4=0,"No evidenciado",Y4=1,"Novato",Y4=2,"Principiante avanzado",Y4=3,"Competente",Y4=4,"Proficiente",Y4=5,"Master")</f>
        <v>Principiante avanzado</v>
      </c>
      <c r="AA4" s="20">
        <v>3</v>
      </c>
      <c r="AB4" s="20" t="str" cm="1">
        <f t="array" ref="AB4">_xlfn.IFS(AA4=0,"No evidenciado",AA4=1,"Novato",AA4=2,"Principiante avanzado",AA4=3,"Competente",AA4=4,"Proficiente",AA4=5,"Master")</f>
        <v>Competente</v>
      </c>
      <c r="AC4" s="20">
        <v>2</v>
      </c>
      <c r="AD4" s="20" t="str" cm="1">
        <f t="array" ref="AD4">_xlfn.IFS(AC4=0,"Prenovato",AC4=1,"Novato",AC4=2,"Principiante avanzado",AC4=3,"Competente",AC4=4,"Proficiente",AC4=5,"Master")</f>
        <v>Principiante avanzado</v>
      </c>
      <c r="AE4" s="20" t="str">
        <f t="shared" si="4"/>
        <v>EVALUACIÓN</v>
      </c>
    </row>
    <row r="5" spans="1:31" x14ac:dyDescent="0.25">
      <c r="A5" t="s">
        <v>196</v>
      </c>
      <c r="B5" t="s">
        <v>197</v>
      </c>
      <c r="C5" t="s">
        <v>187</v>
      </c>
      <c r="D5" t="s">
        <v>198</v>
      </c>
      <c r="E5" t="s">
        <v>199</v>
      </c>
      <c r="F5" t="s">
        <v>200</v>
      </c>
      <c r="G5" t="s">
        <v>201</v>
      </c>
      <c r="H5" s="4"/>
      <c r="I5" s="1">
        <f t="shared" ca="1" si="0"/>
        <v>1481</v>
      </c>
      <c r="J5" s="1" t="str">
        <f t="shared" ca="1" si="1"/>
        <v>3. Mayor a 6 meses</v>
      </c>
      <c r="K5" t="str">
        <f t="shared" si="2"/>
        <v>NO</v>
      </c>
      <c r="L5" t="s">
        <v>188</v>
      </c>
      <c r="M5" t="s">
        <v>60</v>
      </c>
      <c r="N5" t="s">
        <v>30</v>
      </c>
      <c r="O5" t="s">
        <v>30</v>
      </c>
      <c r="P5" t="str">
        <f t="shared" si="3"/>
        <v>VICTOR MOISES CANSECO SOTOControl de versionesEVALUACIÓN</v>
      </c>
      <c r="Q5" t="str">
        <f>BASE[[#This Row],[NombresCalificado]]&amp;BASE[[#This Row],[TipoEvaluacion]]</f>
        <v>VICTOR MOISES CANSECO SOTOEVALUACIÓN</v>
      </c>
      <c r="R5">
        <v>3</v>
      </c>
      <c r="S5" t="s">
        <v>5</v>
      </c>
      <c r="T5" t="s">
        <v>20</v>
      </c>
      <c r="U5" s="20">
        <v>2</v>
      </c>
      <c r="V5" s="20" t="str" cm="1">
        <f t="array" ref="V5">_xlfn.IFS(U5=0,"Prenovato",U5=1,"Novato",U5=2,"Principiante avanzado",U5=3,"Competente",U5=4,"Proficiente",U5=5,"Master")</f>
        <v>Principiante avanzado</v>
      </c>
      <c r="W5" s="20">
        <v>2</v>
      </c>
      <c r="X5" s="20" t="str" cm="1">
        <f t="array" ref="X5">_xlfn.IFS(W5=0,"No evidenciado",W5=1,"Novato",W5=2,"Principiante avanzado",W5=3,"Competente",W5=4,"Proficiente",W5=5,"Master")</f>
        <v>Principiante avanzado</v>
      </c>
      <c r="Y5" s="20">
        <v>2</v>
      </c>
      <c r="Z5" s="20" t="str" cm="1">
        <f t="array" ref="Z5">_xlfn.IFS(Y5=0,"No evidenciado",Y5=1,"Novato",Y5=2,"Principiante avanzado",Y5=3,"Competente",Y5=4,"Proficiente",Y5=5,"Master")</f>
        <v>Principiante avanzado</v>
      </c>
      <c r="AA5" s="20">
        <v>3</v>
      </c>
      <c r="AB5" s="20" t="str" cm="1">
        <f t="array" ref="AB5">_xlfn.IFS(AA5=0,"No evidenciado",AA5=1,"Novato",AA5=2,"Principiante avanzado",AA5=3,"Competente",AA5=4,"Proficiente",AA5=5,"Master")</f>
        <v>Competente</v>
      </c>
      <c r="AC5" s="20">
        <v>2</v>
      </c>
      <c r="AD5" s="20" t="str" cm="1">
        <f t="array" ref="AD5">_xlfn.IFS(AC5=0,"Prenovato",AC5=1,"Novato",AC5=2,"Principiante avanzado",AC5=3,"Competente",AC5=4,"Proficiente",AC5=5,"Master")</f>
        <v>Principiante avanzado</v>
      </c>
      <c r="AE5" s="20" t="str">
        <f t="shared" si="4"/>
        <v>EVALUACIÓN</v>
      </c>
    </row>
    <row r="6" spans="1:31" x14ac:dyDescent="0.25">
      <c r="A6" t="s">
        <v>196</v>
      </c>
      <c r="B6" t="s">
        <v>197</v>
      </c>
      <c r="C6" t="s">
        <v>187</v>
      </c>
      <c r="D6" t="s">
        <v>198</v>
      </c>
      <c r="E6" t="s">
        <v>199</v>
      </c>
      <c r="F6" t="s">
        <v>200</v>
      </c>
      <c r="G6" t="s">
        <v>201</v>
      </c>
      <c r="H6" s="4"/>
      <c r="I6" s="1">
        <f t="shared" ca="1" si="0"/>
        <v>1481</v>
      </c>
      <c r="J6" s="1" t="str">
        <f t="shared" ca="1" si="1"/>
        <v>3. Mayor a 6 meses</v>
      </c>
      <c r="K6" t="str">
        <f t="shared" si="2"/>
        <v>NO</v>
      </c>
      <c r="L6" t="s">
        <v>188</v>
      </c>
      <c r="M6" t="s">
        <v>204</v>
      </c>
      <c r="N6" t="s">
        <v>30</v>
      </c>
      <c r="O6" t="s">
        <v>30</v>
      </c>
      <c r="P6" t="str">
        <f t="shared" si="3"/>
        <v>VICTOR MOISES CANSECO SOTOContenedoresEVALUACIÓN</v>
      </c>
      <c r="Q6" t="str">
        <f>BASE[[#This Row],[NombresCalificado]]&amp;BASE[[#This Row],[TipoEvaluacion]]</f>
        <v>VICTOR MOISES CANSECO SOTOEVALUACIÓN</v>
      </c>
      <c r="R6">
        <v>2</v>
      </c>
      <c r="S6" t="s">
        <v>4</v>
      </c>
      <c r="T6" t="s">
        <v>20</v>
      </c>
      <c r="U6" s="20">
        <v>2</v>
      </c>
      <c r="V6" s="20" t="str" cm="1">
        <f t="array" ref="V6">_xlfn.IFS(U6=0,"Prenovato",U6=1,"Novato",U6=2,"Principiante avanzado",U6=3,"Competente",U6=4,"Proficiente",U6=5,"Master")</f>
        <v>Principiante avanzado</v>
      </c>
      <c r="W6" s="20">
        <v>2</v>
      </c>
      <c r="X6" s="20" t="str" cm="1">
        <f t="array" ref="X6">_xlfn.IFS(W6=0,"No evidenciado",W6=1,"Novato",W6=2,"Principiante avanzado",W6=3,"Competente",W6=4,"Proficiente",W6=5,"Master")</f>
        <v>Principiante avanzado</v>
      </c>
      <c r="Y6" s="20">
        <v>2</v>
      </c>
      <c r="Z6" s="20" t="str" cm="1">
        <f t="array" ref="Z6">_xlfn.IFS(Y6=0,"No evidenciado",Y6=1,"Novato",Y6=2,"Principiante avanzado",Y6=3,"Competente",Y6=4,"Proficiente",Y6=5,"Master")</f>
        <v>Principiante avanzado</v>
      </c>
      <c r="AA6" s="20">
        <v>3</v>
      </c>
      <c r="AB6" s="20" t="str" cm="1">
        <f t="array" ref="AB6">_xlfn.IFS(AA6=0,"No evidenciado",AA6=1,"Novato",AA6=2,"Principiante avanzado",AA6=3,"Competente",AA6=4,"Proficiente",AA6=5,"Master")</f>
        <v>Competente</v>
      </c>
      <c r="AC6" s="20">
        <v>2</v>
      </c>
      <c r="AD6" s="20" t="str" cm="1">
        <f t="array" ref="AD6">_xlfn.IFS(AC6=0,"Prenovato",AC6=1,"Novato",AC6=2,"Principiante avanzado",AC6=3,"Competente",AC6=4,"Proficiente",AC6=5,"Master")</f>
        <v>Principiante avanzado</v>
      </c>
      <c r="AE6" s="20" t="str">
        <f t="shared" si="4"/>
        <v>EVALUACIÓN</v>
      </c>
    </row>
    <row r="7" spans="1:31" x14ac:dyDescent="0.25">
      <c r="A7" t="s">
        <v>196</v>
      </c>
      <c r="B7" t="s">
        <v>197</v>
      </c>
      <c r="C7" t="s">
        <v>187</v>
      </c>
      <c r="D7" t="s">
        <v>198</v>
      </c>
      <c r="E7" t="s">
        <v>199</v>
      </c>
      <c r="F7" t="s">
        <v>200</v>
      </c>
      <c r="G7" t="s">
        <v>201</v>
      </c>
      <c r="H7" s="4"/>
      <c r="I7" s="1">
        <f t="shared" ca="1" si="0"/>
        <v>1481</v>
      </c>
      <c r="J7" s="1" t="str">
        <f t="shared" ca="1" si="1"/>
        <v>3. Mayor a 6 meses</v>
      </c>
      <c r="K7" t="str">
        <f t="shared" si="2"/>
        <v>NO</v>
      </c>
      <c r="L7" t="s">
        <v>188</v>
      </c>
      <c r="M7" t="s">
        <v>205</v>
      </c>
      <c r="N7" t="s">
        <v>189</v>
      </c>
      <c r="O7" t="s">
        <v>190</v>
      </c>
      <c r="P7" t="str">
        <f t="shared" si="3"/>
        <v>VICTOR MOISES CANSECO SOTOSistemas operativos y redesEVALUACIÓN</v>
      </c>
      <c r="Q7" t="str">
        <f>BASE[[#This Row],[NombresCalificado]]&amp;BASE[[#This Row],[TipoEvaluacion]]</f>
        <v>VICTOR MOISES CANSECO SOTOEVALUACIÓN</v>
      </c>
      <c r="R7">
        <v>2</v>
      </c>
      <c r="S7" t="s">
        <v>4</v>
      </c>
      <c r="T7" t="s">
        <v>20</v>
      </c>
      <c r="U7" s="20">
        <v>2</v>
      </c>
      <c r="V7" s="20" t="str" cm="1">
        <f t="array" ref="V7">_xlfn.IFS(U7=0,"Prenovato",U7=1,"Novato",U7=2,"Principiante avanzado",U7=3,"Competente",U7=4,"Proficiente",U7=5,"Master")</f>
        <v>Principiante avanzado</v>
      </c>
      <c r="W7" s="20">
        <v>2</v>
      </c>
      <c r="X7" s="20" t="str" cm="1">
        <f t="array" ref="X7">_xlfn.IFS(W7=0,"No evidenciado",W7=1,"Novato",W7=2,"Principiante avanzado",W7=3,"Competente",W7=4,"Proficiente",W7=5,"Master")</f>
        <v>Principiante avanzado</v>
      </c>
      <c r="Y7" s="20">
        <v>2</v>
      </c>
      <c r="Z7" s="20" t="str" cm="1">
        <f t="array" ref="Z7">_xlfn.IFS(Y7=0,"No evidenciado",Y7=1,"Novato",Y7=2,"Principiante avanzado",Y7=3,"Competente",Y7=4,"Proficiente",Y7=5,"Master")</f>
        <v>Principiante avanzado</v>
      </c>
      <c r="AA7" s="20">
        <v>3</v>
      </c>
      <c r="AB7" s="20" t="str" cm="1">
        <f t="array" ref="AB7">_xlfn.IFS(AA7=0,"No evidenciado",AA7=1,"Novato",AA7=2,"Principiante avanzado",AA7=3,"Competente",AA7=4,"Proficiente",AA7=5,"Master")</f>
        <v>Competente</v>
      </c>
      <c r="AC7" s="20">
        <v>2</v>
      </c>
      <c r="AD7" s="20" t="str" cm="1">
        <f t="array" ref="AD7">_xlfn.IFS(AC7=0,"Prenovato",AC7=1,"Novato",AC7=2,"Principiante avanzado",AC7=3,"Competente",AC7=4,"Proficiente",AC7=5,"Master")</f>
        <v>Principiante avanzado</v>
      </c>
      <c r="AE7" s="20" t="str">
        <f t="shared" si="4"/>
        <v>EVALUACIÓN</v>
      </c>
    </row>
    <row r="8" spans="1:31" x14ac:dyDescent="0.25">
      <c r="A8" t="s">
        <v>196</v>
      </c>
      <c r="B8" t="s">
        <v>197</v>
      </c>
      <c r="C8" t="s">
        <v>187</v>
      </c>
      <c r="D8" t="s">
        <v>198</v>
      </c>
      <c r="E8" t="s">
        <v>199</v>
      </c>
      <c r="F8" t="s">
        <v>200</v>
      </c>
      <c r="G8" t="s">
        <v>201</v>
      </c>
      <c r="H8" s="4"/>
      <c r="I8" s="1">
        <f t="shared" ca="1" si="0"/>
        <v>1481</v>
      </c>
      <c r="J8" s="1" t="str">
        <f t="shared" ca="1" si="1"/>
        <v>3. Mayor a 6 meses</v>
      </c>
      <c r="K8" t="str">
        <f t="shared" si="2"/>
        <v>NO</v>
      </c>
      <c r="L8" t="s">
        <v>188</v>
      </c>
      <c r="M8" t="s">
        <v>206</v>
      </c>
      <c r="N8" t="s">
        <v>189</v>
      </c>
      <c r="O8" t="s">
        <v>190</v>
      </c>
      <c r="P8" t="str">
        <f t="shared" si="3"/>
        <v>VICTOR MOISES CANSECO SOTOOperacionesEVALUACIÓN</v>
      </c>
      <c r="Q8" t="str">
        <f>BASE[[#This Row],[NombresCalificado]]&amp;BASE[[#This Row],[TipoEvaluacion]]</f>
        <v>VICTOR MOISES CANSECO SOTOEVALUACIÓN</v>
      </c>
      <c r="R8">
        <v>2</v>
      </c>
      <c r="S8" t="s">
        <v>4</v>
      </c>
      <c r="T8" t="s">
        <v>20</v>
      </c>
      <c r="U8" s="20">
        <v>2</v>
      </c>
      <c r="V8" s="20" t="str" cm="1">
        <f t="array" ref="V8">_xlfn.IFS(U8=0,"Prenovato",U8=1,"Novato",U8=2,"Principiante avanzado",U8=3,"Competente",U8=4,"Proficiente",U8=5,"Master")</f>
        <v>Principiante avanzado</v>
      </c>
      <c r="W8" s="20">
        <v>2</v>
      </c>
      <c r="X8" s="20" t="str" cm="1">
        <f t="array" ref="X8">_xlfn.IFS(W8=0,"No evidenciado",W8=1,"Novato",W8=2,"Principiante avanzado",W8=3,"Competente",W8=4,"Proficiente",W8=5,"Master")</f>
        <v>Principiante avanzado</v>
      </c>
      <c r="Y8" s="20">
        <v>2</v>
      </c>
      <c r="Z8" s="20" t="str" cm="1">
        <f t="array" ref="Z8">_xlfn.IFS(Y8=0,"No evidenciado",Y8=1,"Novato",Y8=2,"Principiante avanzado",Y8=3,"Competente",Y8=4,"Proficiente",Y8=5,"Master")</f>
        <v>Principiante avanzado</v>
      </c>
      <c r="AA8" s="20">
        <v>3</v>
      </c>
      <c r="AB8" s="20" t="str" cm="1">
        <f t="array" ref="AB8">_xlfn.IFS(AA8=0,"No evidenciado",AA8=1,"Novato",AA8=2,"Principiante avanzado",AA8=3,"Competente",AA8=4,"Proficiente",AA8=5,"Master")</f>
        <v>Competente</v>
      </c>
      <c r="AC8" s="20">
        <v>2</v>
      </c>
      <c r="AD8" s="20" t="str" cm="1">
        <f t="array" ref="AD8">_xlfn.IFS(AC8=0,"Prenovato",AC8=1,"Novato",AC8=2,"Principiante avanzado",AC8=3,"Competente",AC8=4,"Proficiente",AC8=5,"Master")</f>
        <v>Principiante avanzado</v>
      </c>
      <c r="AE8" s="20" t="str">
        <f t="shared" si="4"/>
        <v>EVALUACIÓN</v>
      </c>
    </row>
    <row r="9" spans="1:31" x14ac:dyDescent="0.25">
      <c r="A9" t="s">
        <v>196</v>
      </c>
      <c r="B9" t="s">
        <v>197</v>
      </c>
      <c r="C9" t="s">
        <v>187</v>
      </c>
      <c r="D9" t="s">
        <v>198</v>
      </c>
      <c r="E9" t="s">
        <v>199</v>
      </c>
      <c r="F9" t="s">
        <v>200</v>
      </c>
      <c r="G9" t="s">
        <v>201</v>
      </c>
      <c r="H9" s="4"/>
      <c r="I9" s="1">
        <f t="shared" ca="1" si="0"/>
        <v>1481</v>
      </c>
      <c r="J9" s="1" t="str">
        <f t="shared" ca="1" si="1"/>
        <v>3. Mayor a 6 meses</v>
      </c>
      <c r="K9" t="str">
        <f t="shared" si="2"/>
        <v>NO</v>
      </c>
      <c r="L9" t="s">
        <v>188</v>
      </c>
      <c r="M9" t="s">
        <v>207</v>
      </c>
      <c r="N9" t="s">
        <v>190</v>
      </c>
      <c r="O9" t="s">
        <v>190</v>
      </c>
      <c r="P9" t="str">
        <f t="shared" si="3"/>
        <v>VICTOR MOISES CANSECO SOTOPolicy as CodeEVALUACIÓN</v>
      </c>
      <c r="Q9" t="str">
        <f>BASE[[#This Row],[NombresCalificado]]&amp;BASE[[#This Row],[TipoEvaluacion]]</f>
        <v>VICTOR MOISES CANSECO SOTOEVALUACIÓN</v>
      </c>
      <c r="R9">
        <v>1</v>
      </c>
      <c r="S9" t="s">
        <v>6</v>
      </c>
      <c r="T9" t="s">
        <v>20</v>
      </c>
      <c r="U9" s="20">
        <v>2</v>
      </c>
      <c r="V9" s="20" t="str" cm="1">
        <f t="array" ref="V9">_xlfn.IFS(U9=0,"Prenovato",U9=1,"Novato",U9=2,"Principiante avanzado",U9=3,"Competente",U9=4,"Proficiente",U9=5,"Master")</f>
        <v>Principiante avanzado</v>
      </c>
      <c r="W9" s="20">
        <v>2</v>
      </c>
      <c r="X9" s="20" t="str" cm="1">
        <f t="array" ref="X9">_xlfn.IFS(W9=0,"No evidenciado",W9=1,"Novato",W9=2,"Principiante avanzado",W9=3,"Competente",W9=4,"Proficiente",W9=5,"Master")</f>
        <v>Principiante avanzado</v>
      </c>
      <c r="Y9" s="20">
        <v>2</v>
      </c>
      <c r="Z9" s="20" t="str" cm="1">
        <f t="array" ref="Z9">_xlfn.IFS(Y9=0,"No evidenciado",Y9=1,"Novato",Y9=2,"Principiante avanzado",Y9=3,"Competente",Y9=4,"Proficiente",Y9=5,"Master")</f>
        <v>Principiante avanzado</v>
      </c>
      <c r="AA9" s="20">
        <v>3</v>
      </c>
      <c r="AB9" s="20" t="str" cm="1">
        <f t="array" ref="AB9">_xlfn.IFS(AA9=0,"No evidenciado",AA9=1,"Novato",AA9=2,"Principiante avanzado",AA9=3,"Competente",AA9=4,"Proficiente",AA9=5,"Master")</f>
        <v>Competente</v>
      </c>
      <c r="AC9" s="20">
        <v>2</v>
      </c>
      <c r="AD9" s="20" t="str" cm="1">
        <f t="array" ref="AD9">_xlfn.IFS(AC9=0,"Prenovato",AC9=1,"Novato",AC9=2,"Principiante avanzado",AC9=3,"Competente",AC9=4,"Proficiente",AC9=5,"Master")</f>
        <v>Principiante avanzado</v>
      </c>
      <c r="AE9" s="20" t="str">
        <f t="shared" si="4"/>
        <v>EVALUACIÓN</v>
      </c>
    </row>
    <row r="10" spans="1:31" x14ac:dyDescent="0.25">
      <c r="A10" t="s">
        <v>196</v>
      </c>
      <c r="B10" t="s">
        <v>197</v>
      </c>
      <c r="C10" t="s">
        <v>187</v>
      </c>
      <c r="D10" t="s">
        <v>198</v>
      </c>
      <c r="E10" t="s">
        <v>199</v>
      </c>
      <c r="F10" t="s">
        <v>200</v>
      </c>
      <c r="G10" t="s">
        <v>201</v>
      </c>
      <c r="H10" s="4"/>
      <c r="I10" s="1">
        <f t="shared" ca="1" si="0"/>
        <v>1481</v>
      </c>
      <c r="J10" s="1" t="str">
        <f t="shared" ca="1" si="1"/>
        <v>3. Mayor a 6 meses</v>
      </c>
      <c r="K10" t="str">
        <f t="shared" si="2"/>
        <v>NO</v>
      </c>
      <c r="L10" t="s">
        <v>188</v>
      </c>
      <c r="M10" t="s">
        <v>208</v>
      </c>
      <c r="N10" t="s">
        <v>189</v>
      </c>
      <c r="O10" t="s">
        <v>190</v>
      </c>
      <c r="P10" t="str">
        <f t="shared" si="3"/>
        <v>VICTOR MOISES CANSECO SOTOPruebas continuasEVALUACIÓN</v>
      </c>
      <c r="Q10" t="str">
        <f>BASE[[#This Row],[NombresCalificado]]&amp;BASE[[#This Row],[TipoEvaluacion]]</f>
        <v>VICTOR MOISES CANSECO SOTOEVALUACIÓN</v>
      </c>
      <c r="R10">
        <v>2</v>
      </c>
      <c r="S10" t="s">
        <v>4</v>
      </c>
      <c r="T10" t="s">
        <v>20</v>
      </c>
      <c r="U10" s="20">
        <v>2</v>
      </c>
      <c r="V10" s="20" t="str" cm="1">
        <f t="array" ref="V10">_xlfn.IFS(U10=0,"Prenovato",U10=1,"Novato",U10=2,"Principiante avanzado",U10=3,"Competente",U10=4,"Proficiente",U10=5,"Master")</f>
        <v>Principiante avanzado</v>
      </c>
      <c r="W10" s="20">
        <v>2</v>
      </c>
      <c r="X10" s="20" t="str" cm="1">
        <f t="array" ref="X10">_xlfn.IFS(W10=0,"No evidenciado",W10=1,"Novato",W10=2,"Principiante avanzado",W10=3,"Competente",W10=4,"Proficiente",W10=5,"Master")</f>
        <v>Principiante avanzado</v>
      </c>
      <c r="Y10" s="20">
        <v>2</v>
      </c>
      <c r="Z10" s="20" t="str" cm="1">
        <f t="array" ref="Z10">_xlfn.IFS(Y10=0,"No evidenciado",Y10=1,"Novato",Y10=2,"Principiante avanzado",Y10=3,"Competente",Y10=4,"Proficiente",Y10=5,"Master")</f>
        <v>Principiante avanzado</v>
      </c>
      <c r="AA10" s="20">
        <v>3</v>
      </c>
      <c r="AB10" s="20" t="str" cm="1">
        <f t="array" ref="AB10">_xlfn.IFS(AA10=0,"No evidenciado",AA10=1,"Novato",AA10=2,"Principiante avanzado",AA10=3,"Competente",AA10=4,"Proficiente",AA10=5,"Master")</f>
        <v>Competente</v>
      </c>
      <c r="AC10" s="20">
        <v>2</v>
      </c>
      <c r="AD10" s="20" t="str" cm="1">
        <f t="array" ref="AD10">_xlfn.IFS(AC10=0,"Prenovato",AC10=1,"Novato",AC10=2,"Principiante avanzado",AC10=3,"Competente",AC10=4,"Proficiente",AC10=5,"Master")</f>
        <v>Principiante avanzado</v>
      </c>
      <c r="AE10" s="20" t="str">
        <f t="shared" si="4"/>
        <v>EVALUACIÓN</v>
      </c>
    </row>
    <row r="11" spans="1:31" x14ac:dyDescent="0.25">
      <c r="A11" t="s">
        <v>196</v>
      </c>
      <c r="B11" t="s">
        <v>197</v>
      </c>
      <c r="C11" t="s">
        <v>187</v>
      </c>
      <c r="D11" t="s">
        <v>198</v>
      </c>
      <c r="E11" t="s">
        <v>199</v>
      </c>
      <c r="F11" t="s">
        <v>200</v>
      </c>
      <c r="G11" t="s">
        <v>201</v>
      </c>
      <c r="H11" s="4"/>
      <c r="I11" s="1">
        <f t="shared" ca="1" si="0"/>
        <v>1481</v>
      </c>
      <c r="J11" s="1" t="str">
        <f t="shared" ca="1" si="1"/>
        <v>3. Mayor a 6 meses</v>
      </c>
      <c r="K11" t="str">
        <f t="shared" si="2"/>
        <v>NO</v>
      </c>
      <c r="L11" t="s">
        <v>188</v>
      </c>
      <c r="M11" t="s">
        <v>209</v>
      </c>
      <c r="N11" t="s">
        <v>30</v>
      </c>
      <c r="O11" t="s">
        <v>30</v>
      </c>
      <c r="P11" t="str">
        <f t="shared" si="3"/>
        <v>VICTOR MOISES CANSECO SOTOScripting y AutomatizaciónEVALUACIÓN</v>
      </c>
      <c r="Q11" t="str">
        <f>BASE[[#This Row],[NombresCalificado]]&amp;BASE[[#This Row],[TipoEvaluacion]]</f>
        <v>VICTOR MOISES CANSECO SOTOEVALUACIÓN</v>
      </c>
      <c r="R11">
        <v>3</v>
      </c>
      <c r="S11" t="s">
        <v>5</v>
      </c>
      <c r="T11" t="s">
        <v>20</v>
      </c>
      <c r="U11" s="20">
        <v>2</v>
      </c>
      <c r="V11" s="20" t="str" cm="1">
        <f t="array" ref="V11">_xlfn.IFS(U11=0,"Prenovato",U11=1,"Novato",U11=2,"Principiante avanzado",U11=3,"Competente",U11=4,"Proficiente",U11=5,"Master")</f>
        <v>Principiante avanzado</v>
      </c>
      <c r="W11" s="20">
        <v>2</v>
      </c>
      <c r="X11" s="20" t="str" cm="1">
        <f t="array" ref="X11">_xlfn.IFS(W11=0,"No evidenciado",W11=1,"Novato",W11=2,"Principiante avanzado",W11=3,"Competente",W11=4,"Proficiente",W11=5,"Master")</f>
        <v>Principiante avanzado</v>
      </c>
      <c r="Y11" s="20">
        <v>2</v>
      </c>
      <c r="Z11" s="20" t="str" cm="1">
        <f t="array" ref="Z11">_xlfn.IFS(Y11=0,"No evidenciado",Y11=1,"Novato",Y11=2,"Principiante avanzado",Y11=3,"Competente",Y11=4,"Proficiente",Y11=5,"Master")</f>
        <v>Principiante avanzado</v>
      </c>
      <c r="AA11" s="20">
        <v>3</v>
      </c>
      <c r="AB11" s="20" t="str" cm="1">
        <f t="array" ref="AB11">_xlfn.IFS(AA11=0,"No evidenciado",AA11=1,"Novato",AA11=2,"Principiante avanzado",AA11=3,"Competente",AA11=4,"Proficiente",AA11=5,"Master")</f>
        <v>Competente</v>
      </c>
      <c r="AC11" s="20">
        <v>2</v>
      </c>
      <c r="AD11" s="20" t="str" cm="1">
        <f t="array" ref="AD11">_xlfn.IFS(AC11=0,"Prenovato",AC11=1,"Novato",AC11=2,"Principiante avanzado",AC11=3,"Competente",AC11=4,"Proficiente",AC11=5,"Master")</f>
        <v>Principiante avanzado</v>
      </c>
      <c r="AE11" s="20" t="str">
        <f t="shared" si="4"/>
        <v>EVALUACIÓN</v>
      </c>
    </row>
    <row r="12" spans="1:31" x14ac:dyDescent="0.25">
      <c r="A12" t="s">
        <v>196</v>
      </c>
      <c r="B12" t="s">
        <v>197</v>
      </c>
      <c r="C12" t="s">
        <v>187</v>
      </c>
      <c r="D12" t="s">
        <v>198</v>
      </c>
      <c r="E12" t="s">
        <v>199</v>
      </c>
      <c r="F12" t="s">
        <v>200</v>
      </c>
      <c r="G12" t="s">
        <v>201</v>
      </c>
      <c r="H12" s="4"/>
      <c r="I12" s="1">
        <f t="shared" ca="1" si="0"/>
        <v>1481</v>
      </c>
      <c r="J12" s="1" t="str">
        <f t="shared" ca="1" si="1"/>
        <v>3. Mayor a 6 meses</v>
      </c>
      <c r="K12" t="str">
        <f t="shared" si="2"/>
        <v>NO</v>
      </c>
      <c r="L12" t="s">
        <v>188</v>
      </c>
      <c r="M12" t="s">
        <v>210</v>
      </c>
      <c r="N12" t="s">
        <v>190</v>
      </c>
      <c r="O12" t="s">
        <v>190</v>
      </c>
      <c r="P12" t="str">
        <f t="shared" si="3"/>
        <v>VICTOR MOISES CANSECO SOTOSeguridad continuaEVALUACIÓN</v>
      </c>
      <c r="Q12" t="str">
        <f>BASE[[#This Row],[NombresCalificado]]&amp;BASE[[#This Row],[TipoEvaluacion]]</f>
        <v>VICTOR MOISES CANSECO SOTOEVALUACIÓN</v>
      </c>
      <c r="R12">
        <v>3</v>
      </c>
      <c r="S12" t="s">
        <v>5</v>
      </c>
      <c r="T12" t="s">
        <v>20</v>
      </c>
      <c r="U12" s="20">
        <v>2</v>
      </c>
      <c r="V12" s="20" t="str" cm="1">
        <f t="array" ref="V12">_xlfn.IFS(U12=0,"Prenovato",U12=1,"Novato",U12=2,"Principiante avanzado",U12=3,"Competente",U12=4,"Proficiente",U12=5,"Master")</f>
        <v>Principiante avanzado</v>
      </c>
      <c r="W12" s="20">
        <v>2</v>
      </c>
      <c r="X12" s="20" t="str" cm="1">
        <f t="array" ref="X12">_xlfn.IFS(W12=0,"No evidenciado",W12=1,"Novato",W12=2,"Principiante avanzado",W12=3,"Competente",W12=4,"Proficiente",W12=5,"Master")</f>
        <v>Principiante avanzado</v>
      </c>
      <c r="Y12" s="20">
        <v>2</v>
      </c>
      <c r="Z12" s="20" t="str" cm="1">
        <f t="array" ref="Z12">_xlfn.IFS(Y12=0,"No evidenciado",Y12=1,"Novato",Y12=2,"Principiante avanzado",Y12=3,"Competente",Y12=4,"Proficiente",Y12=5,"Master")</f>
        <v>Principiante avanzado</v>
      </c>
      <c r="AA12" s="20">
        <v>3</v>
      </c>
      <c r="AB12" s="20" t="str" cm="1">
        <f t="array" ref="AB12">_xlfn.IFS(AA12=0,"No evidenciado",AA12=1,"Novato",AA12=2,"Principiante avanzado",AA12=3,"Competente",AA12=4,"Proficiente",AA12=5,"Master")</f>
        <v>Competente</v>
      </c>
      <c r="AC12" s="20">
        <v>2</v>
      </c>
      <c r="AD12" s="20" t="str" cm="1">
        <f t="array" ref="AD12">_xlfn.IFS(AC12=0,"Prenovato",AC12=1,"Novato",AC12=2,"Principiante avanzado",AC12=3,"Competente",AC12=4,"Proficiente",AC12=5,"Master")</f>
        <v>Principiante avanzado</v>
      </c>
      <c r="AE12" s="20" t="str">
        <f t="shared" si="4"/>
        <v>EVALUACIÓN</v>
      </c>
    </row>
    <row r="13" spans="1:31" x14ac:dyDescent="0.25">
      <c r="A13" t="s">
        <v>196</v>
      </c>
      <c r="B13" t="s">
        <v>197</v>
      </c>
      <c r="C13" t="s">
        <v>187</v>
      </c>
      <c r="D13" t="s">
        <v>198</v>
      </c>
      <c r="E13" t="s">
        <v>199</v>
      </c>
      <c r="F13" t="s">
        <v>200</v>
      </c>
      <c r="G13" t="s">
        <v>201</v>
      </c>
      <c r="H13" s="4"/>
      <c r="I13" s="1">
        <f t="shared" ca="1" si="0"/>
        <v>1481</v>
      </c>
      <c r="J13" s="1" t="str">
        <f t="shared" ca="1" si="1"/>
        <v>3. Mayor a 6 meses</v>
      </c>
      <c r="K13" t="str">
        <f t="shared" si="2"/>
        <v>NO</v>
      </c>
      <c r="L13" t="s">
        <v>188</v>
      </c>
      <c r="M13" t="s">
        <v>194</v>
      </c>
      <c r="N13" t="s">
        <v>189</v>
      </c>
      <c r="O13" t="s">
        <v>190</v>
      </c>
      <c r="P13" t="str">
        <f t="shared" si="3"/>
        <v>VICTOR MOISES CANSECO SOTOSeguridadEVALUACIÓN</v>
      </c>
      <c r="Q13" t="str">
        <f>BASE[[#This Row],[NombresCalificado]]&amp;BASE[[#This Row],[TipoEvaluacion]]</f>
        <v>VICTOR MOISES CANSECO SOTOEVALUACIÓN</v>
      </c>
      <c r="R13">
        <v>2</v>
      </c>
      <c r="S13" t="s">
        <v>4</v>
      </c>
      <c r="T13" t="s">
        <v>20</v>
      </c>
      <c r="U13" s="20">
        <v>2</v>
      </c>
      <c r="V13" s="20" t="str" cm="1">
        <f t="array" ref="V13">_xlfn.IFS(U13=0,"Prenovato",U13=1,"Novato",U13=2,"Principiante avanzado",U13=3,"Competente",U13=4,"Proficiente",U13=5,"Master")</f>
        <v>Principiante avanzado</v>
      </c>
      <c r="W13" s="20">
        <v>2</v>
      </c>
      <c r="X13" s="20" t="str" cm="1">
        <f t="array" ref="X13">_xlfn.IFS(W13=0,"No evidenciado",W13=1,"Novato",W13=2,"Principiante avanzado",W13=3,"Competente",W13=4,"Proficiente",W13=5,"Master")</f>
        <v>Principiante avanzado</v>
      </c>
      <c r="Y13" s="20">
        <v>2</v>
      </c>
      <c r="Z13" s="20" t="str" cm="1">
        <f t="array" ref="Z13">_xlfn.IFS(Y13=0,"No evidenciado",Y13=1,"Novato",Y13=2,"Principiante avanzado",Y13=3,"Competente",Y13=4,"Proficiente",Y13=5,"Master")</f>
        <v>Principiante avanzado</v>
      </c>
      <c r="AA13" s="20">
        <v>3</v>
      </c>
      <c r="AB13" s="20" t="str" cm="1">
        <f t="array" ref="AB13">_xlfn.IFS(AA13=0,"No evidenciado",AA13=1,"Novato",AA13=2,"Principiante avanzado",AA13=3,"Competente",AA13=4,"Proficiente",AA13=5,"Master")</f>
        <v>Competente</v>
      </c>
      <c r="AC13" s="20">
        <v>2</v>
      </c>
      <c r="AD13" s="20" t="str" cm="1">
        <f t="array" ref="AD13">_xlfn.IFS(AC13=0,"Prenovato",AC13=1,"Novato",AC13=2,"Principiante avanzado",AC13=3,"Competente",AC13=4,"Proficiente",AC13=5,"Master")</f>
        <v>Principiante avanzado</v>
      </c>
      <c r="AE13" s="20" t="str">
        <f t="shared" si="4"/>
        <v>EVALUACIÓN</v>
      </c>
    </row>
    <row r="14" spans="1:31" x14ac:dyDescent="0.25">
      <c r="A14" t="s">
        <v>196</v>
      </c>
      <c r="B14" t="s">
        <v>197</v>
      </c>
      <c r="C14" t="s">
        <v>187</v>
      </c>
      <c r="D14" t="s">
        <v>198</v>
      </c>
      <c r="E14" t="s">
        <v>199</v>
      </c>
      <c r="F14" t="s">
        <v>200</v>
      </c>
      <c r="G14" t="s">
        <v>201</v>
      </c>
      <c r="H14" s="4"/>
      <c r="I14" s="1">
        <f t="shared" ref="I14:I18" ca="1" si="5">DATEDIF(H14,TODAY(),"m")</f>
        <v>1481</v>
      </c>
      <c r="J14" s="1" t="str">
        <f t="shared" ref="J14:J18" ca="1" si="6">IF(I14&lt;=3,"1. Menor o igual a 3 meses",IF(I14&lt;=6,"2. Entre 4 - 6 meses","3. Mayor a 6 meses"))</f>
        <v>3. Mayor a 6 meses</v>
      </c>
      <c r="K14" t="str">
        <f t="shared" ref="K14:K18" si="7">IF(COUNTIFS($E$2:$E$18,E14,$O$2:$O$18,"PRINCIPAL",$R$2:$R$18,0)&gt;0,"SI","NO")</f>
        <v>NO</v>
      </c>
      <c r="L14" t="s">
        <v>188</v>
      </c>
      <c r="M14" t="s">
        <v>211</v>
      </c>
      <c r="N14" t="s">
        <v>30</v>
      </c>
      <c r="O14" t="s">
        <v>30</v>
      </c>
      <c r="P14" t="str">
        <f t="shared" ref="P14:P18" si="8">F14&amp;M14&amp;AE14</f>
        <v>VICTOR MOISES CANSECO SOTODespliegue continuoEVALUACIÓN</v>
      </c>
      <c r="Q14" t="str">
        <f>BASE[[#This Row],[NombresCalificado]]&amp;BASE[[#This Row],[TipoEvaluacion]]</f>
        <v>VICTOR MOISES CANSECO SOTOEVALUACIÓN</v>
      </c>
      <c r="R14">
        <v>2</v>
      </c>
      <c r="S14" t="s">
        <v>4</v>
      </c>
      <c r="T14" t="s">
        <v>20</v>
      </c>
      <c r="U14" s="20">
        <v>2</v>
      </c>
      <c r="V14" s="20" t="str" cm="1">
        <f t="array" ref="V14">_xlfn.IFS(U14=0,"Prenovato",U14=1,"Novato",U14=2,"Principiante avanzado",U14=3,"Competente",U14=4,"Proficiente",U14=5,"Master")</f>
        <v>Principiante avanzado</v>
      </c>
      <c r="W14" s="20">
        <v>2</v>
      </c>
      <c r="X14" s="20" t="str" cm="1">
        <f t="array" ref="X14">_xlfn.IFS(W14=0,"No evidenciado",W14=1,"Novato",W14=2,"Principiante avanzado",W14=3,"Competente",W14=4,"Proficiente",W14=5,"Master")</f>
        <v>Principiante avanzado</v>
      </c>
      <c r="Y14" s="20">
        <v>2</v>
      </c>
      <c r="Z14" s="20" t="str" cm="1">
        <f t="array" ref="Z14">_xlfn.IFS(Y14=0,"No evidenciado",Y14=1,"Novato",Y14=2,"Principiante avanzado",Y14=3,"Competente",Y14=4,"Proficiente",Y14=5,"Master")</f>
        <v>Principiante avanzado</v>
      </c>
      <c r="AA14" s="20">
        <v>3</v>
      </c>
      <c r="AB14" s="20" t="str" cm="1">
        <f t="array" ref="AB14">_xlfn.IFS(AA14=0,"No evidenciado",AA14=1,"Novato",AA14=2,"Principiante avanzado",AA14=3,"Competente",AA14=4,"Proficiente",AA14=5,"Master")</f>
        <v>Competente</v>
      </c>
      <c r="AC14" s="20">
        <v>2</v>
      </c>
      <c r="AD14" s="20" t="str" cm="1">
        <f t="array" ref="AD14">_xlfn.IFS(AC14=0,"Prenovato",AC14=1,"Novato",AC14=2,"Principiante avanzado",AC14=3,"Competente",AC14=4,"Proficiente",AC14=5,"Master")</f>
        <v>Principiante avanzado</v>
      </c>
      <c r="AE14" s="20" t="str">
        <f t="shared" ref="AE14:AE18" si="9">IF(A14&lt;&gt;E14,"EVALUACIÓN","AUTOEVALUACIÓN")</f>
        <v>EVALUACIÓN</v>
      </c>
    </row>
    <row r="15" spans="1:31" x14ac:dyDescent="0.25">
      <c r="A15" t="s">
        <v>196</v>
      </c>
      <c r="B15" t="s">
        <v>197</v>
      </c>
      <c r="C15" t="s">
        <v>187</v>
      </c>
      <c r="D15" t="s">
        <v>198</v>
      </c>
      <c r="E15" t="s">
        <v>199</v>
      </c>
      <c r="F15" t="s">
        <v>200</v>
      </c>
      <c r="G15" t="s">
        <v>201</v>
      </c>
      <c r="H15" s="4"/>
      <c r="I15" s="1">
        <f t="shared" ca="1" si="5"/>
        <v>1481</v>
      </c>
      <c r="J15" s="1" t="str">
        <f t="shared" ca="1" si="6"/>
        <v>3. Mayor a 6 meses</v>
      </c>
      <c r="K15" t="str">
        <f t="shared" si="7"/>
        <v>NO</v>
      </c>
      <c r="L15" t="s">
        <v>188</v>
      </c>
      <c r="M15" t="s">
        <v>212</v>
      </c>
      <c r="N15" t="s">
        <v>190</v>
      </c>
      <c r="O15" t="s">
        <v>190</v>
      </c>
      <c r="P15" t="str">
        <f t="shared" si="8"/>
        <v>VICTOR MOISES CANSECO SOTOGobiernoEVALUACIÓN</v>
      </c>
      <c r="Q15" t="str">
        <f>BASE[[#This Row],[NombresCalificado]]&amp;BASE[[#This Row],[TipoEvaluacion]]</f>
        <v>VICTOR MOISES CANSECO SOTOEVALUACIÓN</v>
      </c>
      <c r="R15">
        <v>2</v>
      </c>
      <c r="S15" t="s">
        <v>4</v>
      </c>
      <c r="T15" t="s">
        <v>20</v>
      </c>
      <c r="U15" s="20">
        <v>2</v>
      </c>
      <c r="V15" s="20" t="str" cm="1">
        <f t="array" ref="V15">_xlfn.IFS(U15=0,"Prenovato",U15=1,"Novato",U15=2,"Principiante avanzado",U15=3,"Competente",U15=4,"Proficiente",U15=5,"Master")</f>
        <v>Principiante avanzado</v>
      </c>
      <c r="W15" s="20">
        <v>2</v>
      </c>
      <c r="X15" s="20" t="str" cm="1">
        <f t="array" ref="X15">_xlfn.IFS(W15=0,"No evidenciado",W15=1,"Novato",W15=2,"Principiante avanzado",W15=3,"Competente",W15=4,"Proficiente",W15=5,"Master")</f>
        <v>Principiante avanzado</v>
      </c>
      <c r="Y15" s="20">
        <v>2</v>
      </c>
      <c r="Z15" s="20" t="str" cm="1">
        <f t="array" ref="Z15">_xlfn.IFS(Y15=0,"No evidenciado",Y15=1,"Novato",Y15=2,"Principiante avanzado",Y15=3,"Competente",Y15=4,"Proficiente",Y15=5,"Master")</f>
        <v>Principiante avanzado</v>
      </c>
      <c r="AA15" s="20">
        <v>3</v>
      </c>
      <c r="AB15" s="20" t="str" cm="1">
        <f t="array" ref="AB15">_xlfn.IFS(AA15=0,"No evidenciado",AA15=1,"Novato",AA15=2,"Principiante avanzado",AA15=3,"Competente",AA15=4,"Proficiente",AA15=5,"Master")</f>
        <v>Competente</v>
      </c>
      <c r="AC15" s="20">
        <v>2</v>
      </c>
      <c r="AD15" s="20" t="str" cm="1">
        <f t="array" ref="AD15">_xlfn.IFS(AC15=0,"Prenovato",AC15=1,"Novato",AC15=2,"Principiante avanzado",AC15=3,"Competente",AC15=4,"Proficiente",AC15=5,"Master")</f>
        <v>Principiante avanzado</v>
      </c>
      <c r="AE15" s="20" t="str">
        <f t="shared" si="9"/>
        <v>EVALUACIÓN</v>
      </c>
    </row>
    <row r="16" spans="1:31" x14ac:dyDescent="0.25">
      <c r="A16" t="s">
        <v>196</v>
      </c>
      <c r="B16" t="s">
        <v>197</v>
      </c>
      <c r="C16" t="s">
        <v>187</v>
      </c>
      <c r="D16" t="s">
        <v>198</v>
      </c>
      <c r="E16" t="s">
        <v>199</v>
      </c>
      <c r="F16" t="s">
        <v>200</v>
      </c>
      <c r="G16" t="s">
        <v>201</v>
      </c>
      <c r="H16" s="4"/>
      <c r="I16" s="1">
        <f t="shared" ca="1" si="5"/>
        <v>1481</v>
      </c>
      <c r="J16" s="1" t="str">
        <f t="shared" ca="1" si="6"/>
        <v>3. Mayor a 6 meses</v>
      </c>
      <c r="K16" t="str">
        <f t="shared" si="7"/>
        <v>NO</v>
      </c>
      <c r="L16" t="s">
        <v>188</v>
      </c>
      <c r="M16" t="s">
        <v>213</v>
      </c>
      <c r="N16" t="s">
        <v>189</v>
      </c>
      <c r="O16" t="s">
        <v>190</v>
      </c>
      <c r="P16" t="str">
        <f t="shared" si="8"/>
        <v>VICTOR MOISES CANSECO SOTOInfrastructure as Code (IaC)EVALUACIÓN</v>
      </c>
      <c r="Q16" t="str">
        <f>BASE[[#This Row],[NombresCalificado]]&amp;BASE[[#This Row],[TipoEvaluacion]]</f>
        <v>VICTOR MOISES CANSECO SOTOEVALUACIÓN</v>
      </c>
      <c r="R16">
        <v>3</v>
      </c>
      <c r="S16" t="s">
        <v>5</v>
      </c>
      <c r="T16" t="s">
        <v>20</v>
      </c>
      <c r="U16" s="20">
        <v>2</v>
      </c>
      <c r="V16" s="20" t="str" cm="1">
        <f t="array" ref="V16">_xlfn.IFS(U16=0,"Prenovato",U16=1,"Novato",U16=2,"Principiante avanzado",U16=3,"Competente",U16=4,"Proficiente",U16=5,"Master")</f>
        <v>Principiante avanzado</v>
      </c>
      <c r="W16" s="20">
        <v>2</v>
      </c>
      <c r="X16" s="20" t="str" cm="1">
        <f t="array" ref="X16">_xlfn.IFS(W16=0,"No evidenciado",W16=1,"Novato",W16=2,"Principiante avanzado",W16=3,"Competente",W16=4,"Proficiente",W16=5,"Master")</f>
        <v>Principiante avanzado</v>
      </c>
      <c r="Y16" s="20">
        <v>2</v>
      </c>
      <c r="Z16" s="20" t="str" cm="1">
        <f t="array" ref="Z16">_xlfn.IFS(Y16=0,"No evidenciado",Y16=1,"Novato",Y16=2,"Principiante avanzado",Y16=3,"Competente",Y16=4,"Proficiente",Y16=5,"Master")</f>
        <v>Principiante avanzado</v>
      </c>
      <c r="AA16" s="20">
        <v>3</v>
      </c>
      <c r="AB16" s="20" t="str" cm="1">
        <f t="array" ref="AB16">_xlfn.IFS(AA16=0,"No evidenciado",AA16=1,"Novato",AA16=2,"Principiante avanzado",AA16=3,"Competente",AA16=4,"Proficiente",AA16=5,"Master")</f>
        <v>Competente</v>
      </c>
      <c r="AC16" s="20">
        <v>2</v>
      </c>
      <c r="AD16" s="20" t="str" cm="1">
        <f t="array" ref="AD16">_xlfn.IFS(AC16=0,"Prenovato",AC16=1,"Novato",AC16=2,"Principiante avanzado",AC16=3,"Competente",AC16=4,"Proficiente",AC16=5,"Master")</f>
        <v>Principiante avanzado</v>
      </c>
      <c r="AE16" s="20" t="str">
        <f t="shared" si="9"/>
        <v>EVALUACIÓN</v>
      </c>
    </row>
    <row r="17" spans="1:31" x14ac:dyDescent="0.25">
      <c r="A17" t="s">
        <v>196</v>
      </c>
      <c r="B17" t="s">
        <v>197</v>
      </c>
      <c r="C17" t="s">
        <v>187</v>
      </c>
      <c r="D17" t="s">
        <v>198</v>
      </c>
      <c r="E17" t="s">
        <v>199</v>
      </c>
      <c r="F17" t="s">
        <v>200</v>
      </c>
      <c r="G17" t="s">
        <v>201</v>
      </c>
      <c r="H17" s="4"/>
      <c r="I17" s="1">
        <f t="shared" ca="1" si="5"/>
        <v>1481</v>
      </c>
      <c r="J17" s="1" t="str">
        <f t="shared" ca="1" si="6"/>
        <v>3. Mayor a 6 meses</v>
      </c>
      <c r="K17" t="str">
        <f t="shared" si="7"/>
        <v>NO</v>
      </c>
      <c r="L17" t="s">
        <v>188</v>
      </c>
      <c r="M17" t="s">
        <v>214</v>
      </c>
      <c r="N17" t="s">
        <v>30</v>
      </c>
      <c r="O17" t="s">
        <v>30</v>
      </c>
      <c r="P17" t="str">
        <f t="shared" si="8"/>
        <v>VICTOR MOISES CANSECO SOTOIntegración continuaEVALUACIÓN</v>
      </c>
      <c r="Q17" t="str">
        <f>BASE[[#This Row],[NombresCalificado]]&amp;BASE[[#This Row],[TipoEvaluacion]]</f>
        <v>VICTOR MOISES CANSECO SOTOEVALUACIÓN</v>
      </c>
      <c r="R17">
        <v>2</v>
      </c>
      <c r="S17" t="s">
        <v>4</v>
      </c>
      <c r="T17" t="s">
        <v>20</v>
      </c>
      <c r="U17" s="20">
        <v>2</v>
      </c>
      <c r="V17" s="20" t="str" cm="1">
        <f t="array" ref="V17">_xlfn.IFS(U17=0,"Prenovato",U17=1,"Novato",U17=2,"Principiante avanzado",U17=3,"Competente",U17=4,"Proficiente",U17=5,"Master")</f>
        <v>Principiante avanzado</v>
      </c>
      <c r="W17" s="20">
        <v>2</v>
      </c>
      <c r="X17" s="20" t="str" cm="1">
        <f t="array" ref="X17">_xlfn.IFS(W17=0,"No evidenciado",W17=1,"Novato",W17=2,"Principiante avanzado",W17=3,"Competente",W17=4,"Proficiente",W17=5,"Master")</f>
        <v>Principiante avanzado</v>
      </c>
      <c r="Y17" s="20">
        <v>2</v>
      </c>
      <c r="Z17" s="20" t="str" cm="1">
        <f t="array" ref="Z17">_xlfn.IFS(Y17=0,"No evidenciado",Y17=1,"Novato",Y17=2,"Principiante avanzado",Y17=3,"Competente",Y17=4,"Proficiente",Y17=5,"Master")</f>
        <v>Principiante avanzado</v>
      </c>
      <c r="AA17" s="20">
        <v>3</v>
      </c>
      <c r="AB17" s="20" t="str" cm="1">
        <f t="array" ref="AB17">_xlfn.IFS(AA17=0,"No evidenciado",AA17=1,"Novato",AA17=2,"Principiante avanzado",AA17=3,"Competente",AA17=4,"Proficiente",AA17=5,"Master")</f>
        <v>Competente</v>
      </c>
      <c r="AC17" s="20">
        <v>2</v>
      </c>
      <c r="AD17" s="20" t="str" cm="1">
        <f t="array" ref="AD17">_xlfn.IFS(AC17=0,"Prenovato",AC17=1,"Novato",AC17=2,"Principiante avanzado",AC17=3,"Competente",AC17=4,"Proficiente",AC17=5,"Master")</f>
        <v>Principiante avanzado</v>
      </c>
      <c r="AE17" s="20" t="str">
        <f t="shared" si="9"/>
        <v>EVALUACIÓN</v>
      </c>
    </row>
    <row r="18" spans="1:31" x14ac:dyDescent="0.25">
      <c r="A18" t="s">
        <v>196</v>
      </c>
      <c r="B18" t="s">
        <v>197</v>
      </c>
      <c r="C18" t="s">
        <v>187</v>
      </c>
      <c r="D18" t="s">
        <v>198</v>
      </c>
      <c r="E18" t="s">
        <v>199</v>
      </c>
      <c r="F18" t="s">
        <v>200</v>
      </c>
      <c r="G18" t="s">
        <v>201</v>
      </c>
      <c r="H18" s="4"/>
      <c r="I18" s="1">
        <f t="shared" ca="1" si="5"/>
        <v>1481</v>
      </c>
      <c r="J18" s="1" t="str">
        <f t="shared" ca="1" si="6"/>
        <v>3. Mayor a 6 meses</v>
      </c>
      <c r="K18" t="str">
        <f t="shared" si="7"/>
        <v>NO</v>
      </c>
      <c r="L18" t="s">
        <v>188</v>
      </c>
      <c r="M18" t="s">
        <v>215</v>
      </c>
      <c r="N18" t="s">
        <v>189</v>
      </c>
      <c r="O18" t="s">
        <v>190</v>
      </c>
      <c r="P18" t="str">
        <f t="shared" si="8"/>
        <v>VICTOR MOISES CANSECO SOTOMonitoreo ContinuoEVALUACIÓN</v>
      </c>
      <c r="Q18" t="str">
        <f>BASE[[#This Row],[NombresCalificado]]&amp;BASE[[#This Row],[TipoEvaluacion]]</f>
        <v>VICTOR MOISES CANSECO SOTOEVALUACIÓN</v>
      </c>
      <c r="R18">
        <v>2</v>
      </c>
      <c r="S18" t="s">
        <v>4</v>
      </c>
      <c r="T18" t="s">
        <v>20</v>
      </c>
      <c r="U18" s="20">
        <v>2</v>
      </c>
      <c r="V18" s="20" t="str" cm="1">
        <f t="array" ref="V18">_xlfn.IFS(U18=0,"Prenovato",U18=1,"Novato",U18=2,"Principiante avanzado",U18=3,"Competente",U18=4,"Proficiente",U18=5,"Master")</f>
        <v>Principiante avanzado</v>
      </c>
      <c r="W18" s="20">
        <v>2</v>
      </c>
      <c r="X18" s="20" t="str" cm="1">
        <f t="array" ref="X18">_xlfn.IFS(W18=0,"No evidenciado",W18=1,"Novato",W18=2,"Principiante avanzado",W18=3,"Competente",W18=4,"Proficiente",W18=5,"Master")</f>
        <v>Principiante avanzado</v>
      </c>
      <c r="Y18" s="20">
        <v>2</v>
      </c>
      <c r="Z18" s="20" t="str" cm="1">
        <f t="array" ref="Z18">_xlfn.IFS(Y18=0,"No evidenciado",Y18=1,"Novato",Y18=2,"Principiante avanzado",Y18=3,"Competente",Y18=4,"Proficiente",Y18=5,"Master")</f>
        <v>Principiante avanzado</v>
      </c>
      <c r="AA18" s="20">
        <v>3</v>
      </c>
      <c r="AB18" s="20" t="str" cm="1">
        <f t="array" ref="AB18">_xlfn.IFS(AA18=0,"No evidenciado",AA18=1,"Novato",AA18=2,"Principiante avanzado",AA18=3,"Competente",AA18=4,"Proficiente",AA18=5,"Master")</f>
        <v>Competente</v>
      </c>
      <c r="AC18" s="20">
        <v>2</v>
      </c>
      <c r="AD18" s="20" t="str" cm="1">
        <f t="array" ref="AD18">_xlfn.IFS(AC18=0,"Prenovato",AC18=1,"Novato",AC18=2,"Principiante avanzado",AC18=3,"Competente",AC18=4,"Proficiente",AC18=5,"Master")</f>
        <v>Principiante avanzado</v>
      </c>
      <c r="AE18" s="20" t="str">
        <f t="shared" si="9"/>
        <v>EVALUACIÓN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D1DC-489B-478B-9A96-96FB85D6C4DB}">
  <dimension ref="A16:E48"/>
  <sheetViews>
    <sheetView showGridLines="0" zoomScale="80" zoomScaleNormal="80" workbookViewId="0">
      <selection activeCell="D20" sqref="D20"/>
    </sheetView>
  </sheetViews>
  <sheetFormatPr baseColWidth="10" defaultRowHeight="15" x14ac:dyDescent="0.25"/>
  <cols>
    <col min="1" max="1" width="37.7109375" bestFit="1" customWidth="1"/>
    <col min="2" max="2" width="27.140625" bestFit="1" customWidth="1"/>
    <col min="3" max="3" width="23.140625" bestFit="1" customWidth="1"/>
    <col min="4" max="4" width="20.7109375" bestFit="1" customWidth="1"/>
    <col min="5" max="5" width="12.85546875" bestFit="1" customWidth="1"/>
    <col min="6" max="6" width="20.7109375" bestFit="1" customWidth="1"/>
    <col min="7" max="7" width="10.85546875" bestFit="1" customWidth="1"/>
    <col min="8" max="8" width="12.85546875" bestFit="1" customWidth="1"/>
  </cols>
  <sheetData>
    <row r="16" spans="1:1" x14ac:dyDescent="0.25">
      <c r="A16" t="s">
        <v>24</v>
      </c>
    </row>
    <row r="17" spans="1:3" x14ac:dyDescent="0.25">
      <c r="A17">
        <v>1</v>
      </c>
    </row>
    <row r="20" spans="1:3" x14ac:dyDescent="0.25">
      <c r="A20" s="2" t="s">
        <v>28</v>
      </c>
      <c r="B20" t="s">
        <v>24</v>
      </c>
      <c r="C20" t="s">
        <v>27</v>
      </c>
    </row>
    <row r="21" spans="1:3" x14ac:dyDescent="0.25">
      <c r="A21" s="5" t="s">
        <v>4</v>
      </c>
      <c r="B21">
        <v>1</v>
      </c>
      <c r="C21" s="3">
        <v>1</v>
      </c>
    </row>
    <row r="22" spans="1:3" x14ac:dyDescent="0.25">
      <c r="A22" s="5" t="s">
        <v>23</v>
      </c>
      <c r="B22">
        <v>1</v>
      </c>
      <c r="C22" s="3">
        <v>1</v>
      </c>
    </row>
    <row r="29" spans="1:3" x14ac:dyDescent="0.25">
      <c r="A29" s="2" t="s">
        <v>24</v>
      </c>
      <c r="B29" s="2" t="s">
        <v>29</v>
      </c>
    </row>
    <row r="30" spans="1:3" x14ac:dyDescent="0.25">
      <c r="A30" s="2" t="s">
        <v>28</v>
      </c>
      <c r="B30" t="s">
        <v>20</v>
      </c>
      <c r="C30" t="s">
        <v>23</v>
      </c>
    </row>
    <row r="31" spans="1:3" x14ac:dyDescent="0.25">
      <c r="A31" s="5" t="s">
        <v>4</v>
      </c>
      <c r="B31">
        <v>1</v>
      </c>
      <c r="C31">
        <v>1</v>
      </c>
    </row>
    <row r="32" spans="1:3" x14ac:dyDescent="0.25">
      <c r="A32" s="5" t="s">
        <v>23</v>
      </c>
      <c r="B32">
        <v>1</v>
      </c>
      <c r="C32">
        <v>1</v>
      </c>
    </row>
    <row r="37" spans="1:5" x14ac:dyDescent="0.25">
      <c r="A37" s="2" t="s">
        <v>7</v>
      </c>
      <c r="B37" t="s" vm="4">
        <v>39</v>
      </c>
    </row>
    <row r="38" spans="1:5" x14ac:dyDescent="0.25">
      <c r="A38" s="2" t="s">
        <v>26</v>
      </c>
      <c r="B38" t="s" vm="5">
        <v>30</v>
      </c>
    </row>
    <row r="40" spans="1:5" x14ac:dyDescent="0.25">
      <c r="A40" s="2" t="s">
        <v>24</v>
      </c>
      <c r="C40" s="2" t="s">
        <v>29</v>
      </c>
    </row>
    <row r="41" spans="1:5" x14ac:dyDescent="0.25">
      <c r="A41" s="2" t="s">
        <v>28</v>
      </c>
      <c r="B41" s="2" t="s">
        <v>3</v>
      </c>
      <c r="C41" t="s">
        <v>5</v>
      </c>
      <c r="D41" t="s">
        <v>4</v>
      </c>
      <c r="E41" t="s">
        <v>23</v>
      </c>
    </row>
    <row r="42" spans="1:5" x14ac:dyDescent="0.25">
      <c r="A42" t="s">
        <v>188</v>
      </c>
      <c r="B42" t="s">
        <v>203</v>
      </c>
      <c r="C42">
        <v>1</v>
      </c>
      <c r="E42">
        <v>1</v>
      </c>
    </row>
    <row r="43" spans="1:5" x14ac:dyDescent="0.25">
      <c r="B43" t="s">
        <v>204</v>
      </c>
      <c r="D43">
        <v>1</v>
      </c>
      <c r="E43">
        <v>1</v>
      </c>
    </row>
    <row r="44" spans="1:5" x14ac:dyDescent="0.25">
      <c r="B44" t="s">
        <v>60</v>
      </c>
      <c r="C44">
        <v>1</v>
      </c>
      <c r="E44">
        <v>1</v>
      </c>
    </row>
    <row r="45" spans="1:5" x14ac:dyDescent="0.25">
      <c r="B45" t="s">
        <v>211</v>
      </c>
      <c r="D45">
        <v>1</v>
      </c>
      <c r="E45">
        <v>1</v>
      </c>
    </row>
    <row r="46" spans="1:5" x14ac:dyDescent="0.25">
      <c r="B46" t="s">
        <v>214</v>
      </c>
      <c r="D46">
        <v>1</v>
      </c>
      <c r="E46">
        <v>1</v>
      </c>
    </row>
    <row r="47" spans="1:5" x14ac:dyDescent="0.25">
      <c r="B47" t="s">
        <v>209</v>
      </c>
      <c r="C47">
        <v>1</v>
      </c>
      <c r="E47">
        <v>1</v>
      </c>
    </row>
    <row r="48" spans="1:5" x14ac:dyDescent="0.25">
      <c r="A48" t="s">
        <v>23</v>
      </c>
      <c r="C48">
        <v>1</v>
      </c>
      <c r="D48">
        <v>1</v>
      </c>
      <c r="E48">
        <v>1</v>
      </c>
    </row>
  </sheetData>
  <pageMargins left="0.7" right="0.7" top="0.75" bottom="0.75" header="0.3" footer="0.3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B0D5-6B33-4973-9D84-1BC698B8AC4D}">
  <dimension ref="A18:T72"/>
  <sheetViews>
    <sheetView showGridLines="0" tabSelected="1" topLeftCell="A45" zoomScale="80" zoomScaleNormal="80" workbookViewId="0">
      <selection activeCell="A73" sqref="A73"/>
    </sheetView>
  </sheetViews>
  <sheetFormatPr baseColWidth="10" defaultRowHeight="15" x14ac:dyDescent="0.25"/>
  <cols>
    <col min="1" max="1" width="23.140625" bestFit="1" customWidth="1"/>
    <col min="2" max="2" width="37.7109375" bestFit="1" customWidth="1"/>
    <col min="3" max="3" width="38.7109375" bestFit="1" customWidth="1"/>
  </cols>
  <sheetData>
    <row r="18" spans="1:3" ht="19.5" x14ac:dyDescent="0.35">
      <c r="A18" s="7" t="s">
        <v>44</v>
      </c>
    </row>
    <row r="20" spans="1:3" x14ac:dyDescent="0.25">
      <c r="A20" t="s">
        <v>24</v>
      </c>
    </row>
    <row r="21" spans="1:3" x14ac:dyDescent="0.25">
      <c r="A21">
        <v>1</v>
      </c>
    </row>
    <row r="24" spans="1:3" ht="19.5" x14ac:dyDescent="0.35">
      <c r="A24" s="9" t="s">
        <v>45</v>
      </c>
    </row>
    <row r="26" spans="1:3" x14ac:dyDescent="0.25">
      <c r="A26" s="2" t="s">
        <v>28</v>
      </c>
      <c r="B26" t="s">
        <v>24</v>
      </c>
      <c r="C26" t="s">
        <v>27</v>
      </c>
    </row>
    <row r="27" spans="1:3" x14ac:dyDescent="0.25">
      <c r="A27" s="5" t="s">
        <v>4</v>
      </c>
      <c r="B27">
        <v>1</v>
      </c>
      <c r="C27" s="3">
        <v>1</v>
      </c>
    </row>
    <row r="28" spans="1:3" x14ac:dyDescent="0.25">
      <c r="A28" s="5" t="s">
        <v>23</v>
      </c>
      <c r="B28">
        <v>1</v>
      </c>
      <c r="C28" s="3">
        <v>1</v>
      </c>
    </row>
    <row r="34" spans="1:20" ht="9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6" spans="1:20" ht="19.5" x14ac:dyDescent="0.35">
      <c r="A36" s="7" t="s">
        <v>40</v>
      </c>
    </row>
    <row r="38" spans="1:20" x14ac:dyDescent="0.25">
      <c r="A38" s="2" t="s">
        <v>28</v>
      </c>
      <c r="B38" t="s">
        <v>24</v>
      </c>
      <c r="C38" t="s">
        <v>27</v>
      </c>
    </row>
    <row r="39" spans="1:20" x14ac:dyDescent="0.25">
      <c r="A39" s="5" t="s">
        <v>4</v>
      </c>
      <c r="B39">
        <v>1</v>
      </c>
      <c r="C39" s="3">
        <v>1</v>
      </c>
    </row>
    <row r="40" spans="1:20" x14ac:dyDescent="0.25">
      <c r="A40" s="5" t="s">
        <v>23</v>
      </c>
      <c r="B40">
        <v>1</v>
      </c>
      <c r="C40" s="3">
        <v>1</v>
      </c>
    </row>
    <row r="46" spans="1:20" ht="19.5" x14ac:dyDescent="0.35">
      <c r="A46" s="7" t="s">
        <v>41</v>
      </c>
    </row>
    <row r="48" spans="1:20" x14ac:dyDescent="0.25">
      <c r="A48" s="2" t="s">
        <v>28</v>
      </c>
      <c r="B48" t="s">
        <v>24</v>
      </c>
      <c r="C48" t="s">
        <v>192</v>
      </c>
    </row>
    <row r="49" spans="1:3" x14ac:dyDescent="0.25">
      <c r="A49" s="5" t="s">
        <v>4</v>
      </c>
      <c r="B49">
        <v>1</v>
      </c>
      <c r="C49" s="3">
        <v>1</v>
      </c>
    </row>
    <row r="50" spans="1:3" x14ac:dyDescent="0.25">
      <c r="A50" s="5" t="s">
        <v>23</v>
      </c>
      <c r="B50">
        <v>1</v>
      </c>
      <c r="C50" s="3">
        <v>1</v>
      </c>
    </row>
    <row r="58" spans="1:3" ht="19.5" x14ac:dyDescent="0.35">
      <c r="A58" s="7" t="s">
        <v>42</v>
      </c>
    </row>
    <row r="60" spans="1:3" x14ac:dyDescent="0.25">
      <c r="A60" s="2" t="s">
        <v>28</v>
      </c>
      <c r="B60" t="s">
        <v>24</v>
      </c>
      <c r="C60" t="s">
        <v>191</v>
      </c>
    </row>
    <row r="61" spans="1:3" x14ac:dyDescent="0.25">
      <c r="A61" s="5" t="s">
        <v>4</v>
      </c>
      <c r="B61">
        <v>1</v>
      </c>
      <c r="C61" s="3">
        <v>1</v>
      </c>
    </row>
    <row r="62" spans="1:3" x14ac:dyDescent="0.25">
      <c r="A62" s="5" t="s">
        <v>23</v>
      </c>
      <c r="B62">
        <v>1</v>
      </c>
      <c r="C62" s="3">
        <v>1</v>
      </c>
    </row>
    <row r="68" spans="1:3" ht="19.5" x14ac:dyDescent="0.35">
      <c r="A68" s="7" t="s">
        <v>43</v>
      </c>
    </row>
    <row r="70" spans="1:3" x14ac:dyDescent="0.25">
      <c r="A70" s="2" t="s">
        <v>28</v>
      </c>
      <c r="B70" t="s">
        <v>24</v>
      </c>
      <c r="C70" t="s">
        <v>27</v>
      </c>
    </row>
    <row r="71" spans="1:3" x14ac:dyDescent="0.25">
      <c r="A71" s="5" t="s">
        <v>5</v>
      </c>
      <c r="B71">
        <v>1</v>
      </c>
      <c r="C71" s="3">
        <v>1</v>
      </c>
    </row>
    <row r="72" spans="1:3" x14ac:dyDescent="0.25">
      <c r="A72" s="5" t="s">
        <v>23</v>
      </c>
      <c r="B72">
        <v>1</v>
      </c>
      <c r="C72" s="3">
        <v>1</v>
      </c>
    </row>
  </sheetData>
  <pageMargins left="0.7" right="0.7" top="0.75" bottom="0.75" header="0.3" footer="0.3"/>
  <drawing r:id="rId7"/>
  <extLst>
    <ext xmlns:x14="http://schemas.microsoft.com/office/spreadsheetml/2009/9/main" uri="{A8765BA9-456A-4dab-B4F3-ACF838C121DE}">
      <x14:slicerList>
        <x14:slicer r:id="rId8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8BBE-68D4-4422-9D77-F912C8DF9538}">
  <dimension ref="B2:AH6"/>
  <sheetViews>
    <sheetView showGridLines="0" zoomScale="80" zoomScaleNormal="80" workbookViewId="0">
      <selection activeCell="D5" sqref="D5"/>
    </sheetView>
  </sheetViews>
  <sheetFormatPr baseColWidth="10" defaultRowHeight="15" x14ac:dyDescent="0.25"/>
  <cols>
    <col min="1" max="1" width="5.42578125" customWidth="1"/>
    <col min="2" max="2" width="20" bestFit="1" customWidth="1"/>
    <col min="3" max="3" width="20.85546875" bestFit="1" customWidth="1"/>
    <col min="4" max="4" width="49" bestFit="1" customWidth="1"/>
    <col min="5" max="5" width="17.140625" bestFit="1" customWidth="1"/>
    <col min="6" max="6" width="17.140625" customWidth="1"/>
    <col min="7" max="7" width="41" bestFit="1" customWidth="1"/>
    <col min="8" max="8" width="16.42578125" bestFit="1" customWidth="1"/>
    <col min="9" max="9" width="23.28515625" bestFit="1" customWidth="1"/>
    <col min="10" max="10" width="19.28515625" bestFit="1" customWidth="1"/>
    <col min="11" max="11" width="4.85546875" customWidth="1"/>
    <col min="12" max="12" width="5" customWidth="1"/>
    <col min="13" max="22" width="4.85546875" bestFit="1" customWidth="1"/>
    <col min="23" max="27" width="4.85546875" customWidth="1"/>
    <col min="28" max="32" width="5" customWidth="1"/>
    <col min="33" max="33" width="6" bestFit="1" customWidth="1"/>
    <col min="34" max="34" width="21.140625" bestFit="1" customWidth="1"/>
  </cols>
  <sheetData>
    <row r="2" spans="2:34" ht="15.75" thickBot="1" x14ac:dyDescent="0.3"/>
    <row r="3" spans="2:34" ht="17.25" thickBot="1" x14ac:dyDescent="0.3">
      <c r="K3" s="27" t="s">
        <v>51</v>
      </c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9"/>
      <c r="AC3" s="27" t="s">
        <v>52</v>
      </c>
      <c r="AD3" s="28"/>
      <c r="AE3" s="28"/>
      <c r="AF3" s="29"/>
    </row>
    <row r="4" spans="2:34" ht="15.75" x14ac:dyDescent="0.25">
      <c r="K4" s="12">
        <f>AVERAGEIFS(K6:K6,$J$6:$J$6,"EVALUACIÓN")</f>
        <v>3</v>
      </c>
      <c r="L4" s="12">
        <f>AVERAGEIFS(L6:L6,$J$6:$J$6,"EVALUACIÓN")</f>
        <v>3</v>
      </c>
      <c r="M4" s="12">
        <f>AVERAGEIFS(M6:M6,$J$6:$J$6,"EVALUACIÓN")</f>
        <v>3</v>
      </c>
      <c r="N4" s="12">
        <f>AVERAGEIFS(N6:N6,$J$6:$J$6,"EVALUACIÓN")</f>
        <v>3</v>
      </c>
      <c r="O4" s="12">
        <f>AVERAGEIFS(O6:O6,$J$6:$J$6,"EVALUACIÓN")</f>
        <v>2</v>
      </c>
      <c r="P4" s="12">
        <f>AVERAGEIFS(P6:P6,$J$6:$J$6,"EVALUACIÓN")</f>
        <v>2</v>
      </c>
      <c r="Q4" s="12">
        <f>AVERAGEIFS(Q6:Q6,$J$6:$J$6,"EVALUACIÓN")</f>
        <v>2</v>
      </c>
      <c r="R4" s="12">
        <f>AVERAGEIFS(R6:R6,$J$6:$J$6,"EVALUACIÓN")</f>
        <v>1</v>
      </c>
      <c r="S4" s="12">
        <f>AVERAGEIFS(S6:S6,$J$6:$J$6,"EVALUACIÓN")</f>
        <v>2</v>
      </c>
      <c r="T4" s="12">
        <f>AVERAGEIFS(T6:T6,$J$6:$J$6,"EVALUACIÓN")</f>
        <v>3</v>
      </c>
      <c r="U4" s="12">
        <f>AVERAGEIFS(U6:U6,$J$6:$J$6,"EVALUACIÓN")</f>
        <v>3</v>
      </c>
      <c r="V4" s="12">
        <f>AVERAGEIFS(V6:V6,$J$6:$J$6,"EVALUACIÓN")</f>
        <v>2</v>
      </c>
      <c r="W4" s="12">
        <f>AVERAGEIFS(W6:W6,$J$6:$J$6,"EVALUACIÓN")</f>
        <v>2</v>
      </c>
      <c r="X4" s="12">
        <f>AVERAGEIFS(X6:X6,$J$6:$J$6,"EVALUACIÓN")</f>
        <v>2</v>
      </c>
      <c r="Y4" s="12">
        <f>AVERAGEIFS(Y6:Y6,$J$6:$J$6,"EVALUACIÓN")</f>
        <v>3</v>
      </c>
      <c r="Z4" s="12">
        <f>AVERAGEIFS(Z6:Z6,$J$6:$J$6,"EVALUACIÓN")</f>
        <v>2</v>
      </c>
      <c r="AA4" s="12">
        <f>AVERAGEIFS(AA6:AA6,$J$6:$J$6,"EVALUACIÓN")</f>
        <v>2</v>
      </c>
      <c r="AB4" s="12"/>
      <c r="AC4" s="12">
        <f>AVERAGEIFS(AC6:AC6,$J$6:$J$6,"EVALUACIÓN")</f>
        <v>2</v>
      </c>
      <c r="AD4" s="12">
        <f>AVERAGEIFS(AD6:AD6,$J$6:$J$6,"EVALUACIÓN")</f>
        <v>2</v>
      </c>
      <c r="AE4" s="12">
        <f>AVERAGEIFS(AE6:AE6,$J$6:$J$6,"EVALUACIÓN")</f>
        <v>2</v>
      </c>
      <c r="AF4" s="12">
        <f>AVERAGEIFS(AF6:AF6,$J$6:$J$6,"EVALUACIÓN")</f>
        <v>3</v>
      </c>
    </row>
    <row r="5" spans="2:34" ht="180" x14ac:dyDescent="0.3">
      <c r="B5" s="13" t="s">
        <v>0</v>
      </c>
      <c r="C5" s="13" t="s">
        <v>11</v>
      </c>
      <c r="D5" s="13" t="s">
        <v>12</v>
      </c>
      <c r="E5" s="13" t="s">
        <v>15</v>
      </c>
      <c r="F5" s="13" t="s">
        <v>10</v>
      </c>
      <c r="G5" s="13" t="s">
        <v>13</v>
      </c>
      <c r="H5" s="13" t="s">
        <v>14</v>
      </c>
      <c r="I5" s="13" t="s">
        <v>58</v>
      </c>
      <c r="J5" s="13" t="s">
        <v>186</v>
      </c>
      <c r="K5" s="14" t="s">
        <v>59</v>
      </c>
      <c r="L5" s="14" t="s">
        <v>202</v>
      </c>
      <c r="M5" s="25" t="s">
        <v>203</v>
      </c>
      <c r="N5" s="25" t="s">
        <v>60</v>
      </c>
      <c r="O5" s="25" t="s">
        <v>204</v>
      </c>
      <c r="P5" s="14" t="s">
        <v>205</v>
      </c>
      <c r="Q5" s="14" t="s">
        <v>206</v>
      </c>
      <c r="R5" s="14" t="s">
        <v>207</v>
      </c>
      <c r="S5" s="14" t="s">
        <v>208</v>
      </c>
      <c r="T5" s="25" t="s">
        <v>209</v>
      </c>
      <c r="U5" s="14" t="s">
        <v>210</v>
      </c>
      <c r="V5" s="14" t="s">
        <v>194</v>
      </c>
      <c r="W5" s="26" t="s">
        <v>211</v>
      </c>
      <c r="X5" s="24" t="s">
        <v>212</v>
      </c>
      <c r="Y5" s="24" t="s">
        <v>213</v>
      </c>
      <c r="Z5" s="26" t="s">
        <v>214</v>
      </c>
      <c r="AA5" s="24" t="s">
        <v>215</v>
      </c>
      <c r="AB5" s="21" t="s">
        <v>53</v>
      </c>
      <c r="AC5" s="15" t="s">
        <v>7</v>
      </c>
      <c r="AD5" s="15" t="s">
        <v>61</v>
      </c>
      <c r="AE5" s="15" t="s">
        <v>54</v>
      </c>
      <c r="AF5" s="15" t="s">
        <v>55</v>
      </c>
      <c r="AG5" s="16" t="s">
        <v>56</v>
      </c>
      <c r="AH5" s="17" t="s">
        <v>57</v>
      </c>
    </row>
    <row r="6" spans="2:34" ht="15.75" x14ac:dyDescent="0.3">
      <c r="B6" s="18" t="str">
        <f>BASE!$D$2</f>
        <v>DEVSECOPS</v>
      </c>
      <c r="C6" s="18" t="s">
        <v>196</v>
      </c>
      <c r="D6" s="18" t="s">
        <v>197</v>
      </c>
      <c r="E6" s="18" t="s">
        <v>187</v>
      </c>
      <c r="F6" s="18" t="s">
        <v>199</v>
      </c>
      <c r="G6" s="18" t="s">
        <v>200</v>
      </c>
      <c r="H6" s="22" t="s">
        <v>188</v>
      </c>
      <c r="I6" s="18" t="s">
        <v>216</v>
      </c>
      <c r="J6" s="18" t="s">
        <v>217</v>
      </c>
      <c r="K6" s="23">
        <f>VLOOKUP($G6&amp;K$5&amp;$J6,BASE!$P$2:$R$700,3,0)</f>
        <v>3</v>
      </c>
      <c r="L6" s="23">
        <f>VLOOKUP($G6&amp;L$5&amp;$J6,BASE!$P$2:$R$700,3,0)</f>
        <v>3</v>
      </c>
      <c r="M6" s="23">
        <f>VLOOKUP($G6&amp;M$5&amp;$J6,BASE!$P$2:$R$700,3,0)</f>
        <v>3</v>
      </c>
      <c r="N6" s="23">
        <f>VLOOKUP($G6&amp;N$5&amp;$J6,BASE!$P$2:$R$700,3,0)</f>
        <v>3</v>
      </c>
      <c r="O6" s="23">
        <f>VLOOKUP($G6&amp;O$5&amp;$J6,BASE!$P$2:$R$700,3,0)</f>
        <v>2</v>
      </c>
      <c r="P6" s="23">
        <f>VLOOKUP($G6&amp;P$5&amp;$J6,BASE!$P$2:$R$700,3,0)</f>
        <v>2</v>
      </c>
      <c r="Q6" s="23">
        <f>VLOOKUP($G6&amp;Q$5&amp;$J6,BASE!$P$2:$R$700,3,0)</f>
        <v>2</v>
      </c>
      <c r="R6" s="23">
        <f>VLOOKUP($G6&amp;R$5&amp;$J6,BASE!$P$2:$R$700,3,0)</f>
        <v>1</v>
      </c>
      <c r="S6" s="23">
        <f>VLOOKUP($G6&amp;S$5&amp;$J6,BASE!$P$2:$R$700,3,0)</f>
        <v>2</v>
      </c>
      <c r="T6" s="23">
        <f>VLOOKUP($G6&amp;T$5&amp;$J6,BASE!$P$2:$R$700,3,0)</f>
        <v>3</v>
      </c>
      <c r="U6" s="23">
        <f>VLOOKUP($G6&amp;U$5&amp;$J6,BASE!$P$2:$R$700,3,0)</f>
        <v>3</v>
      </c>
      <c r="V6" s="23">
        <f>VLOOKUP($G6&amp;V$5&amp;$J6,BASE!$P$2:$R$700,3,0)</f>
        <v>2</v>
      </c>
      <c r="W6" s="23">
        <f>VLOOKUP($G6&amp;W$5&amp;$J6,BASE!$P$2:$R$700,3,0)</f>
        <v>2</v>
      </c>
      <c r="X6" s="23">
        <f>VLOOKUP($G6&amp;X$5&amp;$J6,BASE!$P$2:$R$700,3,0)</f>
        <v>2</v>
      </c>
      <c r="Y6" s="23">
        <f>VLOOKUP($G6&amp;Y$5&amp;$J6,BASE!$P$2:$R$700,3,0)</f>
        <v>3</v>
      </c>
      <c r="Z6" s="23">
        <f>VLOOKUP($G6&amp;Z$5&amp;$J6,BASE!$P$2:$R$700,3,0)</f>
        <v>2</v>
      </c>
      <c r="AA6" s="23">
        <f>VLOOKUP($G6&amp;AA$5&amp;$J6,BASE!$P$2:$R$700,3,0)</f>
        <v>2</v>
      </c>
      <c r="AB6" s="19">
        <f>AVERAGE(K6:AA6)</f>
        <v>2.3529411764705883</v>
      </c>
      <c r="AC6" s="23">
        <f>VLOOKUP($G6&amp;$J6,BASE[[#All],[LLAVE2]:[TipoEvaluacion]],5,0)</f>
        <v>2</v>
      </c>
      <c r="AD6" s="23">
        <f>VLOOKUP($G6&amp;$J6,BASE[[#All],[LLAVE2]:[TipoEvaluacion]],7,0)</f>
        <v>2</v>
      </c>
      <c r="AE6" s="23">
        <f>VLOOKUP($G6&amp;$J6,BASE[[#All],[LLAVE2]:[TipoEvaluacion]],9,0)</f>
        <v>2</v>
      </c>
      <c r="AF6" s="23">
        <f>VLOOKUP($G6&amp;$J6,BASE[[#All],[LLAVE2]:[TipoEvaluacion]],11,0)</f>
        <v>3</v>
      </c>
      <c r="AG6" s="23">
        <f>VLOOKUP($G6&amp;$J6,BASE[[#All],[LLAVE2]:[TipoEvaluacion]],13,0)</f>
        <v>2</v>
      </c>
      <c r="AH6" s="18"/>
    </row>
  </sheetData>
  <mergeCells count="2">
    <mergeCell ref="K3:AB3"/>
    <mergeCell ref="AC3:AF3"/>
  </mergeCells>
  <phoneticPr fontId="8" type="noConversion"/>
  <conditionalFormatting sqref="AC6:AG6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6:AA6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7CEA-0BAF-45F5-9F22-7B6EFAF30829}">
  <dimension ref="A1:N6"/>
  <sheetViews>
    <sheetView showGridLines="0" workbookViewId="0">
      <selection activeCell="B2" sqref="B2"/>
    </sheetView>
  </sheetViews>
  <sheetFormatPr baseColWidth="10" defaultRowHeight="15" x14ac:dyDescent="0.25"/>
  <cols>
    <col min="1" max="1" width="33.7109375" bestFit="1" customWidth="1"/>
    <col min="2" max="2" width="29.28515625" bestFit="1" customWidth="1"/>
    <col min="3" max="3" width="12.140625" bestFit="1" customWidth="1"/>
    <col min="4" max="14" width="3.7109375" bestFit="1" customWidth="1"/>
    <col min="15" max="17" width="4" bestFit="1" customWidth="1"/>
    <col min="18" max="21" width="3.7109375" bestFit="1" customWidth="1"/>
  </cols>
  <sheetData>
    <row r="1" spans="1:14" x14ac:dyDescent="0.25">
      <c r="A1" s="2" t="s">
        <v>14</v>
      </c>
      <c r="B1" t="s" vm="3">
        <v>39</v>
      </c>
    </row>
    <row r="2" spans="1:14" x14ac:dyDescent="0.25">
      <c r="A2" s="2" t="s">
        <v>2</v>
      </c>
      <c r="B2" t="s" vm="1">
        <v>39</v>
      </c>
    </row>
    <row r="4" spans="1:14" x14ac:dyDescent="0.25">
      <c r="A4" s="2" t="s">
        <v>46</v>
      </c>
      <c r="C4" s="2" t="s">
        <v>3</v>
      </c>
    </row>
    <row r="5" spans="1:14" ht="128.25" x14ac:dyDescent="0.25">
      <c r="A5" s="2" t="s">
        <v>7</v>
      </c>
      <c r="B5" s="2" t="s">
        <v>13</v>
      </c>
      <c r="C5" s="8" t="s">
        <v>60</v>
      </c>
      <c r="D5" s="8" t="s">
        <v>59</v>
      </c>
      <c r="E5" s="8" t="s">
        <v>194</v>
      </c>
      <c r="F5" s="8" t="s">
        <v>202</v>
      </c>
      <c r="G5" s="8" t="s">
        <v>203</v>
      </c>
      <c r="H5" s="8" t="s">
        <v>204</v>
      </c>
      <c r="I5" s="8" t="s">
        <v>206</v>
      </c>
      <c r="J5" s="8" t="s">
        <v>207</v>
      </c>
      <c r="K5" s="8" t="s">
        <v>208</v>
      </c>
      <c r="L5" s="8" t="s">
        <v>209</v>
      </c>
      <c r="M5" s="8" t="s">
        <v>210</v>
      </c>
      <c r="N5" s="8" t="s">
        <v>205</v>
      </c>
    </row>
    <row r="6" spans="1:14" x14ac:dyDescent="0.25">
      <c r="A6" t="s">
        <v>4</v>
      </c>
      <c r="B6" t="s">
        <v>200</v>
      </c>
      <c r="C6">
        <v>3</v>
      </c>
      <c r="D6">
        <v>3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2</v>
      </c>
      <c r="L6">
        <v>3</v>
      </c>
      <c r="M6">
        <v>3</v>
      </c>
      <c r="N6">
        <v>2</v>
      </c>
    </row>
  </sheetData>
  <conditionalFormatting pivot="1" sqref="C6:N6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012A-E242-4424-B5C4-CF77AA63BFA6}">
  <dimension ref="A2:T131"/>
  <sheetViews>
    <sheetView showGridLines="0" zoomScale="77" zoomScaleNormal="77" workbookViewId="0">
      <selection activeCell="M5" sqref="M5"/>
    </sheetView>
  </sheetViews>
  <sheetFormatPr baseColWidth="10" defaultRowHeight="15" x14ac:dyDescent="0.25"/>
  <cols>
    <col min="1" max="1" width="48" bestFit="1" customWidth="1"/>
    <col min="2" max="2" width="22.7109375" bestFit="1" customWidth="1"/>
    <col min="3" max="20" width="4.7109375" bestFit="1" customWidth="1"/>
    <col min="21" max="21" width="31" bestFit="1" customWidth="1"/>
    <col min="22" max="22" width="28.5703125" bestFit="1" customWidth="1"/>
    <col min="23" max="23" width="31" bestFit="1" customWidth="1"/>
    <col min="24" max="24" width="28.5703125" bestFit="1" customWidth="1"/>
    <col min="25" max="25" width="31" bestFit="1" customWidth="1"/>
    <col min="26" max="26" width="28.5703125" bestFit="1" customWidth="1"/>
    <col min="27" max="27" width="31" bestFit="1" customWidth="1"/>
    <col min="28" max="28" width="28.5703125" bestFit="1" customWidth="1"/>
    <col min="29" max="29" width="31" bestFit="1" customWidth="1"/>
    <col min="30" max="30" width="28.5703125" bestFit="1" customWidth="1"/>
    <col min="31" max="31" width="31" bestFit="1" customWidth="1"/>
    <col min="32" max="32" width="28.5703125" bestFit="1" customWidth="1"/>
    <col min="33" max="33" width="31" bestFit="1" customWidth="1"/>
    <col min="34" max="34" width="28.5703125" bestFit="1" customWidth="1"/>
    <col min="35" max="35" width="31" bestFit="1" customWidth="1"/>
    <col min="36" max="36" width="28.5703125" bestFit="1" customWidth="1"/>
    <col min="37" max="37" width="31" bestFit="1" customWidth="1"/>
    <col min="38" max="38" width="6.28515625" bestFit="1" customWidth="1"/>
    <col min="39" max="41" width="5.28515625" bestFit="1" customWidth="1"/>
    <col min="42" max="42" width="22.7109375" bestFit="1" customWidth="1"/>
    <col min="43" max="43" width="6.28515625" bestFit="1" customWidth="1"/>
    <col min="44" max="46" width="5.28515625" bestFit="1" customWidth="1"/>
    <col min="47" max="47" width="10.7109375" bestFit="1" customWidth="1"/>
    <col min="48" max="48" width="6.28515625" bestFit="1" customWidth="1"/>
    <col min="49" max="51" width="5.28515625" bestFit="1" customWidth="1"/>
    <col min="52" max="52" width="25.28515625" bestFit="1" customWidth="1"/>
    <col min="53" max="53" width="6.28515625" bestFit="1" customWidth="1"/>
    <col min="54" max="56" width="5.28515625" bestFit="1" customWidth="1"/>
    <col min="57" max="57" width="30.5703125" bestFit="1" customWidth="1"/>
    <col min="58" max="58" width="6.28515625" bestFit="1" customWidth="1"/>
    <col min="59" max="61" width="5.28515625" bestFit="1" customWidth="1"/>
    <col min="62" max="62" width="21" bestFit="1" customWidth="1"/>
    <col min="63" max="63" width="6.28515625" bestFit="1" customWidth="1"/>
    <col min="64" max="65" width="5.28515625" bestFit="1" customWidth="1"/>
    <col min="66" max="66" width="12.42578125" bestFit="1" customWidth="1"/>
    <col min="67" max="67" width="6.28515625" bestFit="1" customWidth="1"/>
    <col min="68" max="70" width="5.28515625" bestFit="1" customWidth="1"/>
    <col min="71" max="71" width="22.5703125" bestFit="1" customWidth="1"/>
    <col min="72" max="72" width="6.28515625" bestFit="1" customWidth="1"/>
    <col min="73" max="75" width="5.28515625" bestFit="1" customWidth="1"/>
    <col min="76" max="76" width="28.28515625" bestFit="1" customWidth="1"/>
    <col min="77" max="77" width="6.28515625" bestFit="1" customWidth="1"/>
    <col min="78" max="80" width="5.28515625" bestFit="1" customWidth="1"/>
    <col min="81" max="81" width="14.7109375" bestFit="1" customWidth="1"/>
    <col min="82" max="82" width="6.28515625" bestFit="1" customWidth="1"/>
    <col min="83" max="85" width="5.28515625" bestFit="1" customWidth="1"/>
    <col min="86" max="86" width="9" bestFit="1" customWidth="1"/>
    <col min="87" max="87" width="6.28515625" bestFit="1" customWidth="1"/>
    <col min="88" max="90" width="5.28515625" bestFit="1" customWidth="1"/>
    <col min="91" max="91" width="20" bestFit="1" customWidth="1"/>
  </cols>
  <sheetData>
    <row r="2" spans="1:20" x14ac:dyDescent="0.25">
      <c r="A2" s="2" t="s">
        <v>2</v>
      </c>
      <c r="B2" t="s" vm="2">
        <v>25</v>
      </c>
    </row>
    <row r="4" spans="1:20" x14ac:dyDescent="0.25">
      <c r="A4" s="2" t="s">
        <v>46</v>
      </c>
      <c r="B4" s="2" t="s">
        <v>29</v>
      </c>
    </row>
    <row r="5" spans="1:20" ht="164.25" x14ac:dyDescent="0.25">
      <c r="A5" s="2" t="s">
        <v>28</v>
      </c>
      <c r="B5" s="8" t="s">
        <v>60</v>
      </c>
      <c r="C5" s="8" t="s">
        <v>59</v>
      </c>
      <c r="D5" s="8" t="s">
        <v>173</v>
      </c>
      <c r="E5" s="8" t="s">
        <v>174</v>
      </c>
      <c r="F5" s="8" t="s">
        <v>170</v>
      </c>
      <c r="G5" s="8" t="s">
        <v>172</v>
      </c>
      <c r="H5" s="8" t="s">
        <v>175</v>
      </c>
      <c r="I5" s="8" t="s">
        <v>176</v>
      </c>
      <c r="J5" s="8" t="s">
        <v>171</v>
      </c>
      <c r="K5" s="8" t="s">
        <v>177</v>
      </c>
      <c r="L5" s="8" t="s">
        <v>178</v>
      </c>
      <c r="M5" s="8" t="s">
        <v>163</v>
      </c>
      <c r="N5" s="8" t="s">
        <v>164</v>
      </c>
      <c r="O5" s="8" t="s">
        <v>165</v>
      </c>
      <c r="P5" s="8" t="s">
        <v>166</v>
      </c>
      <c r="Q5" s="8" t="s">
        <v>167</v>
      </c>
      <c r="R5" s="8" t="s">
        <v>168</v>
      </c>
      <c r="S5" s="8" t="s">
        <v>169</v>
      </c>
      <c r="T5" s="8" t="s">
        <v>162</v>
      </c>
    </row>
    <row r="6" spans="1:20" x14ac:dyDescent="0.25">
      <c r="A6" s="5" t="s">
        <v>81</v>
      </c>
      <c r="B6" s="11">
        <v>1</v>
      </c>
      <c r="C6" s="11">
        <v>2.5714285714285716</v>
      </c>
      <c r="D6" s="11">
        <v>2.4285714285714284</v>
      </c>
      <c r="E6" s="11">
        <v>1.8571428571428572</v>
      </c>
      <c r="F6" s="11">
        <v>0</v>
      </c>
      <c r="G6" s="11">
        <v>2.7142857142857144</v>
      </c>
      <c r="H6" s="11">
        <v>0</v>
      </c>
      <c r="I6" s="11">
        <v>2.1428571428571428</v>
      </c>
      <c r="J6" s="11">
        <v>0</v>
      </c>
      <c r="K6" s="11">
        <v>0</v>
      </c>
      <c r="L6" s="11">
        <v>2.4285714285714284</v>
      </c>
      <c r="M6" s="11">
        <v>1.8571428571428572</v>
      </c>
      <c r="N6" s="11">
        <v>0</v>
      </c>
      <c r="O6" s="11">
        <v>2</v>
      </c>
      <c r="P6" s="11">
        <v>1.1428571428571428</v>
      </c>
      <c r="Q6" s="11">
        <v>0</v>
      </c>
      <c r="R6" s="11">
        <v>2</v>
      </c>
      <c r="S6" s="11">
        <v>2.2857142857142856</v>
      </c>
      <c r="T6" s="11">
        <v>0</v>
      </c>
    </row>
    <row r="7" spans="1:20" x14ac:dyDescent="0.25">
      <c r="A7" s="6" t="s">
        <v>135</v>
      </c>
      <c r="B7" s="11">
        <v>1</v>
      </c>
      <c r="C7" s="11">
        <v>2</v>
      </c>
      <c r="D7" s="11">
        <v>2</v>
      </c>
      <c r="E7" s="11">
        <v>2</v>
      </c>
      <c r="F7" s="11">
        <v>0</v>
      </c>
      <c r="G7" s="11">
        <v>2</v>
      </c>
      <c r="H7" s="11">
        <v>0</v>
      </c>
      <c r="I7" s="11">
        <v>2</v>
      </c>
      <c r="J7" s="11">
        <v>0</v>
      </c>
      <c r="K7" s="11">
        <v>0</v>
      </c>
      <c r="L7" s="11">
        <v>2</v>
      </c>
      <c r="M7" s="11">
        <v>2</v>
      </c>
      <c r="N7" s="11">
        <v>0</v>
      </c>
      <c r="O7" s="11">
        <v>2</v>
      </c>
      <c r="P7" s="11">
        <v>1</v>
      </c>
      <c r="Q7" s="11">
        <v>0</v>
      </c>
      <c r="R7" s="11">
        <v>2</v>
      </c>
      <c r="S7" s="11">
        <v>2</v>
      </c>
      <c r="T7" s="11">
        <v>0</v>
      </c>
    </row>
    <row r="8" spans="1:20" x14ac:dyDescent="0.25">
      <c r="A8" s="6" t="s">
        <v>94</v>
      </c>
      <c r="B8" s="11">
        <v>0</v>
      </c>
      <c r="C8" s="11">
        <v>3</v>
      </c>
      <c r="D8" s="11">
        <v>3</v>
      </c>
      <c r="E8" s="11">
        <v>2</v>
      </c>
      <c r="F8" s="11">
        <v>0</v>
      </c>
      <c r="G8" s="11">
        <v>3</v>
      </c>
      <c r="H8" s="11">
        <v>0</v>
      </c>
      <c r="I8" s="11">
        <v>3</v>
      </c>
      <c r="J8" s="11">
        <v>0</v>
      </c>
      <c r="K8" s="11">
        <v>0</v>
      </c>
      <c r="L8" s="11">
        <v>3</v>
      </c>
      <c r="M8" s="11">
        <v>2</v>
      </c>
      <c r="N8" s="11">
        <v>0</v>
      </c>
      <c r="O8" s="11">
        <v>2</v>
      </c>
      <c r="P8" s="11">
        <v>2</v>
      </c>
      <c r="Q8" s="11">
        <v>0</v>
      </c>
      <c r="R8" s="11">
        <v>3</v>
      </c>
      <c r="S8" s="11">
        <v>3</v>
      </c>
      <c r="T8" s="11">
        <v>0</v>
      </c>
    </row>
    <row r="9" spans="1:20" x14ac:dyDescent="0.25">
      <c r="A9" s="6" t="s">
        <v>104</v>
      </c>
      <c r="B9" s="11">
        <v>1</v>
      </c>
      <c r="C9" s="11">
        <v>2</v>
      </c>
      <c r="D9" s="11">
        <v>2</v>
      </c>
      <c r="E9" s="11">
        <v>1</v>
      </c>
      <c r="F9" s="11">
        <v>0</v>
      </c>
      <c r="G9" s="11">
        <v>2</v>
      </c>
      <c r="H9" s="11">
        <v>0</v>
      </c>
      <c r="I9" s="11">
        <v>2</v>
      </c>
      <c r="J9" s="11">
        <v>0</v>
      </c>
      <c r="K9" s="11">
        <v>0</v>
      </c>
      <c r="L9" s="11">
        <v>2</v>
      </c>
      <c r="M9" s="11">
        <v>1</v>
      </c>
      <c r="N9" s="11">
        <v>0</v>
      </c>
      <c r="O9" s="11">
        <v>2</v>
      </c>
      <c r="P9" s="11">
        <v>1</v>
      </c>
      <c r="Q9" s="11">
        <v>0</v>
      </c>
      <c r="R9" s="11">
        <v>1</v>
      </c>
      <c r="S9" s="11">
        <v>2</v>
      </c>
      <c r="T9" s="11">
        <v>0</v>
      </c>
    </row>
    <row r="10" spans="1:20" x14ac:dyDescent="0.25">
      <c r="A10" s="6" t="s">
        <v>82</v>
      </c>
      <c r="B10" s="11">
        <v>0</v>
      </c>
      <c r="C10" s="11">
        <v>3</v>
      </c>
      <c r="D10" s="11">
        <v>2</v>
      </c>
      <c r="E10" s="11">
        <v>2</v>
      </c>
      <c r="F10" s="11">
        <v>0</v>
      </c>
      <c r="G10" s="11">
        <v>3</v>
      </c>
      <c r="H10" s="11">
        <v>0</v>
      </c>
      <c r="I10" s="11">
        <v>2</v>
      </c>
      <c r="J10" s="11">
        <v>0</v>
      </c>
      <c r="K10" s="11">
        <v>0</v>
      </c>
      <c r="L10" s="11">
        <v>3</v>
      </c>
      <c r="M10" s="11">
        <v>2</v>
      </c>
      <c r="N10" s="11">
        <v>0</v>
      </c>
      <c r="O10" s="11">
        <v>2</v>
      </c>
      <c r="P10" s="11">
        <v>1</v>
      </c>
      <c r="Q10" s="11">
        <v>0</v>
      </c>
      <c r="R10" s="11">
        <v>2</v>
      </c>
      <c r="S10" s="11">
        <v>3</v>
      </c>
      <c r="T10" s="11">
        <v>0</v>
      </c>
    </row>
    <row r="11" spans="1:20" x14ac:dyDescent="0.25">
      <c r="A11" s="6" t="s">
        <v>95</v>
      </c>
      <c r="B11" s="11">
        <v>0</v>
      </c>
      <c r="C11" s="11">
        <v>3</v>
      </c>
      <c r="D11" s="11">
        <v>3</v>
      </c>
      <c r="E11" s="11">
        <v>2</v>
      </c>
      <c r="F11" s="11">
        <v>0</v>
      </c>
      <c r="G11" s="11">
        <v>3</v>
      </c>
      <c r="H11" s="11">
        <v>0</v>
      </c>
      <c r="I11" s="11">
        <v>2</v>
      </c>
      <c r="J11" s="11">
        <v>0</v>
      </c>
      <c r="K11" s="11">
        <v>0</v>
      </c>
      <c r="L11" s="11">
        <v>2</v>
      </c>
      <c r="M11" s="11">
        <v>2</v>
      </c>
      <c r="N11" s="11">
        <v>0</v>
      </c>
      <c r="O11" s="11">
        <v>2</v>
      </c>
      <c r="P11" s="11">
        <v>1</v>
      </c>
      <c r="Q11" s="11">
        <v>0</v>
      </c>
      <c r="R11" s="11">
        <v>2</v>
      </c>
      <c r="S11" s="11">
        <v>2</v>
      </c>
      <c r="T11" s="11">
        <v>0</v>
      </c>
    </row>
    <row r="12" spans="1:20" x14ac:dyDescent="0.25">
      <c r="A12" s="6" t="s">
        <v>96</v>
      </c>
      <c r="B12" s="11">
        <v>0</v>
      </c>
      <c r="C12" s="11">
        <v>2</v>
      </c>
      <c r="D12" s="11">
        <v>2</v>
      </c>
      <c r="E12" s="11">
        <v>2</v>
      </c>
      <c r="F12" s="11">
        <v>0</v>
      </c>
      <c r="G12" s="11">
        <v>3</v>
      </c>
      <c r="H12" s="11">
        <v>0</v>
      </c>
      <c r="I12" s="11">
        <v>2</v>
      </c>
      <c r="J12" s="11">
        <v>0</v>
      </c>
      <c r="K12" s="11">
        <v>0</v>
      </c>
      <c r="L12" s="11">
        <v>2</v>
      </c>
      <c r="M12" s="11">
        <v>2</v>
      </c>
      <c r="N12" s="11">
        <v>0</v>
      </c>
      <c r="O12" s="11">
        <v>2</v>
      </c>
      <c r="P12" s="11">
        <v>1</v>
      </c>
      <c r="Q12" s="11">
        <v>0</v>
      </c>
      <c r="R12" s="11">
        <v>2</v>
      </c>
      <c r="S12" s="11">
        <v>2</v>
      </c>
      <c r="T12" s="11">
        <v>0</v>
      </c>
    </row>
    <row r="13" spans="1:20" x14ac:dyDescent="0.25">
      <c r="A13" s="6" t="s">
        <v>99</v>
      </c>
      <c r="B13" s="11">
        <v>0</v>
      </c>
      <c r="C13" s="11">
        <v>3</v>
      </c>
      <c r="D13" s="11">
        <v>3</v>
      </c>
      <c r="E13" s="11">
        <v>2</v>
      </c>
      <c r="F13" s="11">
        <v>0</v>
      </c>
      <c r="G13" s="11">
        <v>3</v>
      </c>
      <c r="H13" s="11">
        <v>0</v>
      </c>
      <c r="I13" s="11">
        <v>2</v>
      </c>
      <c r="J13" s="11">
        <v>0</v>
      </c>
      <c r="K13" s="11">
        <v>0</v>
      </c>
      <c r="L13" s="11">
        <v>3</v>
      </c>
      <c r="M13" s="11">
        <v>2</v>
      </c>
      <c r="N13" s="11">
        <v>0</v>
      </c>
      <c r="O13" s="11">
        <v>2</v>
      </c>
      <c r="P13" s="11">
        <v>1</v>
      </c>
      <c r="Q13" s="11">
        <v>0</v>
      </c>
      <c r="R13" s="11">
        <v>2</v>
      </c>
      <c r="S13" s="11">
        <v>2</v>
      </c>
      <c r="T13" s="11">
        <v>0</v>
      </c>
    </row>
    <row r="14" spans="1:20" x14ac:dyDescent="0.25">
      <c r="A14" s="5" t="s">
        <v>69</v>
      </c>
      <c r="B14" s="11">
        <v>1.8571428571428572</v>
      </c>
      <c r="C14" s="11">
        <v>2.6666666666666665</v>
      </c>
      <c r="D14" s="11">
        <v>2.6666666666666665</v>
      </c>
      <c r="E14" s="11">
        <v>2.1428571428571428</v>
      </c>
      <c r="F14" s="11">
        <v>0</v>
      </c>
      <c r="G14" s="11">
        <v>2.5714285714285716</v>
      </c>
      <c r="H14" s="11">
        <v>0</v>
      </c>
      <c r="I14" s="11">
        <v>2.5714285714285716</v>
      </c>
      <c r="J14" s="11">
        <v>1.7142857142857142</v>
      </c>
      <c r="K14" s="11">
        <v>2.5714285714285716</v>
      </c>
      <c r="L14" s="11">
        <v>2.2000000000000002</v>
      </c>
      <c r="M14" s="11">
        <v>1.7142857142857142</v>
      </c>
      <c r="N14" s="11">
        <v>0</v>
      </c>
      <c r="O14" s="11">
        <v>2.4285714285714284</v>
      </c>
      <c r="P14" s="11">
        <v>1.75</v>
      </c>
      <c r="Q14" s="11">
        <v>1</v>
      </c>
      <c r="R14" s="11">
        <v>1.7142857142857142</v>
      </c>
      <c r="S14" s="11">
        <v>2.5714285714285716</v>
      </c>
      <c r="T14" s="11">
        <v>0</v>
      </c>
    </row>
    <row r="15" spans="1:20" x14ac:dyDescent="0.25">
      <c r="A15" s="6" t="s">
        <v>155</v>
      </c>
      <c r="B15" s="11">
        <v>2</v>
      </c>
      <c r="C15" s="11">
        <v>3</v>
      </c>
      <c r="D15" s="11">
        <v>3</v>
      </c>
      <c r="E15" s="11">
        <v>2</v>
      </c>
      <c r="F15" s="11">
        <v>0</v>
      </c>
      <c r="G15" s="11">
        <v>2</v>
      </c>
      <c r="H15" s="11">
        <v>0</v>
      </c>
      <c r="I15" s="11">
        <v>2</v>
      </c>
      <c r="J15" s="11">
        <v>1</v>
      </c>
      <c r="K15" s="11">
        <v>2</v>
      </c>
      <c r="L15" s="11">
        <v>2</v>
      </c>
      <c r="M15" s="11">
        <v>2</v>
      </c>
      <c r="N15" s="11">
        <v>0</v>
      </c>
      <c r="O15" s="11">
        <v>2</v>
      </c>
      <c r="P15" s="11">
        <v>1</v>
      </c>
      <c r="Q15" s="11">
        <v>0</v>
      </c>
      <c r="R15" s="11">
        <v>2</v>
      </c>
      <c r="S15" s="11">
        <v>3</v>
      </c>
      <c r="T15" s="11">
        <v>0</v>
      </c>
    </row>
    <row r="16" spans="1:20" x14ac:dyDescent="0.25">
      <c r="A16" s="6" t="s">
        <v>103</v>
      </c>
      <c r="B16" s="11">
        <v>2</v>
      </c>
      <c r="C16" s="11">
        <v>3</v>
      </c>
      <c r="D16" s="11">
        <v>3</v>
      </c>
      <c r="E16" s="11">
        <v>3</v>
      </c>
      <c r="F16" s="11">
        <v>0</v>
      </c>
      <c r="G16" s="11">
        <v>3</v>
      </c>
      <c r="H16" s="11">
        <v>0</v>
      </c>
      <c r="I16" s="11">
        <v>3</v>
      </c>
      <c r="J16" s="11">
        <v>2</v>
      </c>
      <c r="K16" s="11">
        <v>3</v>
      </c>
      <c r="L16" s="11">
        <v>2</v>
      </c>
      <c r="M16" s="11">
        <v>2</v>
      </c>
      <c r="N16" s="11">
        <v>0</v>
      </c>
      <c r="O16" s="11">
        <v>3</v>
      </c>
      <c r="P16" s="11">
        <v>2</v>
      </c>
      <c r="Q16" s="11">
        <v>0</v>
      </c>
      <c r="R16" s="11">
        <v>2</v>
      </c>
      <c r="S16" s="11">
        <v>3</v>
      </c>
      <c r="T16" s="11">
        <v>0</v>
      </c>
    </row>
    <row r="17" spans="1:20" x14ac:dyDescent="0.25">
      <c r="A17" s="6" t="s">
        <v>127</v>
      </c>
      <c r="B17" s="11">
        <v>1</v>
      </c>
      <c r="C17" s="11">
        <v>2</v>
      </c>
      <c r="D17" s="11">
        <v>1</v>
      </c>
      <c r="E17" s="11">
        <v>1</v>
      </c>
      <c r="F17" s="11">
        <v>0</v>
      </c>
      <c r="G17" s="11">
        <v>2</v>
      </c>
      <c r="H17" s="11">
        <v>0</v>
      </c>
      <c r="I17" s="11">
        <v>2</v>
      </c>
      <c r="J17" s="11">
        <v>1</v>
      </c>
      <c r="K17" s="11">
        <v>2</v>
      </c>
      <c r="L17" s="11">
        <v>2</v>
      </c>
      <c r="M17" s="11">
        <v>1</v>
      </c>
      <c r="N17" s="11">
        <v>0</v>
      </c>
      <c r="O17" s="11">
        <v>1</v>
      </c>
      <c r="P17" s="11">
        <v>0</v>
      </c>
      <c r="Q17" s="11">
        <v>0</v>
      </c>
      <c r="R17" s="11">
        <v>1</v>
      </c>
      <c r="S17" s="11">
        <v>2</v>
      </c>
      <c r="T17" s="11">
        <v>0</v>
      </c>
    </row>
    <row r="18" spans="1:20" x14ac:dyDescent="0.25">
      <c r="A18" s="6" t="s">
        <v>138</v>
      </c>
      <c r="B18" s="11">
        <v>2</v>
      </c>
      <c r="C18" s="11">
        <v>3</v>
      </c>
      <c r="D18" s="11">
        <v>3</v>
      </c>
      <c r="E18" s="11">
        <v>2</v>
      </c>
      <c r="F18" s="11">
        <v>0</v>
      </c>
      <c r="G18" s="11">
        <v>3</v>
      </c>
      <c r="H18" s="11">
        <v>0</v>
      </c>
      <c r="I18" s="11">
        <v>3</v>
      </c>
      <c r="J18" s="11">
        <v>2</v>
      </c>
      <c r="K18" s="11">
        <v>3</v>
      </c>
      <c r="L18" s="11">
        <v>2</v>
      </c>
      <c r="M18" s="11">
        <v>2</v>
      </c>
      <c r="N18" s="11">
        <v>0</v>
      </c>
      <c r="O18" s="11">
        <v>3</v>
      </c>
      <c r="P18" s="11">
        <v>2</v>
      </c>
      <c r="Q18" s="11">
        <v>0</v>
      </c>
      <c r="R18" s="11">
        <v>2</v>
      </c>
      <c r="S18" s="11">
        <v>3</v>
      </c>
      <c r="T18" s="11">
        <v>0</v>
      </c>
    </row>
    <row r="19" spans="1:20" x14ac:dyDescent="0.25">
      <c r="A19" s="6" t="s">
        <v>153</v>
      </c>
      <c r="B19" s="11">
        <v>2</v>
      </c>
      <c r="C19" s="11">
        <v>2</v>
      </c>
      <c r="D19" s="11">
        <v>3</v>
      </c>
      <c r="E19" s="11">
        <v>2</v>
      </c>
      <c r="F19" s="11">
        <v>0</v>
      </c>
      <c r="G19" s="11">
        <v>2</v>
      </c>
      <c r="H19" s="11">
        <v>0</v>
      </c>
      <c r="I19" s="11">
        <v>2</v>
      </c>
      <c r="J19" s="11">
        <v>2</v>
      </c>
      <c r="K19" s="11">
        <v>2</v>
      </c>
      <c r="L19" s="11">
        <v>0</v>
      </c>
      <c r="M19" s="11">
        <v>1</v>
      </c>
      <c r="N19" s="11">
        <v>0</v>
      </c>
      <c r="O19" s="11">
        <v>2</v>
      </c>
      <c r="P19" s="11">
        <v>0</v>
      </c>
      <c r="Q19" s="11">
        <v>1</v>
      </c>
      <c r="R19" s="11">
        <v>1</v>
      </c>
      <c r="S19" s="11">
        <v>2</v>
      </c>
      <c r="T19" s="11">
        <v>0</v>
      </c>
    </row>
    <row r="20" spans="1:20" x14ac:dyDescent="0.25">
      <c r="A20" s="6" t="s">
        <v>80</v>
      </c>
      <c r="B20" s="11">
        <v>2</v>
      </c>
      <c r="C20" s="11">
        <v>0</v>
      </c>
      <c r="D20" s="11">
        <v>3</v>
      </c>
      <c r="E20" s="11">
        <v>3</v>
      </c>
      <c r="F20" s="11">
        <v>0</v>
      </c>
      <c r="G20" s="11">
        <v>3</v>
      </c>
      <c r="H20" s="11">
        <v>0</v>
      </c>
      <c r="I20" s="11">
        <v>3</v>
      </c>
      <c r="J20" s="11">
        <v>2</v>
      </c>
      <c r="K20" s="11">
        <v>3</v>
      </c>
      <c r="L20" s="11">
        <v>0</v>
      </c>
      <c r="M20" s="11">
        <v>2</v>
      </c>
      <c r="N20" s="11">
        <v>0</v>
      </c>
      <c r="O20" s="11">
        <v>3</v>
      </c>
      <c r="P20" s="11">
        <v>2</v>
      </c>
      <c r="Q20" s="11">
        <v>0</v>
      </c>
      <c r="R20" s="11">
        <v>2</v>
      </c>
      <c r="S20" s="11">
        <v>3</v>
      </c>
      <c r="T20" s="11">
        <v>0</v>
      </c>
    </row>
    <row r="21" spans="1:20" x14ac:dyDescent="0.25">
      <c r="A21" s="6" t="s">
        <v>109</v>
      </c>
      <c r="B21" s="11">
        <v>2</v>
      </c>
      <c r="C21" s="11">
        <v>3</v>
      </c>
      <c r="D21" s="11">
        <v>0</v>
      </c>
      <c r="E21" s="11">
        <v>2</v>
      </c>
      <c r="F21" s="11">
        <v>0</v>
      </c>
      <c r="G21" s="11">
        <v>3</v>
      </c>
      <c r="H21" s="11">
        <v>0</v>
      </c>
      <c r="I21" s="11">
        <v>3</v>
      </c>
      <c r="J21" s="11">
        <v>2</v>
      </c>
      <c r="K21" s="11">
        <v>3</v>
      </c>
      <c r="L21" s="11">
        <v>3</v>
      </c>
      <c r="M21" s="11">
        <v>2</v>
      </c>
      <c r="N21" s="11">
        <v>0</v>
      </c>
      <c r="O21" s="11">
        <v>3</v>
      </c>
      <c r="P21" s="11">
        <v>0</v>
      </c>
      <c r="Q21" s="11">
        <v>0</v>
      </c>
      <c r="R21" s="11">
        <v>2</v>
      </c>
      <c r="S21" s="11">
        <v>2</v>
      </c>
      <c r="T21" s="11">
        <v>0</v>
      </c>
    </row>
    <row r="22" spans="1:20" x14ac:dyDescent="0.25">
      <c r="A22" s="5" t="s">
        <v>64</v>
      </c>
      <c r="B22" s="11">
        <v>0</v>
      </c>
      <c r="C22" s="11">
        <v>1.6666666666666667</v>
      </c>
      <c r="D22" s="11">
        <v>1.7777777777777777</v>
      </c>
      <c r="E22" s="11">
        <v>1</v>
      </c>
      <c r="F22" s="11">
        <v>0</v>
      </c>
      <c r="G22" s="11">
        <v>1.8888888888888888</v>
      </c>
      <c r="H22" s="11">
        <v>0</v>
      </c>
      <c r="I22" s="11">
        <v>1.6666666666666667</v>
      </c>
      <c r="J22" s="11">
        <v>0</v>
      </c>
      <c r="K22" s="11">
        <v>0</v>
      </c>
      <c r="L22" s="11">
        <v>1.2857142857142858</v>
      </c>
      <c r="M22" s="11">
        <v>1.2857142857142858</v>
      </c>
      <c r="N22" s="11">
        <v>0</v>
      </c>
      <c r="O22" s="11">
        <v>1</v>
      </c>
      <c r="P22" s="11">
        <v>0</v>
      </c>
      <c r="Q22" s="11">
        <v>0</v>
      </c>
      <c r="R22" s="11">
        <v>1.4285714285714286</v>
      </c>
      <c r="S22" s="11">
        <v>1.75</v>
      </c>
      <c r="T22" s="11">
        <v>0</v>
      </c>
    </row>
    <row r="23" spans="1:20" x14ac:dyDescent="0.25">
      <c r="A23" s="6" t="s">
        <v>106</v>
      </c>
      <c r="B23" s="11">
        <v>0</v>
      </c>
      <c r="C23" s="11">
        <v>2</v>
      </c>
      <c r="D23" s="11">
        <v>2</v>
      </c>
      <c r="E23" s="11">
        <v>1</v>
      </c>
      <c r="F23" s="11">
        <v>0</v>
      </c>
      <c r="G23" s="11">
        <v>2</v>
      </c>
      <c r="H23" s="11">
        <v>0</v>
      </c>
      <c r="I23" s="11">
        <v>2</v>
      </c>
      <c r="J23" s="11">
        <v>0</v>
      </c>
      <c r="K23" s="11">
        <v>0</v>
      </c>
      <c r="L23" s="11">
        <v>1</v>
      </c>
      <c r="M23" s="11">
        <v>1</v>
      </c>
      <c r="N23" s="11">
        <v>0</v>
      </c>
      <c r="O23" s="11">
        <v>1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</row>
    <row r="24" spans="1:20" x14ac:dyDescent="0.25">
      <c r="A24" s="6" t="s">
        <v>108</v>
      </c>
      <c r="B24" s="11">
        <v>0</v>
      </c>
      <c r="C24" s="11">
        <v>2</v>
      </c>
      <c r="D24" s="11">
        <v>2</v>
      </c>
      <c r="E24" s="11">
        <v>1</v>
      </c>
      <c r="F24" s="11">
        <v>0</v>
      </c>
      <c r="G24" s="11">
        <v>2</v>
      </c>
      <c r="H24" s="11">
        <v>0</v>
      </c>
      <c r="I24" s="11">
        <v>2</v>
      </c>
      <c r="J24" s="11">
        <v>0</v>
      </c>
      <c r="K24" s="11">
        <v>0</v>
      </c>
      <c r="L24" s="11">
        <v>1</v>
      </c>
      <c r="M24" s="11">
        <v>1</v>
      </c>
      <c r="N24" s="11">
        <v>0</v>
      </c>
      <c r="O24" s="11">
        <v>1</v>
      </c>
      <c r="P24" s="11">
        <v>0</v>
      </c>
      <c r="Q24" s="11">
        <v>0</v>
      </c>
      <c r="R24" s="11">
        <v>1</v>
      </c>
      <c r="S24" s="11">
        <v>2</v>
      </c>
      <c r="T24" s="11">
        <v>0</v>
      </c>
    </row>
    <row r="25" spans="1:20" x14ac:dyDescent="0.25">
      <c r="A25" s="6" t="s">
        <v>117</v>
      </c>
      <c r="B25" s="11">
        <v>0</v>
      </c>
      <c r="C25" s="11">
        <v>2</v>
      </c>
      <c r="D25" s="11">
        <v>2</v>
      </c>
      <c r="E25" s="11">
        <v>1</v>
      </c>
      <c r="F25" s="11">
        <v>0</v>
      </c>
      <c r="G25" s="11">
        <v>2</v>
      </c>
      <c r="H25" s="11">
        <v>0</v>
      </c>
      <c r="I25" s="11">
        <v>2</v>
      </c>
      <c r="J25" s="11">
        <v>0</v>
      </c>
      <c r="K25" s="11">
        <v>0</v>
      </c>
      <c r="L25" s="11">
        <v>1</v>
      </c>
      <c r="M25" s="11">
        <v>1</v>
      </c>
      <c r="N25" s="11">
        <v>0</v>
      </c>
      <c r="O25" s="11">
        <v>1</v>
      </c>
      <c r="P25" s="11">
        <v>0</v>
      </c>
      <c r="Q25" s="11">
        <v>0</v>
      </c>
      <c r="R25" s="11">
        <v>2</v>
      </c>
      <c r="S25" s="11">
        <v>2</v>
      </c>
      <c r="T25" s="11">
        <v>0</v>
      </c>
    </row>
    <row r="26" spans="1:20" x14ac:dyDescent="0.25">
      <c r="A26" s="6" t="s">
        <v>142</v>
      </c>
      <c r="B26" s="11">
        <v>0</v>
      </c>
      <c r="C26" s="11">
        <v>1</v>
      </c>
      <c r="D26" s="11">
        <v>1</v>
      </c>
      <c r="E26" s="11">
        <v>0</v>
      </c>
      <c r="F26" s="11">
        <v>0</v>
      </c>
      <c r="G26" s="11">
        <v>1</v>
      </c>
      <c r="H26" s="11">
        <v>0</v>
      </c>
      <c r="I26" s="11">
        <v>1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1</v>
      </c>
      <c r="T26" s="11">
        <v>0</v>
      </c>
    </row>
    <row r="27" spans="1:20" x14ac:dyDescent="0.25">
      <c r="A27" s="6" t="s">
        <v>134</v>
      </c>
      <c r="B27" s="11">
        <v>0</v>
      </c>
      <c r="C27" s="11">
        <v>2</v>
      </c>
      <c r="D27" s="11">
        <v>1</v>
      </c>
      <c r="E27" s="11">
        <v>1</v>
      </c>
      <c r="F27" s="11">
        <v>0</v>
      </c>
      <c r="G27" s="11">
        <v>2</v>
      </c>
      <c r="H27" s="11">
        <v>0</v>
      </c>
      <c r="I27" s="11">
        <v>1</v>
      </c>
      <c r="J27" s="11">
        <v>0</v>
      </c>
      <c r="K27" s="11">
        <v>0</v>
      </c>
      <c r="L27" s="11">
        <v>1</v>
      </c>
      <c r="M27" s="11">
        <v>1</v>
      </c>
      <c r="N27" s="11">
        <v>0</v>
      </c>
      <c r="O27" s="11">
        <v>1</v>
      </c>
      <c r="P27" s="11">
        <v>0</v>
      </c>
      <c r="Q27" s="11">
        <v>0</v>
      </c>
      <c r="R27" s="11">
        <v>1</v>
      </c>
      <c r="S27" s="11">
        <v>2</v>
      </c>
      <c r="T27" s="11">
        <v>0</v>
      </c>
    </row>
    <row r="28" spans="1:20" x14ac:dyDescent="0.25">
      <c r="A28" s="6" t="s">
        <v>107</v>
      </c>
      <c r="B28" s="11">
        <v>0</v>
      </c>
      <c r="C28" s="11">
        <v>1</v>
      </c>
      <c r="D28" s="11">
        <v>1</v>
      </c>
      <c r="E28" s="11">
        <v>1</v>
      </c>
      <c r="F28" s="11">
        <v>0</v>
      </c>
      <c r="G28" s="11">
        <v>2</v>
      </c>
      <c r="H28" s="11">
        <v>0</v>
      </c>
      <c r="I28" s="11">
        <v>2</v>
      </c>
      <c r="J28" s="11">
        <v>0</v>
      </c>
      <c r="K28" s="11">
        <v>0</v>
      </c>
      <c r="L28" s="11">
        <v>1</v>
      </c>
      <c r="M28" s="11">
        <v>1</v>
      </c>
      <c r="N28" s="11">
        <v>0</v>
      </c>
      <c r="O28" s="11">
        <v>1</v>
      </c>
      <c r="P28" s="11">
        <v>0</v>
      </c>
      <c r="Q28" s="11">
        <v>0</v>
      </c>
      <c r="R28" s="11">
        <v>1</v>
      </c>
      <c r="S28" s="11">
        <v>1</v>
      </c>
      <c r="T28" s="11">
        <v>0</v>
      </c>
    </row>
    <row r="29" spans="1:20" x14ac:dyDescent="0.25">
      <c r="A29" s="6" t="s">
        <v>160</v>
      </c>
      <c r="B29" s="11">
        <v>0</v>
      </c>
      <c r="C29" s="11">
        <v>2</v>
      </c>
      <c r="D29" s="11">
        <v>3</v>
      </c>
      <c r="E29" s="11">
        <v>1</v>
      </c>
      <c r="F29" s="11">
        <v>0</v>
      </c>
      <c r="G29" s="11">
        <v>2</v>
      </c>
      <c r="H29" s="11">
        <v>0</v>
      </c>
      <c r="I29" s="11">
        <v>2</v>
      </c>
      <c r="J29" s="11">
        <v>0</v>
      </c>
      <c r="K29" s="11">
        <v>0</v>
      </c>
      <c r="L29" s="11">
        <v>2</v>
      </c>
      <c r="M29" s="11">
        <v>2</v>
      </c>
      <c r="N29" s="11">
        <v>0</v>
      </c>
      <c r="O29" s="11">
        <v>1</v>
      </c>
      <c r="P29" s="11">
        <v>0</v>
      </c>
      <c r="Q29" s="11">
        <v>0</v>
      </c>
      <c r="R29" s="11">
        <v>2</v>
      </c>
      <c r="S29" s="11">
        <v>2</v>
      </c>
      <c r="T29" s="11">
        <v>0</v>
      </c>
    </row>
    <row r="30" spans="1:20" x14ac:dyDescent="0.25">
      <c r="A30" s="6" t="s">
        <v>156</v>
      </c>
      <c r="B30" s="11">
        <v>0</v>
      </c>
      <c r="C30" s="11">
        <v>1</v>
      </c>
      <c r="D30" s="11">
        <v>1</v>
      </c>
      <c r="E30" s="11">
        <v>0</v>
      </c>
      <c r="F30" s="11">
        <v>0</v>
      </c>
      <c r="G30" s="11">
        <v>1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1</v>
      </c>
      <c r="T30" s="11">
        <v>0</v>
      </c>
    </row>
    <row r="31" spans="1:20" x14ac:dyDescent="0.25">
      <c r="A31" s="6" t="s">
        <v>65</v>
      </c>
      <c r="B31" s="11">
        <v>0</v>
      </c>
      <c r="C31" s="11">
        <v>2</v>
      </c>
      <c r="D31" s="11">
        <v>3</v>
      </c>
      <c r="E31" s="11">
        <v>1</v>
      </c>
      <c r="F31" s="11">
        <v>0</v>
      </c>
      <c r="G31" s="11">
        <v>3</v>
      </c>
      <c r="H31" s="11">
        <v>0</v>
      </c>
      <c r="I31" s="11">
        <v>2</v>
      </c>
      <c r="J31" s="11">
        <v>0</v>
      </c>
      <c r="K31" s="11">
        <v>0</v>
      </c>
      <c r="L31" s="11">
        <v>2</v>
      </c>
      <c r="M31" s="11">
        <v>2</v>
      </c>
      <c r="N31" s="11">
        <v>0</v>
      </c>
      <c r="O31" s="11">
        <v>1</v>
      </c>
      <c r="P31" s="11">
        <v>0</v>
      </c>
      <c r="Q31" s="11">
        <v>0</v>
      </c>
      <c r="R31" s="11">
        <v>2</v>
      </c>
      <c r="S31" s="11">
        <v>3</v>
      </c>
      <c r="T31" s="11">
        <v>0</v>
      </c>
    </row>
    <row r="32" spans="1:20" x14ac:dyDescent="0.25">
      <c r="A32" s="5" t="s">
        <v>118</v>
      </c>
      <c r="B32" s="11">
        <v>1.5</v>
      </c>
      <c r="C32" s="11">
        <v>2</v>
      </c>
      <c r="D32" s="11">
        <v>1.6666666666666667</v>
      </c>
      <c r="E32" s="11">
        <v>1</v>
      </c>
      <c r="F32" s="11">
        <v>1</v>
      </c>
      <c r="G32" s="11">
        <v>2.3333333333333335</v>
      </c>
      <c r="H32" s="11">
        <v>1</v>
      </c>
      <c r="I32" s="11">
        <v>1</v>
      </c>
      <c r="J32" s="11">
        <v>1</v>
      </c>
      <c r="K32" s="11">
        <v>1</v>
      </c>
      <c r="L32" s="11">
        <v>1.6666666666666667</v>
      </c>
      <c r="M32" s="11">
        <v>1.5</v>
      </c>
      <c r="N32" s="11">
        <v>0</v>
      </c>
      <c r="O32" s="11">
        <v>1.3333333333333333</v>
      </c>
      <c r="P32" s="11">
        <v>1</v>
      </c>
      <c r="Q32" s="11">
        <v>2</v>
      </c>
      <c r="R32" s="11">
        <v>1</v>
      </c>
      <c r="S32" s="11">
        <v>1</v>
      </c>
      <c r="T32" s="11">
        <v>0</v>
      </c>
    </row>
    <row r="33" spans="1:20" x14ac:dyDescent="0.25">
      <c r="A33" s="6" t="s">
        <v>119</v>
      </c>
      <c r="B33" s="11">
        <v>1</v>
      </c>
      <c r="C33" s="11">
        <v>2</v>
      </c>
      <c r="D33" s="11">
        <v>2</v>
      </c>
      <c r="E33" s="11">
        <v>1</v>
      </c>
      <c r="F33" s="11">
        <v>1</v>
      </c>
      <c r="G33" s="11">
        <v>2</v>
      </c>
      <c r="H33" s="11">
        <v>1</v>
      </c>
      <c r="I33" s="11">
        <v>0</v>
      </c>
      <c r="J33" s="11">
        <v>1</v>
      </c>
      <c r="K33" s="11">
        <v>1</v>
      </c>
      <c r="L33" s="11">
        <v>1</v>
      </c>
      <c r="M33" s="11">
        <v>1</v>
      </c>
      <c r="N33" s="11">
        <v>0</v>
      </c>
      <c r="O33" s="11">
        <v>1</v>
      </c>
      <c r="P33" s="11">
        <v>1</v>
      </c>
      <c r="Q33" s="11">
        <v>2</v>
      </c>
      <c r="R33" s="11">
        <v>0</v>
      </c>
      <c r="S33" s="11">
        <v>1</v>
      </c>
      <c r="T33" s="11">
        <v>0</v>
      </c>
    </row>
    <row r="34" spans="1:20" x14ac:dyDescent="0.25">
      <c r="A34" s="6" t="s">
        <v>158</v>
      </c>
      <c r="B34" s="11">
        <v>0</v>
      </c>
      <c r="C34" s="11">
        <v>2</v>
      </c>
      <c r="D34" s="11">
        <v>1</v>
      </c>
      <c r="E34" s="11">
        <v>1</v>
      </c>
      <c r="F34" s="11">
        <v>0</v>
      </c>
      <c r="G34" s="11">
        <v>2</v>
      </c>
      <c r="H34" s="11">
        <v>0</v>
      </c>
      <c r="I34" s="11">
        <v>1</v>
      </c>
      <c r="J34" s="11">
        <v>0</v>
      </c>
      <c r="K34" s="11">
        <v>1</v>
      </c>
      <c r="L34" s="11">
        <v>3</v>
      </c>
      <c r="M34" s="11">
        <v>2</v>
      </c>
      <c r="N34" s="11">
        <v>0</v>
      </c>
      <c r="O34" s="11">
        <v>1</v>
      </c>
      <c r="P34" s="11">
        <v>1</v>
      </c>
      <c r="Q34" s="11">
        <v>0</v>
      </c>
      <c r="R34" s="11">
        <v>0</v>
      </c>
      <c r="S34" s="11">
        <v>0</v>
      </c>
      <c r="T34" s="11">
        <v>0</v>
      </c>
    </row>
    <row r="35" spans="1:20" x14ac:dyDescent="0.25">
      <c r="A35" s="6" t="s">
        <v>130</v>
      </c>
      <c r="B35" s="11">
        <v>2</v>
      </c>
      <c r="C35" s="11">
        <v>2</v>
      </c>
      <c r="D35" s="11">
        <v>2</v>
      </c>
      <c r="E35" s="11">
        <v>1</v>
      </c>
      <c r="F35" s="11">
        <v>1</v>
      </c>
      <c r="G35" s="11">
        <v>3</v>
      </c>
      <c r="H35" s="11">
        <v>0</v>
      </c>
      <c r="I35" s="11">
        <v>1</v>
      </c>
      <c r="J35" s="11">
        <v>1</v>
      </c>
      <c r="K35" s="11">
        <v>0</v>
      </c>
      <c r="L35" s="11">
        <v>1</v>
      </c>
      <c r="M35" s="11">
        <v>0</v>
      </c>
      <c r="N35" s="11">
        <v>0</v>
      </c>
      <c r="O35" s="11">
        <v>2</v>
      </c>
      <c r="P35" s="11">
        <v>0</v>
      </c>
      <c r="Q35" s="11">
        <v>0</v>
      </c>
      <c r="R35" s="11">
        <v>1</v>
      </c>
      <c r="S35" s="11">
        <v>1</v>
      </c>
      <c r="T35" s="11">
        <v>0</v>
      </c>
    </row>
    <row r="36" spans="1:20" x14ac:dyDescent="0.25">
      <c r="A36" s="5" t="s">
        <v>74</v>
      </c>
      <c r="B36" s="11">
        <v>2</v>
      </c>
      <c r="C36" s="11">
        <v>2.5</v>
      </c>
      <c r="D36" s="11">
        <v>2.3333333333333335</v>
      </c>
      <c r="E36" s="11">
        <v>2.2000000000000002</v>
      </c>
      <c r="F36" s="11">
        <v>0</v>
      </c>
      <c r="G36" s="11">
        <v>2.5</v>
      </c>
      <c r="H36" s="11">
        <v>0</v>
      </c>
      <c r="I36" s="11">
        <v>1.8333333333333333</v>
      </c>
      <c r="J36" s="11">
        <v>1.8</v>
      </c>
      <c r="K36" s="11">
        <v>1.8333333333333333</v>
      </c>
      <c r="L36" s="11">
        <v>2.6666666666666665</v>
      </c>
      <c r="M36" s="11">
        <v>2</v>
      </c>
      <c r="N36" s="11">
        <v>0</v>
      </c>
      <c r="O36" s="11">
        <v>2.3333333333333335</v>
      </c>
      <c r="P36" s="11">
        <v>2</v>
      </c>
      <c r="Q36" s="11">
        <v>0</v>
      </c>
      <c r="R36" s="11">
        <v>2.1666666666666665</v>
      </c>
      <c r="S36" s="11">
        <v>2.4</v>
      </c>
      <c r="T36" s="11">
        <v>0</v>
      </c>
    </row>
    <row r="37" spans="1:20" x14ac:dyDescent="0.25">
      <c r="A37" s="6" t="s">
        <v>87</v>
      </c>
      <c r="B37" s="11">
        <v>3</v>
      </c>
      <c r="C37" s="11">
        <v>3</v>
      </c>
      <c r="D37" s="11">
        <v>3</v>
      </c>
      <c r="E37" s="11">
        <v>3</v>
      </c>
      <c r="F37" s="11">
        <v>0</v>
      </c>
      <c r="G37" s="11">
        <v>3</v>
      </c>
      <c r="H37" s="11">
        <v>0</v>
      </c>
      <c r="I37" s="11">
        <v>3</v>
      </c>
      <c r="J37" s="11">
        <v>2</v>
      </c>
      <c r="K37" s="11">
        <v>3</v>
      </c>
      <c r="L37" s="11">
        <v>3</v>
      </c>
      <c r="M37" s="11">
        <v>2</v>
      </c>
      <c r="N37" s="11">
        <v>0</v>
      </c>
      <c r="O37" s="11">
        <v>3</v>
      </c>
      <c r="P37" s="11">
        <v>2</v>
      </c>
      <c r="Q37" s="11">
        <v>0</v>
      </c>
      <c r="R37" s="11">
        <v>3</v>
      </c>
      <c r="S37" s="11">
        <v>0</v>
      </c>
      <c r="T37" s="11">
        <v>0</v>
      </c>
    </row>
    <row r="38" spans="1:20" x14ac:dyDescent="0.25">
      <c r="A38" s="6" t="s">
        <v>139</v>
      </c>
      <c r="B38" s="11">
        <v>2</v>
      </c>
      <c r="C38" s="11">
        <v>2</v>
      </c>
      <c r="D38" s="11">
        <v>2</v>
      </c>
      <c r="E38" s="11">
        <v>2</v>
      </c>
      <c r="F38" s="11">
        <v>0</v>
      </c>
      <c r="G38" s="11">
        <v>2</v>
      </c>
      <c r="H38" s="11">
        <v>0</v>
      </c>
      <c r="I38" s="11">
        <v>2</v>
      </c>
      <c r="J38" s="11">
        <v>1</v>
      </c>
      <c r="K38" s="11">
        <v>1</v>
      </c>
      <c r="L38" s="11">
        <v>3</v>
      </c>
      <c r="M38" s="11">
        <v>2</v>
      </c>
      <c r="N38" s="11">
        <v>0</v>
      </c>
      <c r="O38" s="11">
        <v>2</v>
      </c>
      <c r="P38" s="11">
        <v>0</v>
      </c>
      <c r="Q38" s="11">
        <v>0</v>
      </c>
      <c r="R38" s="11">
        <v>2</v>
      </c>
      <c r="S38" s="11">
        <v>2</v>
      </c>
      <c r="T38" s="11">
        <v>0</v>
      </c>
    </row>
    <row r="39" spans="1:20" x14ac:dyDescent="0.25">
      <c r="A39" s="6" t="s">
        <v>75</v>
      </c>
      <c r="B39" s="11">
        <v>2</v>
      </c>
      <c r="C39" s="11">
        <v>3</v>
      </c>
      <c r="D39" s="11">
        <v>2</v>
      </c>
      <c r="E39" s="11">
        <v>2</v>
      </c>
      <c r="F39" s="11">
        <v>0</v>
      </c>
      <c r="G39" s="11">
        <v>3</v>
      </c>
      <c r="H39" s="11">
        <v>0</v>
      </c>
      <c r="I39" s="11">
        <v>2</v>
      </c>
      <c r="J39" s="11">
        <v>2</v>
      </c>
      <c r="K39" s="11">
        <v>2</v>
      </c>
      <c r="L39" s="11">
        <v>3</v>
      </c>
      <c r="M39" s="11">
        <v>2</v>
      </c>
      <c r="N39" s="11">
        <v>0</v>
      </c>
      <c r="O39" s="11">
        <v>2</v>
      </c>
      <c r="P39" s="11">
        <v>0</v>
      </c>
      <c r="Q39" s="11">
        <v>0</v>
      </c>
      <c r="R39" s="11">
        <v>2</v>
      </c>
      <c r="S39" s="11">
        <v>3</v>
      </c>
      <c r="T39" s="11">
        <v>0</v>
      </c>
    </row>
    <row r="40" spans="1:20" x14ac:dyDescent="0.25">
      <c r="A40" s="6" t="s">
        <v>86</v>
      </c>
      <c r="B40" s="11">
        <v>2</v>
      </c>
      <c r="C40" s="11">
        <v>3</v>
      </c>
      <c r="D40" s="11">
        <v>2</v>
      </c>
      <c r="E40" s="11">
        <v>0</v>
      </c>
      <c r="F40" s="11">
        <v>0</v>
      </c>
      <c r="G40" s="11">
        <v>3</v>
      </c>
      <c r="H40" s="11">
        <v>0</v>
      </c>
      <c r="I40" s="11">
        <v>1</v>
      </c>
      <c r="J40" s="11">
        <v>2</v>
      </c>
      <c r="K40" s="11">
        <v>1</v>
      </c>
      <c r="L40" s="11">
        <v>2</v>
      </c>
      <c r="M40" s="11">
        <v>2</v>
      </c>
      <c r="N40" s="11">
        <v>0</v>
      </c>
      <c r="O40" s="11">
        <v>2</v>
      </c>
      <c r="P40" s="11">
        <v>0</v>
      </c>
      <c r="Q40" s="11">
        <v>0</v>
      </c>
      <c r="R40" s="11">
        <v>2</v>
      </c>
      <c r="S40" s="11">
        <v>2</v>
      </c>
      <c r="T40" s="11">
        <v>0</v>
      </c>
    </row>
    <row r="41" spans="1:20" x14ac:dyDescent="0.25">
      <c r="A41" s="6" t="s">
        <v>124</v>
      </c>
      <c r="B41" s="11">
        <v>2</v>
      </c>
      <c r="C41" s="11">
        <v>2</v>
      </c>
      <c r="D41" s="11">
        <v>2</v>
      </c>
      <c r="E41" s="11">
        <v>2</v>
      </c>
      <c r="F41" s="11">
        <v>0</v>
      </c>
      <c r="G41" s="11">
        <v>2</v>
      </c>
      <c r="H41" s="11">
        <v>0</v>
      </c>
      <c r="I41" s="11">
        <v>2</v>
      </c>
      <c r="J41" s="11">
        <v>2</v>
      </c>
      <c r="K41" s="11">
        <v>3</v>
      </c>
      <c r="L41" s="11">
        <v>2</v>
      </c>
      <c r="M41" s="11">
        <v>2</v>
      </c>
      <c r="N41" s="11">
        <v>0</v>
      </c>
      <c r="O41" s="11">
        <v>3</v>
      </c>
      <c r="P41" s="11">
        <v>0</v>
      </c>
      <c r="Q41" s="11">
        <v>0</v>
      </c>
      <c r="R41" s="11">
        <v>2</v>
      </c>
      <c r="S41" s="11">
        <v>3</v>
      </c>
      <c r="T41" s="11">
        <v>0</v>
      </c>
    </row>
    <row r="42" spans="1:20" x14ac:dyDescent="0.25">
      <c r="A42" s="6" t="s">
        <v>123</v>
      </c>
      <c r="B42" s="11">
        <v>1</v>
      </c>
      <c r="C42" s="11">
        <v>2</v>
      </c>
      <c r="D42" s="11">
        <v>3</v>
      </c>
      <c r="E42" s="11">
        <v>2</v>
      </c>
      <c r="F42" s="11">
        <v>0</v>
      </c>
      <c r="G42" s="11">
        <v>2</v>
      </c>
      <c r="H42" s="11">
        <v>0</v>
      </c>
      <c r="I42" s="11">
        <v>1</v>
      </c>
      <c r="J42" s="11">
        <v>0</v>
      </c>
      <c r="K42" s="11">
        <v>1</v>
      </c>
      <c r="L42" s="11">
        <v>3</v>
      </c>
      <c r="M42" s="11">
        <v>2</v>
      </c>
      <c r="N42" s="11">
        <v>0</v>
      </c>
      <c r="O42" s="11">
        <v>2</v>
      </c>
      <c r="P42" s="11">
        <v>0</v>
      </c>
      <c r="Q42" s="11">
        <v>0</v>
      </c>
      <c r="R42" s="11">
        <v>2</v>
      </c>
      <c r="S42" s="11">
        <v>2</v>
      </c>
      <c r="T42" s="11">
        <v>0</v>
      </c>
    </row>
    <row r="43" spans="1:20" x14ac:dyDescent="0.25">
      <c r="A43" s="5" t="s">
        <v>72</v>
      </c>
      <c r="B43" s="11">
        <v>2.6666666666666665</v>
      </c>
      <c r="C43" s="11">
        <v>3</v>
      </c>
      <c r="D43" s="11">
        <v>2.6666666666666665</v>
      </c>
      <c r="E43" s="11">
        <v>2.6666666666666665</v>
      </c>
      <c r="F43" s="11">
        <v>0</v>
      </c>
      <c r="G43" s="11">
        <v>2.6666666666666665</v>
      </c>
      <c r="H43" s="11">
        <v>0</v>
      </c>
      <c r="I43" s="11">
        <v>2.3333333333333335</v>
      </c>
      <c r="J43" s="11">
        <v>1.5</v>
      </c>
      <c r="K43" s="11">
        <v>3</v>
      </c>
      <c r="L43" s="11">
        <v>2.6666666666666665</v>
      </c>
      <c r="M43" s="11">
        <v>2</v>
      </c>
      <c r="N43" s="11">
        <v>0</v>
      </c>
      <c r="O43" s="11">
        <v>0</v>
      </c>
      <c r="P43" s="11">
        <v>0</v>
      </c>
      <c r="Q43" s="11">
        <v>0</v>
      </c>
      <c r="R43" s="11">
        <v>1</v>
      </c>
      <c r="S43" s="11">
        <v>2.6666666666666665</v>
      </c>
      <c r="T43" s="11">
        <v>0</v>
      </c>
    </row>
    <row r="44" spans="1:20" x14ac:dyDescent="0.25">
      <c r="A44" s="6" t="s">
        <v>129</v>
      </c>
      <c r="B44" s="11">
        <v>3</v>
      </c>
      <c r="C44" s="11">
        <v>3</v>
      </c>
      <c r="D44" s="11">
        <v>3</v>
      </c>
      <c r="E44" s="11">
        <v>3</v>
      </c>
      <c r="F44" s="11">
        <v>0</v>
      </c>
      <c r="G44" s="11">
        <v>3</v>
      </c>
      <c r="H44" s="11">
        <v>0</v>
      </c>
      <c r="I44" s="11">
        <v>3</v>
      </c>
      <c r="J44" s="11">
        <v>0</v>
      </c>
      <c r="K44" s="11">
        <v>3</v>
      </c>
      <c r="L44" s="11">
        <v>3</v>
      </c>
      <c r="M44" s="11">
        <v>2</v>
      </c>
      <c r="N44" s="11">
        <v>0</v>
      </c>
      <c r="O44" s="11">
        <v>0</v>
      </c>
      <c r="P44" s="11">
        <v>0</v>
      </c>
      <c r="Q44" s="11">
        <v>0</v>
      </c>
      <c r="R44" s="11">
        <v>1</v>
      </c>
      <c r="S44" s="11">
        <v>3</v>
      </c>
      <c r="T44" s="11">
        <v>0</v>
      </c>
    </row>
    <row r="45" spans="1:20" x14ac:dyDescent="0.25">
      <c r="A45" s="6" t="s">
        <v>143</v>
      </c>
      <c r="B45" s="11">
        <v>2</v>
      </c>
      <c r="C45" s="11">
        <v>3</v>
      </c>
      <c r="D45" s="11">
        <v>2</v>
      </c>
      <c r="E45" s="11">
        <v>2</v>
      </c>
      <c r="F45" s="11">
        <v>0</v>
      </c>
      <c r="G45" s="11">
        <v>2</v>
      </c>
      <c r="H45" s="11">
        <v>0</v>
      </c>
      <c r="I45" s="11">
        <v>2</v>
      </c>
      <c r="J45" s="11">
        <v>2</v>
      </c>
      <c r="K45" s="11">
        <v>3</v>
      </c>
      <c r="L45" s="11">
        <v>2</v>
      </c>
      <c r="M45" s="11">
        <v>2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2</v>
      </c>
      <c r="T45" s="11">
        <v>0</v>
      </c>
    </row>
    <row r="46" spans="1:20" x14ac:dyDescent="0.25">
      <c r="A46" s="6" t="s">
        <v>73</v>
      </c>
      <c r="B46" s="11">
        <v>3</v>
      </c>
      <c r="C46" s="11">
        <v>3</v>
      </c>
      <c r="D46" s="11">
        <v>3</v>
      </c>
      <c r="E46" s="11">
        <v>3</v>
      </c>
      <c r="F46" s="11">
        <v>0</v>
      </c>
      <c r="G46" s="11">
        <v>3</v>
      </c>
      <c r="H46" s="11">
        <v>0</v>
      </c>
      <c r="I46" s="11">
        <v>2</v>
      </c>
      <c r="J46" s="11">
        <v>1</v>
      </c>
      <c r="K46" s="11">
        <v>3</v>
      </c>
      <c r="L46" s="11">
        <v>3</v>
      </c>
      <c r="M46" s="11">
        <v>2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3</v>
      </c>
      <c r="T46" s="11">
        <v>0</v>
      </c>
    </row>
    <row r="47" spans="1:20" x14ac:dyDescent="0.25">
      <c r="A47" s="5" t="s">
        <v>92</v>
      </c>
      <c r="B47" s="11">
        <v>1.6666666666666667</v>
      </c>
      <c r="C47" s="11">
        <v>2.3333333333333335</v>
      </c>
      <c r="D47" s="11">
        <v>2.3333333333333335</v>
      </c>
      <c r="E47" s="11">
        <v>2</v>
      </c>
      <c r="F47" s="11">
        <v>2</v>
      </c>
      <c r="G47" s="11">
        <v>2.3333333333333335</v>
      </c>
      <c r="H47" s="11">
        <v>2</v>
      </c>
      <c r="I47" s="11">
        <v>1.6666666666666667</v>
      </c>
      <c r="J47" s="11">
        <v>1.3333333333333333</v>
      </c>
      <c r="K47" s="11">
        <v>2</v>
      </c>
      <c r="L47" s="11">
        <v>1.6666666666666667</v>
      </c>
      <c r="M47" s="11">
        <v>1.5</v>
      </c>
      <c r="N47" s="11">
        <v>0</v>
      </c>
      <c r="O47" s="11">
        <v>2.3333333333333335</v>
      </c>
      <c r="P47" s="11">
        <v>2</v>
      </c>
      <c r="Q47" s="11">
        <v>1.5</v>
      </c>
      <c r="R47" s="11">
        <v>1</v>
      </c>
      <c r="S47" s="11">
        <v>2</v>
      </c>
      <c r="T47" s="11">
        <v>1.5</v>
      </c>
    </row>
    <row r="48" spans="1:20" x14ac:dyDescent="0.25">
      <c r="A48" s="6" t="s">
        <v>157</v>
      </c>
      <c r="B48" s="11">
        <v>1</v>
      </c>
      <c r="C48" s="11">
        <v>2</v>
      </c>
      <c r="D48" s="11">
        <v>2</v>
      </c>
      <c r="E48" s="11">
        <v>0</v>
      </c>
      <c r="F48" s="11">
        <v>0</v>
      </c>
      <c r="G48" s="11">
        <v>2</v>
      </c>
      <c r="H48" s="11">
        <v>0</v>
      </c>
      <c r="I48" s="11">
        <v>1</v>
      </c>
      <c r="J48" s="11">
        <v>1</v>
      </c>
      <c r="K48" s="11">
        <v>1</v>
      </c>
      <c r="L48" s="11">
        <v>1</v>
      </c>
      <c r="M48" s="11">
        <v>0</v>
      </c>
      <c r="N48" s="11">
        <v>0</v>
      </c>
      <c r="O48" s="11">
        <v>1</v>
      </c>
      <c r="P48" s="11">
        <v>0</v>
      </c>
      <c r="Q48" s="11">
        <v>0</v>
      </c>
      <c r="R48" s="11">
        <v>1</v>
      </c>
      <c r="S48" s="11">
        <v>1</v>
      </c>
      <c r="T48" s="11">
        <v>0</v>
      </c>
    </row>
    <row r="49" spans="1:20" x14ac:dyDescent="0.25">
      <c r="A49" s="6" t="s">
        <v>121</v>
      </c>
      <c r="B49" s="11">
        <v>2</v>
      </c>
      <c r="C49" s="11">
        <v>2</v>
      </c>
      <c r="D49" s="11">
        <v>2</v>
      </c>
      <c r="E49" s="11">
        <v>2</v>
      </c>
      <c r="F49" s="11">
        <v>0</v>
      </c>
      <c r="G49" s="11">
        <v>2</v>
      </c>
      <c r="H49" s="11">
        <v>0</v>
      </c>
      <c r="I49" s="11">
        <v>2</v>
      </c>
      <c r="J49" s="11">
        <v>1</v>
      </c>
      <c r="K49" s="11">
        <v>3</v>
      </c>
      <c r="L49" s="11">
        <v>1</v>
      </c>
      <c r="M49" s="11">
        <v>2</v>
      </c>
      <c r="N49" s="11">
        <v>0</v>
      </c>
      <c r="O49" s="11">
        <v>3</v>
      </c>
      <c r="P49" s="11">
        <v>0</v>
      </c>
      <c r="Q49" s="11">
        <v>1</v>
      </c>
      <c r="R49" s="11">
        <v>1</v>
      </c>
      <c r="S49" s="11">
        <v>2</v>
      </c>
      <c r="T49" s="11">
        <v>1</v>
      </c>
    </row>
    <row r="50" spans="1:20" x14ac:dyDescent="0.25">
      <c r="A50" s="6" t="s">
        <v>93</v>
      </c>
      <c r="B50" s="11">
        <v>2</v>
      </c>
      <c r="C50" s="11">
        <v>3</v>
      </c>
      <c r="D50" s="11">
        <v>3</v>
      </c>
      <c r="E50" s="11">
        <v>2</v>
      </c>
      <c r="F50" s="11">
        <v>2</v>
      </c>
      <c r="G50" s="11">
        <v>3</v>
      </c>
      <c r="H50" s="11">
        <v>2</v>
      </c>
      <c r="I50" s="11">
        <v>2</v>
      </c>
      <c r="J50" s="11">
        <v>2</v>
      </c>
      <c r="K50" s="11">
        <v>2</v>
      </c>
      <c r="L50" s="11">
        <v>3</v>
      </c>
      <c r="M50" s="11">
        <v>1</v>
      </c>
      <c r="N50" s="11">
        <v>0</v>
      </c>
      <c r="O50" s="11">
        <v>3</v>
      </c>
      <c r="P50" s="11">
        <v>2</v>
      </c>
      <c r="Q50" s="11">
        <v>2</v>
      </c>
      <c r="R50" s="11">
        <v>1</v>
      </c>
      <c r="S50" s="11">
        <v>3</v>
      </c>
      <c r="T50" s="11">
        <v>2</v>
      </c>
    </row>
    <row r="51" spans="1:20" x14ac:dyDescent="0.25">
      <c r="A51" s="5" t="s">
        <v>70</v>
      </c>
      <c r="B51" s="11">
        <v>2.25</v>
      </c>
      <c r="C51" s="11">
        <v>2.5</v>
      </c>
      <c r="D51" s="11">
        <v>2.8888888888888888</v>
      </c>
      <c r="E51" s="11">
        <v>2.1111111111111112</v>
      </c>
      <c r="F51" s="11">
        <v>2</v>
      </c>
      <c r="G51" s="11">
        <v>2.5</v>
      </c>
      <c r="H51" s="11">
        <v>3</v>
      </c>
      <c r="I51" s="11">
        <v>2.4444444444444446</v>
      </c>
      <c r="J51" s="11">
        <v>2.5</v>
      </c>
      <c r="K51" s="11">
        <v>2.6666666666666665</v>
      </c>
      <c r="L51" s="11">
        <v>2.7777777777777777</v>
      </c>
      <c r="M51" s="11">
        <v>2</v>
      </c>
      <c r="N51" s="11">
        <v>3</v>
      </c>
      <c r="O51" s="11">
        <v>2.4444444444444446</v>
      </c>
      <c r="P51" s="11">
        <v>1.8571428571428572</v>
      </c>
      <c r="Q51" s="11">
        <v>0</v>
      </c>
      <c r="R51" s="11">
        <v>2</v>
      </c>
      <c r="S51" s="11">
        <v>2.3333333333333335</v>
      </c>
      <c r="T51" s="11">
        <v>3</v>
      </c>
    </row>
    <row r="52" spans="1:20" x14ac:dyDescent="0.25">
      <c r="A52" s="6" t="s">
        <v>126</v>
      </c>
      <c r="B52" s="11">
        <v>0</v>
      </c>
      <c r="C52" s="11">
        <v>2</v>
      </c>
      <c r="D52" s="11">
        <v>3</v>
      </c>
      <c r="E52" s="11">
        <v>2</v>
      </c>
      <c r="F52" s="11">
        <v>0</v>
      </c>
      <c r="G52" s="11">
        <v>2</v>
      </c>
      <c r="H52" s="11">
        <v>0</v>
      </c>
      <c r="I52" s="11">
        <v>2</v>
      </c>
      <c r="J52" s="11">
        <v>0</v>
      </c>
      <c r="K52" s="11">
        <v>0</v>
      </c>
      <c r="L52" s="11">
        <v>2</v>
      </c>
      <c r="M52" s="11">
        <v>2</v>
      </c>
      <c r="N52" s="11">
        <v>0</v>
      </c>
      <c r="O52" s="11">
        <v>2</v>
      </c>
      <c r="P52" s="11">
        <v>1</v>
      </c>
      <c r="Q52" s="11">
        <v>0</v>
      </c>
      <c r="R52" s="11">
        <v>2</v>
      </c>
      <c r="S52" s="11">
        <v>2</v>
      </c>
      <c r="T52" s="11">
        <v>0</v>
      </c>
    </row>
    <row r="53" spans="1:20" x14ac:dyDescent="0.25">
      <c r="A53" s="6" t="s">
        <v>136</v>
      </c>
      <c r="B53" s="11">
        <v>2</v>
      </c>
      <c r="C53" s="11">
        <v>3</v>
      </c>
      <c r="D53" s="11">
        <v>3</v>
      </c>
      <c r="E53" s="11">
        <v>2</v>
      </c>
      <c r="F53" s="11">
        <v>0</v>
      </c>
      <c r="G53" s="11">
        <v>3</v>
      </c>
      <c r="H53" s="11">
        <v>0</v>
      </c>
      <c r="I53" s="11">
        <v>3</v>
      </c>
      <c r="J53" s="11">
        <v>2</v>
      </c>
      <c r="K53" s="11">
        <v>3</v>
      </c>
      <c r="L53" s="11">
        <v>3</v>
      </c>
      <c r="M53" s="11">
        <v>2</v>
      </c>
      <c r="N53" s="11">
        <v>0</v>
      </c>
      <c r="O53" s="11">
        <v>3</v>
      </c>
      <c r="P53" s="11">
        <v>2</v>
      </c>
      <c r="Q53" s="11">
        <v>0</v>
      </c>
      <c r="R53" s="11">
        <v>2</v>
      </c>
      <c r="S53" s="11">
        <v>3</v>
      </c>
      <c r="T53" s="11">
        <v>0</v>
      </c>
    </row>
    <row r="54" spans="1:20" x14ac:dyDescent="0.25">
      <c r="A54" s="6" t="s">
        <v>149</v>
      </c>
      <c r="B54" s="11">
        <v>3</v>
      </c>
      <c r="C54" s="11">
        <v>0</v>
      </c>
      <c r="D54" s="11">
        <v>3</v>
      </c>
      <c r="E54" s="11">
        <v>3</v>
      </c>
      <c r="F54" s="11">
        <v>2</v>
      </c>
      <c r="G54" s="11">
        <v>0</v>
      </c>
      <c r="H54" s="11">
        <v>3</v>
      </c>
      <c r="I54" s="11">
        <v>3</v>
      </c>
      <c r="J54" s="11">
        <v>3</v>
      </c>
      <c r="K54" s="11">
        <v>0</v>
      </c>
      <c r="L54" s="11">
        <v>3</v>
      </c>
      <c r="M54" s="11">
        <v>2</v>
      </c>
      <c r="N54" s="11">
        <v>3</v>
      </c>
      <c r="O54" s="11">
        <v>3</v>
      </c>
      <c r="P54" s="11">
        <v>3</v>
      </c>
      <c r="Q54" s="11">
        <v>0</v>
      </c>
      <c r="R54" s="11">
        <v>2</v>
      </c>
      <c r="S54" s="11">
        <v>3</v>
      </c>
      <c r="T54" s="11">
        <v>3</v>
      </c>
    </row>
    <row r="55" spans="1:20" x14ac:dyDescent="0.25">
      <c r="A55" s="6" t="s">
        <v>137</v>
      </c>
      <c r="B55" s="11">
        <v>0</v>
      </c>
      <c r="C55" s="11">
        <v>2</v>
      </c>
      <c r="D55" s="11">
        <v>3</v>
      </c>
      <c r="E55" s="11">
        <v>2</v>
      </c>
      <c r="F55" s="11">
        <v>0</v>
      </c>
      <c r="G55" s="11">
        <v>3</v>
      </c>
      <c r="H55" s="11">
        <v>0</v>
      </c>
      <c r="I55" s="11">
        <v>2</v>
      </c>
      <c r="J55" s="11">
        <v>0</v>
      </c>
      <c r="K55" s="11">
        <v>0</v>
      </c>
      <c r="L55" s="11">
        <v>3</v>
      </c>
      <c r="M55" s="11">
        <v>2</v>
      </c>
      <c r="N55" s="11">
        <v>0</v>
      </c>
      <c r="O55" s="11">
        <v>2</v>
      </c>
      <c r="P55" s="11">
        <v>0</v>
      </c>
      <c r="Q55" s="11">
        <v>0</v>
      </c>
      <c r="R55" s="11">
        <v>2</v>
      </c>
      <c r="S55" s="11">
        <v>2</v>
      </c>
      <c r="T55" s="11">
        <v>0</v>
      </c>
    </row>
    <row r="56" spans="1:20" x14ac:dyDescent="0.25">
      <c r="A56" s="6" t="s">
        <v>90</v>
      </c>
      <c r="B56" s="11">
        <v>2</v>
      </c>
      <c r="C56" s="11">
        <v>3</v>
      </c>
      <c r="D56" s="11">
        <v>3</v>
      </c>
      <c r="E56" s="11">
        <v>2</v>
      </c>
      <c r="F56" s="11">
        <v>0</v>
      </c>
      <c r="G56" s="11">
        <v>3</v>
      </c>
      <c r="H56" s="11">
        <v>0</v>
      </c>
      <c r="I56" s="11">
        <v>3</v>
      </c>
      <c r="J56" s="11">
        <v>2</v>
      </c>
      <c r="K56" s="11">
        <v>2</v>
      </c>
      <c r="L56" s="11">
        <v>3</v>
      </c>
      <c r="M56" s="11">
        <v>2</v>
      </c>
      <c r="N56" s="11">
        <v>0</v>
      </c>
      <c r="O56" s="11">
        <v>2</v>
      </c>
      <c r="P56" s="11">
        <v>2</v>
      </c>
      <c r="Q56" s="11">
        <v>0</v>
      </c>
      <c r="R56" s="11">
        <v>2</v>
      </c>
      <c r="S56" s="11">
        <v>2</v>
      </c>
      <c r="T56" s="11">
        <v>0</v>
      </c>
    </row>
    <row r="57" spans="1:20" x14ac:dyDescent="0.25">
      <c r="A57" s="6" t="s">
        <v>76</v>
      </c>
      <c r="B57" s="11">
        <v>0</v>
      </c>
      <c r="C57" s="11">
        <v>3</v>
      </c>
      <c r="D57" s="11">
        <v>3</v>
      </c>
      <c r="E57" s="11">
        <v>2</v>
      </c>
      <c r="F57" s="11">
        <v>0</v>
      </c>
      <c r="G57" s="11">
        <v>2</v>
      </c>
      <c r="H57" s="11">
        <v>0</v>
      </c>
      <c r="I57" s="11">
        <v>2</v>
      </c>
      <c r="J57" s="11">
        <v>0</v>
      </c>
      <c r="K57" s="11">
        <v>0</v>
      </c>
      <c r="L57" s="11">
        <v>3</v>
      </c>
      <c r="M57" s="11">
        <v>2</v>
      </c>
      <c r="N57" s="11">
        <v>0</v>
      </c>
      <c r="O57" s="11">
        <v>3</v>
      </c>
      <c r="P57" s="11">
        <v>1</v>
      </c>
      <c r="Q57" s="11">
        <v>0</v>
      </c>
      <c r="R57" s="11">
        <v>2</v>
      </c>
      <c r="S57" s="11">
        <v>2</v>
      </c>
      <c r="T57" s="11">
        <v>0</v>
      </c>
    </row>
    <row r="58" spans="1:20" x14ac:dyDescent="0.25">
      <c r="A58" s="6" t="s">
        <v>141</v>
      </c>
      <c r="B58" s="11">
        <v>2</v>
      </c>
      <c r="C58" s="11">
        <v>3</v>
      </c>
      <c r="D58" s="11">
        <v>3</v>
      </c>
      <c r="E58" s="11">
        <v>2</v>
      </c>
      <c r="F58" s="11">
        <v>0</v>
      </c>
      <c r="G58" s="11">
        <v>3</v>
      </c>
      <c r="H58" s="11">
        <v>0</v>
      </c>
      <c r="I58" s="11">
        <v>3</v>
      </c>
      <c r="J58" s="11">
        <v>3</v>
      </c>
      <c r="K58" s="11">
        <v>0</v>
      </c>
      <c r="L58" s="11">
        <v>3</v>
      </c>
      <c r="M58" s="11">
        <v>2</v>
      </c>
      <c r="N58" s="11">
        <v>0</v>
      </c>
      <c r="O58" s="11">
        <v>3</v>
      </c>
      <c r="P58" s="11">
        <v>2</v>
      </c>
      <c r="Q58" s="11">
        <v>0</v>
      </c>
      <c r="R58" s="11">
        <v>2</v>
      </c>
      <c r="S58" s="11">
        <v>3</v>
      </c>
      <c r="T58" s="11">
        <v>0</v>
      </c>
    </row>
    <row r="59" spans="1:20" x14ac:dyDescent="0.25">
      <c r="A59" s="6" t="s">
        <v>71</v>
      </c>
      <c r="B59" s="11">
        <v>0</v>
      </c>
      <c r="C59" s="11">
        <v>2</v>
      </c>
      <c r="D59" s="11">
        <v>2</v>
      </c>
      <c r="E59" s="11">
        <v>2</v>
      </c>
      <c r="F59" s="11">
        <v>0</v>
      </c>
      <c r="G59" s="11">
        <v>2</v>
      </c>
      <c r="H59" s="11">
        <v>0</v>
      </c>
      <c r="I59" s="11">
        <v>2</v>
      </c>
      <c r="J59" s="11">
        <v>0</v>
      </c>
      <c r="K59" s="11">
        <v>0</v>
      </c>
      <c r="L59" s="11">
        <v>3</v>
      </c>
      <c r="M59" s="11">
        <v>2</v>
      </c>
      <c r="N59" s="11">
        <v>0</v>
      </c>
      <c r="O59" s="11">
        <v>2</v>
      </c>
      <c r="P59" s="11">
        <v>0</v>
      </c>
      <c r="Q59" s="11">
        <v>0</v>
      </c>
      <c r="R59" s="11">
        <v>2</v>
      </c>
      <c r="S59" s="11">
        <v>2</v>
      </c>
      <c r="T59" s="11">
        <v>0</v>
      </c>
    </row>
    <row r="60" spans="1:20" x14ac:dyDescent="0.25">
      <c r="A60" s="6" t="s">
        <v>115</v>
      </c>
      <c r="B60" s="11">
        <v>0</v>
      </c>
      <c r="C60" s="11">
        <v>2</v>
      </c>
      <c r="D60" s="11">
        <v>3</v>
      </c>
      <c r="E60" s="11">
        <v>2</v>
      </c>
      <c r="F60" s="11">
        <v>0</v>
      </c>
      <c r="G60" s="11">
        <v>2</v>
      </c>
      <c r="H60" s="11">
        <v>0</v>
      </c>
      <c r="I60" s="11">
        <v>2</v>
      </c>
      <c r="J60" s="11">
        <v>0</v>
      </c>
      <c r="K60" s="11">
        <v>3</v>
      </c>
      <c r="L60" s="11">
        <v>2</v>
      </c>
      <c r="M60" s="11">
        <v>2</v>
      </c>
      <c r="N60" s="11">
        <v>0</v>
      </c>
      <c r="O60" s="11">
        <v>2</v>
      </c>
      <c r="P60" s="11">
        <v>2</v>
      </c>
      <c r="Q60" s="11">
        <v>0</v>
      </c>
      <c r="R60" s="11">
        <v>2</v>
      </c>
      <c r="S60" s="11">
        <v>2</v>
      </c>
      <c r="T60" s="11">
        <v>0</v>
      </c>
    </row>
    <row r="61" spans="1:20" x14ac:dyDescent="0.25">
      <c r="A61" s="5" t="s">
        <v>77</v>
      </c>
      <c r="B61" s="11">
        <v>2</v>
      </c>
      <c r="C61" s="11">
        <v>2.6666666666666665</v>
      </c>
      <c r="D61" s="11">
        <v>2.6666666666666665</v>
      </c>
      <c r="E61" s="11">
        <v>1.5</v>
      </c>
      <c r="F61" s="11">
        <v>0</v>
      </c>
      <c r="G61" s="11">
        <v>2.6666666666666665</v>
      </c>
      <c r="H61" s="11">
        <v>0</v>
      </c>
      <c r="I61" s="11">
        <v>2</v>
      </c>
      <c r="J61" s="11">
        <v>1.5</v>
      </c>
      <c r="K61" s="11">
        <v>2.6666666666666665</v>
      </c>
      <c r="L61" s="11">
        <v>2.3333333333333335</v>
      </c>
      <c r="M61" s="11">
        <v>2</v>
      </c>
      <c r="N61" s="11">
        <v>2</v>
      </c>
      <c r="O61" s="11">
        <v>2.6666666666666665</v>
      </c>
      <c r="P61" s="11">
        <v>0</v>
      </c>
      <c r="Q61" s="11">
        <v>0</v>
      </c>
      <c r="R61" s="11">
        <v>2</v>
      </c>
      <c r="S61" s="11">
        <v>2.3333333333333335</v>
      </c>
      <c r="T61" s="11">
        <v>0</v>
      </c>
    </row>
    <row r="62" spans="1:20" x14ac:dyDescent="0.25">
      <c r="A62" s="6" t="s">
        <v>98</v>
      </c>
      <c r="B62" s="11">
        <v>2</v>
      </c>
      <c r="C62" s="11">
        <v>3</v>
      </c>
      <c r="D62" s="11">
        <v>3</v>
      </c>
      <c r="E62" s="11">
        <v>2</v>
      </c>
      <c r="F62" s="11">
        <v>0</v>
      </c>
      <c r="G62" s="11">
        <v>3</v>
      </c>
      <c r="H62" s="11">
        <v>0</v>
      </c>
      <c r="I62" s="11">
        <v>2</v>
      </c>
      <c r="J62" s="11">
        <v>2</v>
      </c>
      <c r="K62" s="11">
        <v>3</v>
      </c>
      <c r="L62" s="11">
        <v>3</v>
      </c>
      <c r="M62" s="11">
        <v>2</v>
      </c>
      <c r="N62" s="11">
        <v>0</v>
      </c>
      <c r="O62" s="11">
        <v>3</v>
      </c>
      <c r="P62" s="11">
        <v>0</v>
      </c>
      <c r="Q62" s="11">
        <v>0</v>
      </c>
      <c r="R62" s="11">
        <v>2</v>
      </c>
      <c r="S62" s="11">
        <v>2</v>
      </c>
      <c r="T62" s="11">
        <v>0</v>
      </c>
    </row>
    <row r="63" spans="1:20" x14ac:dyDescent="0.25">
      <c r="A63" s="6" t="s">
        <v>97</v>
      </c>
      <c r="B63" s="11">
        <v>2</v>
      </c>
      <c r="C63" s="11">
        <v>2</v>
      </c>
      <c r="D63" s="11">
        <v>2</v>
      </c>
      <c r="E63" s="11">
        <v>1</v>
      </c>
      <c r="F63" s="11">
        <v>0</v>
      </c>
      <c r="G63" s="11">
        <v>3</v>
      </c>
      <c r="H63" s="11">
        <v>0</v>
      </c>
      <c r="I63" s="11">
        <v>2</v>
      </c>
      <c r="J63" s="11">
        <v>1</v>
      </c>
      <c r="K63" s="11">
        <v>2</v>
      </c>
      <c r="L63" s="11">
        <v>2</v>
      </c>
      <c r="M63" s="11">
        <v>2</v>
      </c>
      <c r="N63" s="11">
        <v>2</v>
      </c>
      <c r="O63" s="11">
        <v>2</v>
      </c>
      <c r="P63" s="11">
        <v>0</v>
      </c>
      <c r="Q63" s="11">
        <v>0</v>
      </c>
      <c r="R63" s="11">
        <v>2</v>
      </c>
      <c r="S63" s="11">
        <v>2</v>
      </c>
      <c r="T63" s="11">
        <v>0</v>
      </c>
    </row>
    <row r="64" spans="1:20" x14ac:dyDescent="0.25">
      <c r="A64" s="6" t="s">
        <v>125</v>
      </c>
      <c r="B64" s="11">
        <v>2</v>
      </c>
      <c r="C64" s="11">
        <v>3</v>
      </c>
      <c r="D64" s="11">
        <v>3</v>
      </c>
      <c r="E64" s="11">
        <v>0</v>
      </c>
      <c r="F64" s="11">
        <v>0</v>
      </c>
      <c r="G64" s="11">
        <v>2</v>
      </c>
      <c r="H64" s="11">
        <v>0</v>
      </c>
      <c r="I64" s="11">
        <v>2</v>
      </c>
      <c r="J64" s="11">
        <v>0</v>
      </c>
      <c r="K64" s="11">
        <v>3</v>
      </c>
      <c r="L64" s="11">
        <v>2</v>
      </c>
      <c r="M64" s="11">
        <v>0</v>
      </c>
      <c r="N64" s="11">
        <v>0</v>
      </c>
      <c r="O64" s="11">
        <v>3</v>
      </c>
      <c r="P64" s="11">
        <v>0</v>
      </c>
      <c r="Q64" s="11">
        <v>0</v>
      </c>
      <c r="R64" s="11">
        <v>2</v>
      </c>
      <c r="S64" s="11">
        <v>3</v>
      </c>
      <c r="T64" s="11">
        <v>0</v>
      </c>
    </row>
    <row r="65" spans="1:20" x14ac:dyDescent="0.25">
      <c r="A65" s="5" t="s">
        <v>66</v>
      </c>
      <c r="B65" s="11">
        <v>2</v>
      </c>
      <c r="C65" s="11">
        <v>2</v>
      </c>
      <c r="D65" s="11">
        <v>2</v>
      </c>
      <c r="E65" s="11">
        <v>2</v>
      </c>
      <c r="F65" s="11">
        <v>0</v>
      </c>
      <c r="G65" s="11">
        <v>2</v>
      </c>
      <c r="H65" s="11">
        <v>0</v>
      </c>
      <c r="I65" s="11">
        <v>2</v>
      </c>
      <c r="J65" s="11">
        <v>2.5</v>
      </c>
      <c r="K65" s="11">
        <v>3</v>
      </c>
      <c r="L65" s="11">
        <v>2</v>
      </c>
      <c r="M65" s="11">
        <v>2</v>
      </c>
      <c r="N65" s="11">
        <v>0</v>
      </c>
      <c r="O65" s="11">
        <v>1</v>
      </c>
      <c r="P65" s="11">
        <v>0</v>
      </c>
      <c r="Q65" s="11">
        <v>0</v>
      </c>
      <c r="R65" s="11">
        <v>2</v>
      </c>
      <c r="S65" s="11">
        <v>2</v>
      </c>
      <c r="T65" s="11">
        <v>0</v>
      </c>
    </row>
    <row r="66" spans="1:20" x14ac:dyDescent="0.25">
      <c r="A66" s="6" t="s">
        <v>110</v>
      </c>
      <c r="B66" s="11">
        <v>3</v>
      </c>
      <c r="C66" s="11">
        <v>3</v>
      </c>
      <c r="D66" s="11">
        <v>3</v>
      </c>
      <c r="E66" s="11">
        <v>3</v>
      </c>
      <c r="F66" s="11">
        <v>0</v>
      </c>
      <c r="G66" s="11">
        <v>3</v>
      </c>
      <c r="H66" s="11">
        <v>0</v>
      </c>
      <c r="I66" s="11">
        <v>3</v>
      </c>
      <c r="J66" s="11">
        <v>3</v>
      </c>
      <c r="K66" s="11">
        <v>3</v>
      </c>
      <c r="L66" s="11">
        <v>3</v>
      </c>
      <c r="M66" s="11">
        <v>3</v>
      </c>
      <c r="N66" s="11">
        <v>0</v>
      </c>
      <c r="O66" s="11">
        <v>0</v>
      </c>
      <c r="P66" s="11">
        <v>0</v>
      </c>
      <c r="Q66" s="11">
        <v>0</v>
      </c>
      <c r="R66" s="11">
        <v>3</v>
      </c>
      <c r="S66" s="11">
        <v>3</v>
      </c>
      <c r="T66" s="11">
        <v>0</v>
      </c>
    </row>
    <row r="67" spans="1:20" x14ac:dyDescent="0.25">
      <c r="A67" s="6" t="s">
        <v>140</v>
      </c>
      <c r="B67" s="11">
        <v>1</v>
      </c>
      <c r="C67" s="11">
        <v>1</v>
      </c>
      <c r="D67" s="11">
        <v>1</v>
      </c>
      <c r="E67" s="11">
        <v>1</v>
      </c>
      <c r="F67" s="11">
        <v>0</v>
      </c>
      <c r="G67" s="11">
        <v>1</v>
      </c>
      <c r="H67" s="11">
        <v>0</v>
      </c>
      <c r="I67" s="11">
        <v>1</v>
      </c>
      <c r="J67" s="11">
        <v>2</v>
      </c>
      <c r="K67" s="11">
        <v>0</v>
      </c>
      <c r="L67" s="11">
        <v>1</v>
      </c>
      <c r="M67" s="11">
        <v>1</v>
      </c>
      <c r="N67" s="11">
        <v>0</v>
      </c>
      <c r="O67" s="11">
        <v>1</v>
      </c>
      <c r="P67" s="11">
        <v>0</v>
      </c>
      <c r="Q67" s="11">
        <v>0</v>
      </c>
      <c r="R67" s="11">
        <v>1</v>
      </c>
      <c r="S67" s="11">
        <v>1</v>
      </c>
      <c r="T67" s="11">
        <v>0</v>
      </c>
    </row>
    <row r="68" spans="1:20" x14ac:dyDescent="0.25">
      <c r="A68" s="5" t="s">
        <v>62</v>
      </c>
      <c r="B68" s="11">
        <v>2.4285714285714284</v>
      </c>
      <c r="C68" s="11">
        <v>2.6666666666666665</v>
      </c>
      <c r="D68" s="11">
        <v>3</v>
      </c>
      <c r="E68" s="11">
        <v>2.8333333333333335</v>
      </c>
      <c r="F68" s="11">
        <v>2.5</v>
      </c>
      <c r="G68" s="11">
        <v>3</v>
      </c>
      <c r="H68" s="11">
        <v>2.5</v>
      </c>
      <c r="I68" s="11">
        <v>3</v>
      </c>
      <c r="J68" s="11">
        <v>2</v>
      </c>
      <c r="K68" s="11">
        <v>2.8</v>
      </c>
      <c r="L68" s="11">
        <v>2</v>
      </c>
      <c r="M68" s="11">
        <v>3</v>
      </c>
      <c r="N68" s="11">
        <v>1.5</v>
      </c>
      <c r="O68" s="11">
        <v>2.7142857142857144</v>
      </c>
      <c r="P68" s="11">
        <v>1</v>
      </c>
      <c r="Q68" s="11">
        <v>2</v>
      </c>
      <c r="R68" s="11">
        <v>3</v>
      </c>
      <c r="S68" s="11">
        <v>3</v>
      </c>
      <c r="T68" s="11">
        <v>2</v>
      </c>
    </row>
    <row r="69" spans="1:20" x14ac:dyDescent="0.25">
      <c r="A69" s="6" t="s">
        <v>69</v>
      </c>
      <c r="B69" s="11">
        <v>1</v>
      </c>
      <c r="C69" s="11">
        <v>0</v>
      </c>
      <c r="D69" s="11">
        <v>0</v>
      </c>
      <c r="E69" s="11">
        <v>3</v>
      </c>
      <c r="F69" s="11">
        <v>0</v>
      </c>
      <c r="G69" s="11">
        <v>0</v>
      </c>
      <c r="H69" s="11">
        <v>0</v>
      </c>
      <c r="I69" s="11">
        <v>3</v>
      </c>
      <c r="J69" s="11">
        <v>1</v>
      </c>
      <c r="K69" s="11">
        <v>0</v>
      </c>
      <c r="L69" s="11">
        <v>0</v>
      </c>
      <c r="M69" s="11">
        <v>3</v>
      </c>
      <c r="N69" s="11">
        <v>0</v>
      </c>
      <c r="O69" s="11">
        <v>3</v>
      </c>
      <c r="P69" s="11">
        <v>1</v>
      </c>
      <c r="Q69" s="11">
        <v>0</v>
      </c>
      <c r="R69" s="11">
        <v>3</v>
      </c>
      <c r="S69" s="11">
        <v>3</v>
      </c>
      <c r="T69" s="11">
        <v>0</v>
      </c>
    </row>
    <row r="70" spans="1:20" x14ac:dyDescent="0.25">
      <c r="A70" s="6" t="s">
        <v>74</v>
      </c>
      <c r="B70" s="11">
        <v>0</v>
      </c>
      <c r="C70" s="11">
        <v>0</v>
      </c>
      <c r="D70" s="11">
        <v>3</v>
      </c>
      <c r="E70" s="11">
        <v>0</v>
      </c>
      <c r="F70" s="11">
        <v>3</v>
      </c>
      <c r="G70" s="11">
        <v>0</v>
      </c>
      <c r="H70" s="11">
        <v>2</v>
      </c>
      <c r="I70" s="11">
        <v>3</v>
      </c>
      <c r="J70" s="11">
        <v>1</v>
      </c>
      <c r="K70" s="11">
        <v>2</v>
      </c>
      <c r="L70" s="11">
        <v>2</v>
      </c>
      <c r="M70" s="11">
        <v>3</v>
      </c>
      <c r="N70" s="11">
        <v>0</v>
      </c>
      <c r="O70" s="11">
        <v>3</v>
      </c>
      <c r="P70" s="11">
        <v>0</v>
      </c>
      <c r="Q70" s="11">
        <v>2</v>
      </c>
      <c r="R70" s="11">
        <v>3</v>
      </c>
      <c r="S70" s="11">
        <v>3</v>
      </c>
      <c r="T70" s="11">
        <v>2</v>
      </c>
    </row>
    <row r="71" spans="1:20" x14ac:dyDescent="0.25">
      <c r="A71" s="6" t="s">
        <v>77</v>
      </c>
      <c r="B71" s="11">
        <v>2</v>
      </c>
      <c r="C71" s="11">
        <v>0</v>
      </c>
      <c r="D71" s="11">
        <v>0</v>
      </c>
      <c r="E71" s="11">
        <v>2</v>
      </c>
      <c r="F71" s="11">
        <v>0</v>
      </c>
      <c r="G71" s="11">
        <v>0</v>
      </c>
      <c r="H71" s="11">
        <v>0</v>
      </c>
      <c r="I71" s="11">
        <v>3</v>
      </c>
      <c r="J71" s="11">
        <v>0</v>
      </c>
      <c r="K71" s="11">
        <v>0</v>
      </c>
      <c r="L71" s="11">
        <v>0</v>
      </c>
      <c r="M71" s="11">
        <v>3</v>
      </c>
      <c r="N71" s="11">
        <v>0</v>
      </c>
      <c r="O71" s="11">
        <v>3</v>
      </c>
      <c r="P71" s="11">
        <v>0</v>
      </c>
      <c r="Q71" s="11">
        <v>0</v>
      </c>
      <c r="R71" s="11">
        <v>3</v>
      </c>
      <c r="S71" s="11">
        <v>3</v>
      </c>
      <c r="T71" s="11">
        <v>0</v>
      </c>
    </row>
    <row r="72" spans="1:20" x14ac:dyDescent="0.25">
      <c r="A72" s="6" t="s">
        <v>66</v>
      </c>
      <c r="B72" s="11">
        <v>2</v>
      </c>
      <c r="C72" s="11">
        <v>3</v>
      </c>
      <c r="D72" s="11">
        <v>0</v>
      </c>
      <c r="E72" s="11">
        <v>3</v>
      </c>
      <c r="F72" s="11">
        <v>0</v>
      </c>
      <c r="G72" s="11">
        <v>0</v>
      </c>
      <c r="H72" s="11">
        <v>0</v>
      </c>
      <c r="I72" s="11">
        <v>0</v>
      </c>
      <c r="J72" s="11">
        <v>2</v>
      </c>
      <c r="K72" s="11">
        <v>3</v>
      </c>
      <c r="L72" s="11">
        <v>0</v>
      </c>
      <c r="M72" s="11">
        <v>0</v>
      </c>
      <c r="N72" s="11">
        <v>0</v>
      </c>
      <c r="O72" s="11">
        <v>2</v>
      </c>
      <c r="P72" s="11">
        <v>0</v>
      </c>
      <c r="Q72" s="11">
        <v>1</v>
      </c>
      <c r="R72" s="11">
        <v>3</v>
      </c>
      <c r="S72" s="11">
        <v>3</v>
      </c>
      <c r="T72" s="11">
        <v>1</v>
      </c>
    </row>
    <row r="73" spans="1:20" x14ac:dyDescent="0.25">
      <c r="A73" s="6" t="s">
        <v>78</v>
      </c>
      <c r="B73" s="11">
        <v>3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3</v>
      </c>
      <c r="J73" s="11">
        <v>3</v>
      </c>
      <c r="K73" s="11">
        <v>0</v>
      </c>
      <c r="L73" s="11">
        <v>0</v>
      </c>
      <c r="M73" s="11">
        <v>3</v>
      </c>
      <c r="N73" s="11">
        <v>2</v>
      </c>
      <c r="O73" s="11">
        <v>0</v>
      </c>
      <c r="P73" s="11">
        <v>0</v>
      </c>
      <c r="Q73" s="11">
        <v>1</v>
      </c>
      <c r="R73" s="11">
        <v>0</v>
      </c>
      <c r="S73" s="11">
        <v>0</v>
      </c>
      <c r="T73" s="11">
        <v>1</v>
      </c>
    </row>
    <row r="74" spans="1:20" x14ac:dyDescent="0.25">
      <c r="A74" s="6" t="s">
        <v>67</v>
      </c>
      <c r="B74" s="11">
        <v>3</v>
      </c>
      <c r="C74" s="11">
        <v>3</v>
      </c>
      <c r="D74" s="11">
        <v>3</v>
      </c>
      <c r="E74" s="11">
        <v>3</v>
      </c>
      <c r="F74" s="11">
        <v>2</v>
      </c>
      <c r="G74" s="11">
        <v>3</v>
      </c>
      <c r="H74" s="11">
        <v>3</v>
      </c>
      <c r="I74" s="11">
        <v>3</v>
      </c>
      <c r="J74" s="11">
        <v>1</v>
      </c>
      <c r="K74" s="11">
        <v>3</v>
      </c>
      <c r="L74" s="11">
        <v>2</v>
      </c>
      <c r="M74" s="11">
        <v>3</v>
      </c>
      <c r="N74" s="11">
        <v>1</v>
      </c>
      <c r="O74" s="11">
        <v>3</v>
      </c>
      <c r="P74" s="11">
        <v>1</v>
      </c>
      <c r="Q74" s="11">
        <v>3</v>
      </c>
      <c r="R74" s="11">
        <v>3</v>
      </c>
      <c r="S74" s="11">
        <v>3</v>
      </c>
      <c r="T74" s="11">
        <v>3</v>
      </c>
    </row>
    <row r="75" spans="1:20" x14ac:dyDescent="0.25">
      <c r="A75" s="6" t="s">
        <v>63</v>
      </c>
      <c r="B75" s="11">
        <v>3</v>
      </c>
      <c r="C75" s="11">
        <v>0</v>
      </c>
      <c r="D75" s="11">
        <v>0</v>
      </c>
      <c r="E75" s="11">
        <v>0</v>
      </c>
      <c r="F75" s="11">
        <v>2</v>
      </c>
      <c r="G75" s="11">
        <v>0</v>
      </c>
      <c r="H75" s="11">
        <v>2</v>
      </c>
      <c r="I75" s="11">
        <v>3</v>
      </c>
      <c r="J75" s="11">
        <v>3</v>
      </c>
      <c r="K75" s="11">
        <v>0</v>
      </c>
      <c r="L75" s="11">
        <v>0</v>
      </c>
      <c r="M75" s="11">
        <v>3</v>
      </c>
      <c r="N75" s="11">
        <v>0</v>
      </c>
      <c r="O75" s="11">
        <v>0</v>
      </c>
      <c r="P75" s="11">
        <v>0</v>
      </c>
      <c r="Q75" s="11">
        <v>2</v>
      </c>
      <c r="R75" s="11">
        <v>3</v>
      </c>
      <c r="S75" s="11">
        <v>0</v>
      </c>
      <c r="T75" s="11">
        <v>2</v>
      </c>
    </row>
    <row r="76" spans="1:20" x14ac:dyDescent="0.25">
      <c r="A76" s="6" t="s">
        <v>159</v>
      </c>
      <c r="B76" s="11">
        <v>3</v>
      </c>
      <c r="C76" s="11">
        <v>2</v>
      </c>
      <c r="D76" s="11">
        <v>0</v>
      </c>
      <c r="E76" s="11">
        <v>3</v>
      </c>
      <c r="F76" s="11">
        <v>0</v>
      </c>
      <c r="G76" s="11">
        <v>0</v>
      </c>
      <c r="H76" s="11">
        <v>0</v>
      </c>
      <c r="I76" s="11">
        <v>3</v>
      </c>
      <c r="J76" s="11">
        <v>2</v>
      </c>
      <c r="K76" s="11">
        <v>3</v>
      </c>
      <c r="L76" s="11">
        <v>0</v>
      </c>
      <c r="M76" s="11">
        <v>3</v>
      </c>
      <c r="N76" s="11">
        <v>0</v>
      </c>
      <c r="O76" s="11">
        <v>2</v>
      </c>
      <c r="P76" s="11">
        <v>0</v>
      </c>
      <c r="Q76" s="11">
        <v>0</v>
      </c>
      <c r="R76" s="11">
        <v>3</v>
      </c>
      <c r="S76" s="11">
        <v>3</v>
      </c>
      <c r="T76" s="11">
        <v>0</v>
      </c>
    </row>
    <row r="77" spans="1:20" x14ac:dyDescent="0.25">
      <c r="A77" s="6" t="s">
        <v>88</v>
      </c>
      <c r="B77" s="11">
        <v>0</v>
      </c>
      <c r="C77" s="11">
        <v>0</v>
      </c>
      <c r="D77" s="11">
        <v>0</v>
      </c>
      <c r="E77" s="11">
        <v>3</v>
      </c>
      <c r="F77" s="11">
        <v>3</v>
      </c>
      <c r="G77" s="11">
        <v>0</v>
      </c>
      <c r="H77" s="11">
        <v>3</v>
      </c>
      <c r="I77" s="11">
        <v>0</v>
      </c>
      <c r="J77" s="11">
        <v>3</v>
      </c>
      <c r="K77" s="11">
        <v>3</v>
      </c>
      <c r="L77" s="11">
        <v>0</v>
      </c>
      <c r="M77" s="11">
        <v>3</v>
      </c>
      <c r="N77" s="11">
        <v>0</v>
      </c>
      <c r="O77" s="11">
        <v>3</v>
      </c>
      <c r="P77" s="11">
        <v>1</v>
      </c>
      <c r="Q77" s="11">
        <v>3</v>
      </c>
      <c r="R77" s="11">
        <v>3</v>
      </c>
      <c r="S77" s="11">
        <v>3</v>
      </c>
      <c r="T77" s="11">
        <v>3</v>
      </c>
    </row>
    <row r="78" spans="1:20" x14ac:dyDescent="0.25">
      <c r="A78" s="5" t="s">
        <v>78</v>
      </c>
      <c r="B78" s="11">
        <v>3</v>
      </c>
      <c r="C78" s="11">
        <v>2</v>
      </c>
      <c r="D78" s="11">
        <v>2</v>
      </c>
      <c r="E78" s="11">
        <v>2</v>
      </c>
      <c r="F78" s="11">
        <v>0</v>
      </c>
      <c r="G78" s="11">
        <v>2</v>
      </c>
      <c r="H78" s="11">
        <v>2</v>
      </c>
      <c r="I78" s="11">
        <v>2.3333333333333335</v>
      </c>
      <c r="J78" s="11">
        <v>2.5</v>
      </c>
      <c r="K78" s="11">
        <v>2.5</v>
      </c>
      <c r="L78" s="11">
        <v>0</v>
      </c>
      <c r="M78" s="11">
        <v>2.25</v>
      </c>
      <c r="N78" s="11">
        <v>0</v>
      </c>
      <c r="O78" s="11">
        <v>2.5</v>
      </c>
      <c r="P78" s="11">
        <v>0</v>
      </c>
      <c r="Q78" s="11">
        <v>2</v>
      </c>
      <c r="R78" s="11">
        <v>2.75</v>
      </c>
      <c r="S78" s="11">
        <v>3</v>
      </c>
      <c r="T78" s="11">
        <v>2.3333333333333335</v>
      </c>
    </row>
    <row r="79" spans="1:20" x14ac:dyDescent="0.25">
      <c r="A79" s="6" t="s">
        <v>120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3</v>
      </c>
      <c r="I79" s="11">
        <v>0</v>
      </c>
      <c r="J79" s="11">
        <v>3</v>
      </c>
      <c r="K79" s="11">
        <v>0</v>
      </c>
      <c r="L79" s="11">
        <v>0</v>
      </c>
      <c r="M79" s="11">
        <v>3</v>
      </c>
      <c r="N79" s="11">
        <v>0</v>
      </c>
      <c r="O79" s="11">
        <v>0</v>
      </c>
      <c r="P79" s="11">
        <v>0</v>
      </c>
      <c r="Q79" s="11">
        <v>3</v>
      </c>
      <c r="R79" s="11">
        <v>3</v>
      </c>
      <c r="S79" s="11">
        <v>0</v>
      </c>
      <c r="T79" s="11">
        <v>3</v>
      </c>
    </row>
    <row r="80" spans="1:20" x14ac:dyDescent="0.25">
      <c r="A80" s="6" t="s">
        <v>128</v>
      </c>
      <c r="B80" s="11">
        <v>0</v>
      </c>
      <c r="C80" s="11">
        <v>0</v>
      </c>
      <c r="D80" s="11">
        <v>0</v>
      </c>
      <c r="E80" s="11">
        <v>3</v>
      </c>
      <c r="F80" s="11">
        <v>0</v>
      </c>
      <c r="G80" s="11">
        <v>0</v>
      </c>
      <c r="H80" s="11">
        <v>3</v>
      </c>
      <c r="I80" s="11">
        <v>3</v>
      </c>
      <c r="J80" s="11">
        <v>3</v>
      </c>
      <c r="K80" s="11">
        <v>0</v>
      </c>
      <c r="L80" s="11">
        <v>0</v>
      </c>
      <c r="M80" s="11">
        <v>3</v>
      </c>
      <c r="N80" s="11">
        <v>0</v>
      </c>
      <c r="O80" s="11">
        <v>0</v>
      </c>
      <c r="P80" s="11">
        <v>0</v>
      </c>
      <c r="Q80" s="11">
        <v>3</v>
      </c>
      <c r="R80" s="11">
        <v>3</v>
      </c>
      <c r="S80" s="11">
        <v>0</v>
      </c>
      <c r="T80" s="11">
        <v>3</v>
      </c>
    </row>
    <row r="81" spans="1:20" x14ac:dyDescent="0.25">
      <c r="A81" s="6" t="s">
        <v>131</v>
      </c>
      <c r="B81" s="11">
        <v>3</v>
      </c>
      <c r="C81" s="11">
        <v>2</v>
      </c>
      <c r="D81" s="11">
        <v>0</v>
      </c>
      <c r="E81" s="11">
        <v>2</v>
      </c>
      <c r="F81" s="11">
        <v>0</v>
      </c>
      <c r="G81" s="11">
        <v>0</v>
      </c>
      <c r="H81" s="11">
        <v>1</v>
      </c>
      <c r="I81" s="11">
        <v>3</v>
      </c>
      <c r="J81" s="11">
        <v>2</v>
      </c>
      <c r="K81" s="11">
        <v>3</v>
      </c>
      <c r="L81" s="11">
        <v>0</v>
      </c>
      <c r="M81" s="11">
        <v>2</v>
      </c>
      <c r="N81" s="11">
        <v>0</v>
      </c>
      <c r="O81" s="11">
        <v>3</v>
      </c>
      <c r="P81" s="11">
        <v>0</v>
      </c>
      <c r="Q81" s="11">
        <v>1</v>
      </c>
      <c r="R81" s="11">
        <v>3</v>
      </c>
      <c r="S81" s="11">
        <v>3</v>
      </c>
      <c r="T81" s="11">
        <v>1</v>
      </c>
    </row>
    <row r="82" spans="1:20" x14ac:dyDescent="0.25">
      <c r="A82" s="6" t="s">
        <v>79</v>
      </c>
      <c r="B82" s="11">
        <v>3</v>
      </c>
      <c r="C82" s="11">
        <v>2</v>
      </c>
      <c r="D82" s="11">
        <v>2</v>
      </c>
      <c r="E82" s="11">
        <v>1</v>
      </c>
      <c r="F82" s="11">
        <v>0</v>
      </c>
      <c r="G82" s="11">
        <v>2</v>
      </c>
      <c r="H82" s="11">
        <v>1</v>
      </c>
      <c r="I82" s="11">
        <v>1</v>
      </c>
      <c r="J82" s="11">
        <v>2</v>
      </c>
      <c r="K82" s="11">
        <v>2</v>
      </c>
      <c r="L82" s="11">
        <v>0</v>
      </c>
      <c r="M82" s="11">
        <v>1</v>
      </c>
      <c r="N82" s="11">
        <v>0</v>
      </c>
      <c r="O82" s="11">
        <v>2</v>
      </c>
      <c r="P82" s="11">
        <v>0</v>
      </c>
      <c r="Q82" s="11">
        <v>1</v>
      </c>
      <c r="R82" s="11">
        <v>2</v>
      </c>
      <c r="S82" s="11">
        <v>3</v>
      </c>
      <c r="T82" s="11">
        <v>0</v>
      </c>
    </row>
    <row r="83" spans="1:20" x14ac:dyDescent="0.25">
      <c r="A83" s="5" t="s">
        <v>67</v>
      </c>
      <c r="B83" s="11">
        <v>2.5</v>
      </c>
      <c r="C83" s="11">
        <v>2.6666666666666665</v>
      </c>
      <c r="D83" s="11">
        <v>2.6666666666666665</v>
      </c>
      <c r="E83" s="11">
        <v>2.3333333333333335</v>
      </c>
      <c r="F83" s="11">
        <v>1.3333333333333333</v>
      </c>
      <c r="G83" s="11">
        <v>2.6</v>
      </c>
      <c r="H83" s="11">
        <v>1.6666666666666667</v>
      </c>
      <c r="I83" s="11">
        <v>2.5</v>
      </c>
      <c r="J83" s="11">
        <v>2.3333333333333335</v>
      </c>
      <c r="K83" s="11">
        <v>2.8</v>
      </c>
      <c r="L83" s="11">
        <v>3</v>
      </c>
      <c r="M83" s="11">
        <v>3</v>
      </c>
      <c r="N83" s="11">
        <v>1</v>
      </c>
      <c r="O83" s="11">
        <v>2.1666666666666665</v>
      </c>
      <c r="P83" s="11">
        <v>1.5</v>
      </c>
      <c r="Q83" s="11">
        <v>2.3333333333333335</v>
      </c>
      <c r="R83" s="11">
        <v>2.6666666666666665</v>
      </c>
      <c r="S83" s="11">
        <v>2.8333333333333335</v>
      </c>
      <c r="T83" s="11">
        <v>2.4</v>
      </c>
    </row>
    <row r="84" spans="1:20" x14ac:dyDescent="0.25">
      <c r="A84" s="6" t="s">
        <v>68</v>
      </c>
      <c r="B84" s="11">
        <v>2</v>
      </c>
      <c r="C84" s="11">
        <v>2</v>
      </c>
      <c r="D84" s="11">
        <v>3</v>
      </c>
      <c r="E84" s="11">
        <v>2</v>
      </c>
      <c r="F84" s="11">
        <v>1</v>
      </c>
      <c r="G84" s="11">
        <v>3</v>
      </c>
      <c r="H84" s="11">
        <v>1</v>
      </c>
      <c r="I84" s="11">
        <v>2</v>
      </c>
      <c r="J84" s="11">
        <v>2</v>
      </c>
      <c r="K84" s="11">
        <v>2</v>
      </c>
      <c r="L84" s="11">
        <v>3</v>
      </c>
      <c r="M84" s="11">
        <v>3</v>
      </c>
      <c r="N84" s="11">
        <v>0</v>
      </c>
      <c r="O84" s="11">
        <v>1</v>
      </c>
      <c r="P84" s="11">
        <v>0</v>
      </c>
      <c r="Q84" s="11">
        <v>1</v>
      </c>
      <c r="R84" s="11">
        <v>3</v>
      </c>
      <c r="S84" s="11">
        <v>2</v>
      </c>
      <c r="T84" s="11">
        <v>2</v>
      </c>
    </row>
    <row r="85" spans="1:20" x14ac:dyDescent="0.25">
      <c r="A85" s="6" t="s">
        <v>100</v>
      </c>
      <c r="B85" s="11">
        <v>3</v>
      </c>
      <c r="C85" s="11">
        <v>3</v>
      </c>
      <c r="D85" s="11">
        <v>2</v>
      </c>
      <c r="E85" s="11">
        <v>3</v>
      </c>
      <c r="F85" s="11">
        <v>2</v>
      </c>
      <c r="G85" s="11">
        <v>3</v>
      </c>
      <c r="H85" s="11">
        <v>2</v>
      </c>
      <c r="I85" s="11">
        <v>3</v>
      </c>
      <c r="J85" s="11">
        <v>3</v>
      </c>
      <c r="K85" s="11">
        <v>3</v>
      </c>
      <c r="L85" s="11">
        <v>0</v>
      </c>
      <c r="M85" s="11">
        <v>3</v>
      </c>
      <c r="N85" s="11">
        <v>1</v>
      </c>
      <c r="O85" s="11">
        <v>3</v>
      </c>
      <c r="P85" s="11">
        <v>0</v>
      </c>
      <c r="Q85" s="11">
        <v>3</v>
      </c>
      <c r="R85" s="11">
        <v>3</v>
      </c>
      <c r="S85" s="11">
        <v>3</v>
      </c>
      <c r="T85" s="11">
        <v>3</v>
      </c>
    </row>
    <row r="86" spans="1:20" x14ac:dyDescent="0.25">
      <c r="A86" s="6" t="s">
        <v>147</v>
      </c>
      <c r="B86" s="11">
        <v>2</v>
      </c>
      <c r="C86" s="11">
        <v>3</v>
      </c>
      <c r="D86" s="11">
        <v>3</v>
      </c>
      <c r="E86" s="11">
        <v>2</v>
      </c>
      <c r="F86" s="11">
        <v>0</v>
      </c>
      <c r="G86" s="11">
        <v>0</v>
      </c>
      <c r="H86" s="11">
        <v>1</v>
      </c>
      <c r="I86" s="11">
        <v>3</v>
      </c>
      <c r="J86" s="11">
        <v>2</v>
      </c>
      <c r="K86" s="11">
        <v>3</v>
      </c>
      <c r="L86" s="11">
        <v>0</v>
      </c>
      <c r="M86" s="11">
        <v>3</v>
      </c>
      <c r="N86" s="11">
        <v>0</v>
      </c>
      <c r="O86" s="11">
        <v>2</v>
      </c>
      <c r="P86" s="11">
        <v>1</v>
      </c>
      <c r="Q86" s="11">
        <v>1</v>
      </c>
      <c r="R86" s="11">
        <v>3</v>
      </c>
      <c r="S86" s="11">
        <v>3</v>
      </c>
      <c r="T86" s="11">
        <v>1</v>
      </c>
    </row>
    <row r="87" spans="1:20" x14ac:dyDescent="0.25">
      <c r="A87" s="6" t="s">
        <v>145</v>
      </c>
      <c r="B87" s="11">
        <v>3</v>
      </c>
      <c r="C87" s="11">
        <v>3</v>
      </c>
      <c r="D87" s="11">
        <v>2</v>
      </c>
      <c r="E87" s="11">
        <v>2</v>
      </c>
      <c r="F87" s="11">
        <v>0</v>
      </c>
      <c r="G87" s="11">
        <v>2</v>
      </c>
      <c r="H87" s="11">
        <v>3</v>
      </c>
      <c r="I87" s="11">
        <v>2</v>
      </c>
      <c r="J87" s="11">
        <v>2</v>
      </c>
      <c r="K87" s="11">
        <v>0</v>
      </c>
      <c r="L87" s="11">
        <v>0</v>
      </c>
      <c r="M87" s="11">
        <v>0</v>
      </c>
      <c r="N87" s="11">
        <v>0</v>
      </c>
      <c r="O87" s="11">
        <v>2</v>
      </c>
      <c r="P87" s="11">
        <v>0</v>
      </c>
      <c r="Q87" s="11">
        <v>3</v>
      </c>
      <c r="R87" s="11">
        <v>2</v>
      </c>
      <c r="S87" s="11">
        <v>3</v>
      </c>
      <c r="T87" s="11">
        <v>3</v>
      </c>
    </row>
    <row r="88" spans="1:20" x14ac:dyDescent="0.25">
      <c r="A88" s="6" t="s">
        <v>85</v>
      </c>
      <c r="B88" s="11">
        <v>3</v>
      </c>
      <c r="C88" s="11">
        <v>3</v>
      </c>
      <c r="D88" s="11">
        <v>3</v>
      </c>
      <c r="E88" s="11">
        <v>2</v>
      </c>
      <c r="F88" s="11">
        <v>1</v>
      </c>
      <c r="G88" s="11">
        <v>3</v>
      </c>
      <c r="H88" s="11">
        <v>2</v>
      </c>
      <c r="I88" s="11">
        <v>3</v>
      </c>
      <c r="J88" s="11">
        <v>3</v>
      </c>
      <c r="K88" s="11">
        <v>3</v>
      </c>
      <c r="L88" s="11">
        <v>3</v>
      </c>
      <c r="M88" s="11">
        <v>3</v>
      </c>
      <c r="N88" s="11">
        <v>0</v>
      </c>
      <c r="O88" s="11">
        <v>3</v>
      </c>
      <c r="P88" s="11">
        <v>0</v>
      </c>
      <c r="Q88" s="11">
        <v>3</v>
      </c>
      <c r="R88" s="11">
        <v>2</v>
      </c>
      <c r="S88" s="11">
        <v>3</v>
      </c>
      <c r="T88" s="11">
        <v>3</v>
      </c>
    </row>
    <row r="89" spans="1:20" x14ac:dyDescent="0.25">
      <c r="A89" s="6" t="s">
        <v>91</v>
      </c>
      <c r="B89" s="11">
        <v>2</v>
      </c>
      <c r="C89" s="11">
        <v>2</v>
      </c>
      <c r="D89" s="11">
        <v>3</v>
      </c>
      <c r="E89" s="11">
        <v>3</v>
      </c>
      <c r="F89" s="11">
        <v>0</v>
      </c>
      <c r="G89" s="11">
        <v>2</v>
      </c>
      <c r="H89" s="11">
        <v>1</v>
      </c>
      <c r="I89" s="11">
        <v>2</v>
      </c>
      <c r="J89" s="11">
        <v>2</v>
      </c>
      <c r="K89" s="11">
        <v>3</v>
      </c>
      <c r="L89" s="11">
        <v>0</v>
      </c>
      <c r="M89" s="11">
        <v>3</v>
      </c>
      <c r="N89" s="11">
        <v>0</v>
      </c>
      <c r="O89" s="11">
        <v>2</v>
      </c>
      <c r="P89" s="11">
        <v>2</v>
      </c>
      <c r="Q89" s="11">
        <v>3</v>
      </c>
      <c r="R89" s="11">
        <v>3</v>
      </c>
      <c r="S89" s="11">
        <v>3</v>
      </c>
      <c r="T89" s="11">
        <v>0</v>
      </c>
    </row>
    <row r="90" spans="1:20" x14ac:dyDescent="0.25">
      <c r="A90" s="5" t="s">
        <v>63</v>
      </c>
      <c r="B90" s="11">
        <v>2.1666666666666665</v>
      </c>
      <c r="C90" s="11">
        <v>2.5</v>
      </c>
      <c r="D90" s="11">
        <v>2.1666666666666665</v>
      </c>
      <c r="E90" s="11">
        <v>1.1666666666666667</v>
      </c>
      <c r="F90" s="11">
        <v>1.5</v>
      </c>
      <c r="G90" s="11">
        <v>2.6666666666666665</v>
      </c>
      <c r="H90" s="11">
        <v>1.5</v>
      </c>
      <c r="I90" s="11">
        <v>2</v>
      </c>
      <c r="J90" s="11">
        <v>2.1666666666666665</v>
      </c>
      <c r="K90" s="11">
        <v>1.8333333333333333</v>
      </c>
      <c r="L90" s="11">
        <v>1.8333333333333333</v>
      </c>
      <c r="M90" s="11">
        <v>2</v>
      </c>
      <c r="N90" s="11">
        <v>1</v>
      </c>
      <c r="O90" s="11">
        <v>2.3333333333333335</v>
      </c>
      <c r="P90" s="11">
        <v>1.5</v>
      </c>
      <c r="Q90" s="11">
        <v>1.6666666666666667</v>
      </c>
      <c r="R90" s="11">
        <v>2.1666666666666665</v>
      </c>
      <c r="S90" s="11">
        <v>2.3333333333333335</v>
      </c>
      <c r="T90" s="11">
        <v>2.2000000000000002</v>
      </c>
    </row>
    <row r="91" spans="1:20" x14ac:dyDescent="0.25">
      <c r="A91" s="6" t="s">
        <v>182</v>
      </c>
      <c r="B91" s="11">
        <v>2</v>
      </c>
      <c r="C91" s="11">
        <v>2</v>
      </c>
      <c r="D91" s="11">
        <v>2</v>
      </c>
      <c r="E91" s="11">
        <v>1</v>
      </c>
      <c r="F91" s="11">
        <v>0</v>
      </c>
      <c r="G91" s="11">
        <v>2</v>
      </c>
      <c r="H91" s="11">
        <v>0</v>
      </c>
      <c r="I91" s="11">
        <v>2</v>
      </c>
      <c r="J91" s="11">
        <v>2</v>
      </c>
      <c r="K91" s="11">
        <v>1</v>
      </c>
      <c r="L91" s="11">
        <v>1</v>
      </c>
      <c r="M91" s="11">
        <v>2</v>
      </c>
      <c r="N91" s="11">
        <v>0</v>
      </c>
      <c r="O91" s="11">
        <v>2</v>
      </c>
      <c r="P91" s="11">
        <v>1</v>
      </c>
      <c r="Q91" s="11">
        <v>1</v>
      </c>
      <c r="R91" s="11">
        <v>2</v>
      </c>
      <c r="S91" s="11">
        <v>2</v>
      </c>
      <c r="T91" s="11">
        <v>1</v>
      </c>
    </row>
    <row r="92" spans="1:20" x14ac:dyDescent="0.25">
      <c r="A92" s="6" t="s">
        <v>181</v>
      </c>
      <c r="B92" s="11">
        <v>3</v>
      </c>
      <c r="C92" s="11">
        <v>3</v>
      </c>
      <c r="D92" s="11">
        <v>2</v>
      </c>
      <c r="E92" s="11">
        <v>2</v>
      </c>
      <c r="F92" s="11">
        <v>0</v>
      </c>
      <c r="G92" s="11">
        <v>3</v>
      </c>
      <c r="H92" s="11">
        <v>2</v>
      </c>
      <c r="I92" s="11">
        <v>2</v>
      </c>
      <c r="J92" s="11">
        <v>3</v>
      </c>
      <c r="K92" s="11">
        <v>2</v>
      </c>
      <c r="L92" s="11">
        <v>2</v>
      </c>
      <c r="M92" s="11">
        <v>2</v>
      </c>
      <c r="N92" s="11">
        <v>0</v>
      </c>
      <c r="O92" s="11">
        <v>3</v>
      </c>
      <c r="P92" s="11">
        <v>0</v>
      </c>
      <c r="Q92" s="11">
        <v>3</v>
      </c>
      <c r="R92" s="11">
        <v>3</v>
      </c>
      <c r="S92" s="11">
        <v>3</v>
      </c>
      <c r="T92" s="11">
        <v>3</v>
      </c>
    </row>
    <row r="93" spans="1:20" x14ac:dyDescent="0.25">
      <c r="A93" s="6" t="s">
        <v>185</v>
      </c>
      <c r="B93" s="11">
        <v>2</v>
      </c>
      <c r="C93" s="11">
        <v>2</v>
      </c>
      <c r="D93" s="11">
        <v>2</v>
      </c>
      <c r="E93" s="11">
        <v>1</v>
      </c>
      <c r="F93" s="11">
        <v>1</v>
      </c>
      <c r="G93" s="11">
        <v>2</v>
      </c>
      <c r="H93" s="11">
        <v>1</v>
      </c>
      <c r="I93" s="11">
        <v>2</v>
      </c>
      <c r="J93" s="11">
        <v>2</v>
      </c>
      <c r="K93" s="11">
        <v>2</v>
      </c>
      <c r="L93" s="11">
        <v>2</v>
      </c>
      <c r="M93" s="11">
        <v>2</v>
      </c>
      <c r="N93" s="11">
        <v>0</v>
      </c>
      <c r="O93" s="11">
        <v>2</v>
      </c>
      <c r="P93" s="11">
        <v>0</v>
      </c>
      <c r="Q93" s="11">
        <v>1</v>
      </c>
      <c r="R93" s="11">
        <v>2</v>
      </c>
      <c r="S93" s="11">
        <v>2</v>
      </c>
      <c r="T93" s="11">
        <v>2</v>
      </c>
    </row>
    <row r="94" spans="1:20" x14ac:dyDescent="0.25">
      <c r="A94" s="6" t="s">
        <v>183</v>
      </c>
      <c r="B94" s="11">
        <v>1</v>
      </c>
      <c r="C94" s="11">
        <v>3</v>
      </c>
      <c r="D94" s="11">
        <v>3</v>
      </c>
      <c r="E94" s="11">
        <v>1</v>
      </c>
      <c r="F94" s="11">
        <v>0</v>
      </c>
      <c r="G94" s="11">
        <v>3</v>
      </c>
      <c r="H94" s="11">
        <v>1</v>
      </c>
      <c r="I94" s="11">
        <v>2</v>
      </c>
      <c r="J94" s="11">
        <v>1</v>
      </c>
      <c r="K94" s="11">
        <v>2</v>
      </c>
      <c r="L94" s="11">
        <v>2</v>
      </c>
      <c r="M94" s="11">
        <v>2</v>
      </c>
      <c r="N94" s="11">
        <v>0</v>
      </c>
      <c r="O94" s="11">
        <v>2</v>
      </c>
      <c r="P94" s="11">
        <v>0</v>
      </c>
      <c r="Q94" s="11">
        <v>1</v>
      </c>
      <c r="R94" s="11">
        <v>1</v>
      </c>
      <c r="S94" s="11">
        <v>2</v>
      </c>
      <c r="T94" s="11">
        <v>2</v>
      </c>
    </row>
    <row r="95" spans="1:20" x14ac:dyDescent="0.25">
      <c r="A95" s="6" t="s">
        <v>180</v>
      </c>
      <c r="B95" s="11">
        <v>3</v>
      </c>
      <c r="C95" s="11">
        <v>3</v>
      </c>
      <c r="D95" s="11">
        <v>2</v>
      </c>
      <c r="E95" s="11">
        <v>1</v>
      </c>
      <c r="F95" s="11">
        <v>2</v>
      </c>
      <c r="G95" s="11">
        <v>3</v>
      </c>
      <c r="H95" s="11">
        <v>2</v>
      </c>
      <c r="I95" s="11">
        <v>2</v>
      </c>
      <c r="J95" s="11">
        <v>3</v>
      </c>
      <c r="K95" s="11">
        <v>1</v>
      </c>
      <c r="L95" s="11">
        <v>1</v>
      </c>
      <c r="M95" s="11">
        <v>2</v>
      </c>
      <c r="N95" s="11">
        <v>1</v>
      </c>
      <c r="O95" s="11">
        <v>3</v>
      </c>
      <c r="P95" s="11">
        <v>2</v>
      </c>
      <c r="Q95" s="11">
        <v>3</v>
      </c>
      <c r="R95" s="11">
        <v>3</v>
      </c>
      <c r="S95" s="11">
        <v>3</v>
      </c>
      <c r="T95" s="11">
        <v>3</v>
      </c>
    </row>
    <row r="96" spans="1:20" x14ac:dyDescent="0.25">
      <c r="A96" s="6" t="s">
        <v>184</v>
      </c>
      <c r="B96" s="11">
        <v>2</v>
      </c>
      <c r="C96" s="11">
        <v>2</v>
      </c>
      <c r="D96" s="11">
        <v>2</v>
      </c>
      <c r="E96" s="11">
        <v>1</v>
      </c>
      <c r="F96" s="11">
        <v>0</v>
      </c>
      <c r="G96" s="11">
        <v>3</v>
      </c>
      <c r="H96" s="11">
        <v>0</v>
      </c>
      <c r="I96" s="11">
        <v>2</v>
      </c>
      <c r="J96" s="11">
        <v>2</v>
      </c>
      <c r="K96" s="11">
        <v>3</v>
      </c>
      <c r="L96" s="11">
        <v>3</v>
      </c>
      <c r="M96" s="11">
        <v>2</v>
      </c>
      <c r="N96" s="11">
        <v>0</v>
      </c>
      <c r="O96" s="11">
        <v>2</v>
      </c>
      <c r="P96" s="11">
        <v>0</v>
      </c>
      <c r="Q96" s="11">
        <v>1</v>
      </c>
      <c r="R96" s="11">
        <v>2</v>
      </c>
      <c r="S96" s="11">
        <v>2</v>
      </c>
      <c r="T96" s="11">
        <v>0</v>
      </c>
    </row>
    <row r="97" spans="1:20" x14ac:dyDescent="0.25">
      <c r="A97" s="5" t="s">
        <v>113</v>
      </c>
      <c r="B97" s="11">
        <v>2</v>
      </c>
      <c r="C97" s="11">
        <v>3</v>
      </c>
      <c r="D97" s="11">
        <v>0</v>
      </c>
      <c r="E97" s="11">
        <v>3</v>
      </c>
      <c r="F97" s="11">
        <v>0</v>
      </c>
      <c r="G97" s="11">
        <v>3</v>
      </c>
      <c r="H97" s="11">
        <v>0</v>
      </c>
      <c r="I97" s="11">
        <v>2</v>
      </c>
      <c r="J97" s="11">
        <v>2.2000000000000002</v>
      </c>
      <c r="K97" s="11">
        <v>3</v>
      </c>
      <c r="L97" s="11">
        <v>2</v>
      </c>
      <c r="M97" s="11">
        <v>3</v>
      </c>
      <c r="N97" s="11">
        <v>0</v>
      </c>
      <c r="O97" s="11">
        <v>3</v>
      </c>
      <c r="P97" s="11">
        <v>0</v>
      </c>
      <c r="Q97" s="11">
        <v>0</v>
      </c>
      <c r="R97" s="11">
        <v>3</v>
      </c>
      <c r="S97" s="11">
        <v>3</v>
      </c>
      <c r="T97" s="11">
        <v>0</v>
      </c>
    </row>
    <row r="98" spans="1:20" x14ac:dyDescent="0.25">
      <c r="A98" s="6" t="s">
        <v>114</v>
      </c>
      <c r="B98" s="11">
        <v>2</v>
      </c>
      <c r="C98" s="11">
        <v>0</v>
      </c>
      <c r="D98" s="11">
        <v>0</v>
      </c>
      <c r="E98" s="11">
        <v>3</v>
      </c>
      <c r="F98" s="11">
        <v>0</v>
      </c>
      <c r="G98" s="11">
        <v>3</v>
      </c>
      <c r="H98" s="11">
        <v>0</v>
      </c>
      <c r="I98" s="11">
        <v>0</v>
      </c>
      <c r="J98" s="11">
        <v>3</v>
      </c>
      <c r="K98" s="11">
        <v>0</v>
      </c>
      <c r="L98" s="11">
        <v>2</v>
      </c>
      <c r="M98" s="11">
        <v>3</v>
      </c>
      <c r="N98" s="11">
        <v>0</v>
      </c>
      <c r="O98" s="11">
        <v>3</v>
      </c>
      <c r="P98" s="11">
        <v>0</v>
      </c>
      <c r="Q98" s="11">
        <v>0</v>
      </c>
      <c r="R98" s="11">
        <v>3</v>
      </c>
      <c r="S98" s="11">
        <v>3</v>
      </c>
      <c r="T98" s="11">
        <v>0</v>
      </c>
    </row>
    <row r="99" spans="1:20" x14ac:dyDescent="0.25">
      <c r="A99" s="6" t="s">
        <v>154</v>
      </c>
      <c r="B99" s="11">
        <v>2</v>
      </c>
      <c r="C99" s="11">
        <v>3</v>
      </c>
      <c r="D99" s="11">
        <v>0</v>
      </c>
      <c r="E99" s="11">
        <v>3</v>
      </c>
      <c r="F99" s="11">
        <v>0</v>
      </c>
      <c r="G99" s="11">
        <v>3</v>
      </c>
      <c r="H99" s="11">
        <v>0</v>
      </c>
      <c r="I99" s="11">
        <v>2</v>
      </c>
      <c r="J99" s="11">
        <v>2</v>
      </c>
      <c r="K99" s="11">
        <v>3</v>
      </c>
      <c r="L99" s="11">
        <v>2</v>
      </c>
      <c r="M99" s="11">
        <v>3</v>
      </c>
      <c r="N99" s="11">
        <v>0</v>
      </c>
      <c r="O99" s="11">
        <v>3</v>
      </c>
      <c r="P99" s="11">
        <v>0</v>
      </c>
      <c r="Q99" s="11">
        <v>0</v>
      </c>
      <c r="R99" s="11">
        <v>3</v>
      </c>
      <c r="S99" s="11">
        <v>3</v>
      </c>
      <c r="T99" s="11">
        <v>0</v>
      </c>
    </row>
    <row r="100" spans="1:20" x14ac:dyDescent="0.25">
      <c r="A100" s="6" t="s">
        <v>146</v>
      </c>
      <c r="B100" s="11">
        <v>2</v>
      </c>
      <c r="C100" s="11">
        <v>3</v>
      </c>
      <c r="D100" s="11">
        <v>0</v>
      </c>
      <c r="E100" s="11">
        <v>3</v>
      </c>
      <c r="F100" s="11">
        <v>0</v>
      </c>
      <c r="G100" s="11">
        <v>3</v>
      </c>
      <c r="H100" s="11">
        <v>0</v>
      </c>
      <c r="I100" s="11">
        <v>2</v>
      </c>
      <c r="J100" s="11">
        <v>2</v>
      </c>
      <c r="K100" s="11">
        <v>3</v>
      </c>
      <c r="L100" s="11">
        <v>2</v>
      </c>
      <c r="M100" s="11">
        <v>3</v>
      </c>
      <c r="N100" s="11">
        <v>0</v>
      </c>
      <c r="O100" s="11">
        <v>3</v>
      </c>
      <c r="P100" s="11">
        <v>0</v>
      </c>
      <c r="Q100" s="11">
        <v>0</v>
      </c>
      <c r="R100" s="11">
        <v>3</v>
      </c>
      <c r="S100" s="11">
        <v>3</v>
      </c>
      <c r="T100" s="11">
        <v>0</v>
      </c>
    </row>
    <row r="101" spans="1:20" x14ac:dyDescent="0.25">
      <c r="A101" s="6" t="s">
        <v>152</v>
      </c>
      <c r="B101" s="11">
        <v>2</v>
      </c>
      <c r="C101" s="11">
        <v>3</v>
      </c>
      <c r="D101" s="11">
        <v>0</v>
      </c>
      <c r="E101" s="11">
        <v>3</v>
      </c>
      <c r="F101" s="11">
        <v>0</v>
      </c>
      <c r="G101" s="11">
        <v>3</v>
      </c>
      <c r="H101" s="11">
        <v>0</v>
      </c>
      <c r="I101" s="11">
        <v>2</v>
      </c>
      <c r="J101" s="11">
        <v>2</v>
      </c>
      <c r="K101" s="11">
        <v>3</v>
      </c>
      <c r="L101" s="11">
        <v>2</v>
      </c>
      <c r="M101" s="11">
        <v>3</v>
      </c>
      <c r="N101" s="11">
        <v>0</v>
      </c>
      <c r="O101" s="11">
        <v>3</v>
      </c>
      <c r="P101" s="11">
        <v>0</v>
      </c>
      <c r="Q101" s="11">
        <v>0</v>
      </c>
      <c r="R101" s="11">
        <v>3</v>
      </c>
      <c r="S101" s="11">
        <v>3</v>
      </c>
      <c r="T101" s="11">
        <v>0</v>
      </c>
    </row>
    <row r="102" spans="1:20" x14ac:dyDescent="0.25">
      <c r="A102" s="6" t="s">
        <v>151</v>
      </c>
      <c r="B102" s="11">
        <v>2</v>
      </c>
      <c r="C102" s="11">
        <v>0</v>
      </c>
      <c r="D102" s="11">
        <v>0</v>
      </c>
      <c r="E102" s="11">
        <v>0</v>
      </c>
      <c r="F102" s="11">
        <v>0</v>
      </c>
      <c r="G102" s="11">
        <v>3</v>
      </c>
      <c r="H102" s="11">
        <v>0</v>
      </c>
      <c r="I102" s="11">
        <v>2</v>
      </c>
      <c r="J102" s="11">
        <v>2</v>
      </c>
      <c r="K102" s="11">
        <v>0</v>
      </c>
      <c r="L102" s="11">
        <v>2</v>
      </c>
      <c r="M102" s="11">
        <v>3</v>
      </c>
      <c r="N102" s="11">
        <v>0</v>
      </c>
      <c r="O102" s="11">
        <v>0</v>
      </c>
      <c r="P102" s="11">
        <v>0</v>
      </c>
      <c r="Q102" s="11">
        <v>0</v>
      </c>
      <c r="R102" s="11">
        <v>3</v>
      </c>
      <c r="S102" s="11">
        <v>3</v>
      </c>
      <c r="T102" s="11">
        <v>0</v>
      </c>
    </row>
    <row r="103" spans="1:20" x14ac:dyDescent="0.25">
      <c r="A103" s="5" t="s">
        <v>83</v>
      </c>
      <c r="B103" s="11">
        <v>3</v>
      </c>
      <c r="C103" s="11">
        <v>3</v>
      </c>
      <c r="D103" s="11">
        <v>3</v>
      </c>
      <c r="E103" s="11">
        <v>3</v>
      </c>
      <c r="F103" s="11">
        <v>3</v>
      </c>
      <c r="G103" s="11">
        <v>3</v>
      </c>
      <c r="H103" s="11">
        <v>3</v>
      </c>
      <c r="I103" s="11">
        <v>3</v>
      </c>
      <c r="J103" s="11">
        <v>3</v>
      </c>
      <c r="K103" s="11">
        <v>0</v>
      </c>
      <c r="L103" s="11">
        <v>0</v>
      </c>
      <c r="M103" s="11">
        <v>3</v>
      </c>
      <c r="N103" s="11">
        <v>3</v>
      </c>
      <c r="O103" s="11">
        <v>3</v>
      </c>
      <c r="P103" s="11">
        <v>0</v>
      </c>
      <c r="Q103" s="11">
        <v>3</v>
      </c>
      <c r="R103" s="11">
        <v>3</v>
      </c>
      <c r="S103" s="11">
        <v>3</v>
      </c>
      <c r="T103" s="11">
        <v>3</v>
      </c>
    </row>
    <row r="104" spans="1:20" x14ac:dyDescent="0.25">
      <c r="A104" s="6" t="s">
        <v>116</v>
      </c>
      <c r="B104" s="11">
        <v>3</v>
      </c>
      <c r="C104" s="11">
        <v>3</v>
      </c>
      <c r="D104" s="11">
        <v>3</v>
      </c>
      <c r="E104" s="11">
        <v>3</v>
      </c>
      <c r="F104" s="11">
        <v>3</v>
      </c>
      <c r="G104" s="11">
        <v>3</v>
      </c>
      <c r="H104" s="11">
        <v>3</v>
      </c>
      <c r="I104" s="11">
        <v>3</v>
      </c>
      <c r="J104" s="11">
        <v>3</v>
      </c>
      <c r="K104" s="11">
        <v>0</v>
      </c>
      <c r="L104" s="11">
        <v>0</v>
      </c>
      <c r="M104" s="11">
        <v>3</v>
      </c>
      <c r="N104" s="11">
        <v>3</v>
      </c>
      <c r="O104" s="11">
        <v>3</v>
      </c>
      <c r="P104" s="11">
        <v>0</v>
      </c>
      <c r="Q104" s="11">
        <v>3</v>
      </c>
      <c r="R104" s="11">
        <v>3</v>
      </c>
      <c r="S104" s="11">
        <v>3</v>
      </c>
      <c r="T104" s="11">
        <v>3</v>
      </c>
    </row>
    <row r="105" spans="1:20" x14ac:dyDescent="0.25">
      <c r="A105" s="6" t="s">
        <v>150</v>
      </c>
      <c r="B105" s="11">
        <v>3</v>
      </c>
      <c r="C105" s="11">
        <v>0</v>
      </c>
      <c r="D105" s="11">
        <v>0</v>
      </c>
      <c r="E105" s="11">
        <v>0</v>
      </c>
      <c r="F105" s="11">
        <v>3</v>
      </c>
      <c r="G105" s="11">
        <v>0</v>
      </c>
      <c r="H105" s="11">
        <v>0</v>
      </c>
      <c r="I105" s="11">
        <v>3</v>
      </c>
      <c r="J105" s="11">
        <v>3</v>
      </c>
      <c r="K105" s="11">
        <v>0</v>
      </c>
      <c r="L105" s="11">
        <v>0</v>
      </c>
      <c r="M105" s="11">
        <v>3</v>
      </c>
      <c r="N105" s="11">
        <v>0</v>
      </c>
      <c r="O105" s="11">
        <v>0</v>
      </c>
      <c r="P105" s="11">
        <v>0</v>
      </c>
      <c r="Q105" s="11">
        <v>0</v>
      </c>
      <c r="R105" s="11">
        <v>3</v>
      </c>
      <c r="S105" s="11">
        <v>0</v>
      </c>
      <c r="T105" s="11">
        <v>0</v>
      </c>
    </row>
    <row r="106" spans="1:20" x14ac:dyDescent="0.25">
      <c r="A106" s="6" t="s">
        <v>84</v>
      </c>
      <c r="B106" s="11">
        <v>3</v>
      </c>
      <c r="C106" s="11">
        <v>3</v>
      </c>
      <c r="D106" s="11">
        <v>3</v>
      </c>
      <c r="E106" s="11">
        <v>3</v>
      </c>
      <c r="F106" s="11">
        <v>3</v>
      </c>
      <c r="G106" s="11">
        <v>3</v>
      </c>
      <c r="H106" s="11">
        <v>0</v>
      </c>
      <c r="I106" s="11">
        <v>3</v>
      </c>
      <c r="J106" s="11">
        <v>3</v>
      </c>
      <c r="K106" s="11">
        <v>0</v>
      </c>
      <c r="L106" s="11">
        <v>0</v>
      </c>
      <c r="M106" s="11">
        <v>3</v>
      </c>
      <c r="N106" s="11">
        <v>0</v>
      </c>
      <c r="O106" s="11">
        <v>3</v>
      </c>
      <c r="P106" s="11">
        <v>0</v>
      </c>
      <c r="Q106" s="11">
        <v>3</v>
      </c>
      <c r="R106" s="11">
        <v>3</v>
      </c>
      <c r="S106" s="11">
        <v>3</v>
      </c>
      <c r="T106" s="11">
        <v>3</v>
      </c>
    </row>
    <row r="107" spans="1:20" x14ac:dyDescent="0.25">
      <c r="A107" s="5" t="s">
        <v>111</v>
      </c>
      <c r="B107" s="11">
        <v>1.5</v>
      </c>
      <c r="C107" s="11">
        <v>3</v>
      </c>
      <c r="D107" s="11">
        <v>2</v>
      </c>
      <c r="E107" s="11">
        <v>3</v>
      </c>
      <c r="F107" s="11">
        <v>0</v>
      </c>
      <c r="G107" s="11">
        <v>3</v>
      </c>
      <c r="H107" s="11">
        <v>0</v>
      </c>
      <c r="I107" s="11">
        <v>3</v>
      </c>
      <c r="J107" s="11">
        <v>1</v>
      </c>
      <c r="K107" s="11">
        <v>1</v>
      </c>
      <c r="L107" s="11">
        <v>3</v>
      </c>
      <c r="M107" s="11">
        <v>2</v>
      </c>
      <c r="N107" s="11">
        <v>0</v>
      </c>
      <c r="O107" s="11">
        <v>2</v>
      </c>
      <c r="P107" s="11">
        <v>0</v>
      </c>
      <c r="Q107" s="11">
        <v>0</v>
      </c>
      <c r="R107" s="11">
        <v>2</v>
      </c>
      <c r="S107" s="11">
        <v>2.5</v>
      </c>
      <c r="T107" s="11">
        <v>0</v>
      </c>
    </row>
    <row r="108" spans="1:20" x14ac:dyDescent="0.25">
      <c r="A108" s="6" t="s">
        <v>112</v>
      </c>
      <c r="B108" s="11">
        <v>1</v>
      </c>
      <c r="C108" s="11">
        <v>3</v>
      </c>
      <c r="D108" s="11">
        <v>2</v>
      </c>
      <c r="E108" s="11">
        <v>3</v>
      </c>
      <c r="F108" s="11">
        <v>0</v>
      </c>
      <c r="G108" s="11">
        <v>0</v>
      </c>
      <c r="H108" s="11">
        <v>0</v>
      </c>
      <c r="I108" s="11">
        <v>3</v>
      </c>
      <c r="J108" s="11">
        <v>1</v>
      </c>
      <c r="K108" s="11">
        <v>0</v>
      </c>
      <c r="L108" s="11">
        <v>0</v>
      </c>
      <c r="M108" s="11">
        <v>2</v>
      </c>
      <c r="N108" s="11">
        <v>0</v>
      </c>
      <c r="O108" s="11">
        <v>1</v>
      </c>
      <c r="P108" s="11">
        <v>0</v>
      </c>
      <c r="Q108" s="11">
        <v>0</v>
      </c>
      <c r="R108" s="11">
        <v>2</v>
      </c>
      <c r="S108" s="11">
        <v>2</v>
      </c>
      <c r="T108" s="11">
        <v>0</v>
      </c>
    </row>
    <row r="109" spans="1:20" x14ac:dyDescent="0.25">
      <c r="A109" s="6" t="s">
        <v>161</v>
      </c>
      <c r="B109" s="11">
        <v>2</v>
      </c>
      <c r="C109" s="11">
        <v>3</v>
      </c>
      <c r="D109" s="11">
        <v>2</v>
      </c>
      <c r="E109" s="11">
        <v>3</v>
      </c>
      <c r="F109" s="11">
        <v>0</v>
      </c>
      <c r="G109" s="11">
        <v>3</v>
      </c>
      <c r="H109" s="11">
        <v>0</v>
      </c>
      <c r="I109" s="11">
        <v>3</v>
      </c>
      <c r="J109" s="11">
        <v>1</v>
      </c>
      <c r="K109" s="11">
        <v>1</v>
      </c>
      <c r="L109" s="11">
        <v>3</v>
      </c>
      <c r="M109" s="11">
        <v>2</v>
      </c>
      <c r="N109" s="11">
        <v>0</v>
      </c>
      <c r="O109" s="11">
        <v>3</v>
      </c>
      <c r="P109" s="11">
        <v>0</v>
      </c>
      <c r="Q109" s="11">
        <v>0</v>
      </c>
      <c r="R109" s="11">
        <v>2</v>
      </c>
      <c r="S109" s="11">
        <v>3</v>
      </c>
      <c r="T109" s="11">
        <v>0</v>
      </c>
    </row>
    <row r="110" spans="1:20" x14ac:dyDescent="0.25">
      <c r="A110" s="5" t="s">
        <v>101</v>
      </c>
      <c r="B110" s="11">
        <v>2</v>
      </c>
      <c r="C110" s="11">
        <v>3</v>
      </c>
      <c r="D110" s="11">
        <v>2.25</v>
      </c>
      <c r="E110" s="11">
        <v>1.75</v>
      </c>
      <c r="F110" s="11">
        <v>0</v>
      </c>
      <c r="G110" s="11">
        <v>3</v>
      </c>
      <c r="H110" s="11">
        <v>0</v>
      </c>
      <c r="I110" s="11">
        <v>2.25</v>
      </c>
      <c r="J110" s="11">
        <v>2</v>
      </c>
      <c r="K110" s="11">
        <v>1.75</v>
      </c>
      <c r="L110" s="11">
        <v>2.5</v>
      </c>
      <c r="M110" s="11">
        <v>2</v>
      </c>
      <c r="N110" s="11">
        <v>0</v>
      </c>
      <c r="O110" s="11">
        <v>2.25</v>
      </c>
      <c r="P110" s="11">
        <v>0</v>
      </c>
      <c r="Q110" s="11">
        <v>0</v>
      </c>
      <c r="R110" s="11">
        <v>1.75</v>
      </c>
      <c r="S110" s="11">
        <v>2</v>
      </c>
      <c r="T110" s="11">
        <v>0</v>
      </c>
    </row>
    <row r="111" spans="1:20" x14ac:dyDescent="0.25">
      <c r="A111" s="6" t="s">
        <v>144</v>
      </c>
      <c r="B111" s="11">
        <v>2</v>
      </c>
      <c r="C111" s="11">
        <v>3</v>
      </c>
      <c r="D111" s="11">
        <v>2</v>
      </c>
      <c r="E111" s="11">
        <v>2</v>
      </c>
      <c r="F111" s="11">
        <v>0</v>
      </c>
      <c r="G111" s="11">
        <v>3</v>
      </c>
      <c r="H111" s="11">
        <v>0</v>
      </c>
      <c r="I111" s="11">
        <v>2</v>
      </c>
      <c r="J111" s="11">
        <v>0</v>
      </c>
      <c r="K111" s="11">
        <v>1</v>
      </c>
      <c r="L111" s="11">
        <v>2</v>
      </c>
      <c r="M111" s="11">
        <v>2</v>
      </c>
      <c r="N111" s="11">
        <v>0</v>
      </c>
      <c r="O111" s="11">
        <v>2</v>
      </c>
      <c r="P111" s="11">
        <v>0</v>
      </c>
      <c r="Q111" s="11">
        <v>0</v>
      </c>
      <c r="R111" s="11">
        <v>2</v>
      </c>
      <c r="S111" s="11">
        <v>1</v>
      </c>
      <c r="T111" s="11">
        <v>0</v>
      </c>
    </row>
    <row r="112" spans="1:20" x14ac:dyDescent="0.25">
      <c r="A112" s="6" t="s">
        <v>105</v>
      </c>
      <c r="B112" s="11">
        <v>2</v>
      </c>
      <c r="C112" s="11">
        <v>3</v>
      </c>
      <c r="D112" s="11">
        <v>1</v>
      </c>
      <c r="E112" s="11">
        <v>2</v>
      </c>
      <c r="F112" s="11">
        <v>0</v>
      </c>
      <c r="G112" s="11">
        <v>3</v>
      </c>
      <c r="H112" s="11">
        <v>0</v>
      </c>
      <c r="I112" s="11">
        <v>2</v>
      </c>
      <c r="J112" s="11">
        <v>2</v>
      </c>
      <c r="K112" s="11">
        <v>3</v>
      </c>
      <c r="L112" s="11">
        <v>2</v>
      </c>
      <c r="M112" s="11">
        <v>1</v>
      </c>
      <c r="N112" s="11">
        <v>0</v>
      </c>
      <c r="O112" s="11">
        <v>3</v>
      </c>
      <c r="P112" s="11">
        <v>0</v>
      </c>
      <c r="Q112" s="11">
        <v>0</v>
      </c>
      <c r="R112" s="11">
        <v>1</v>
      </c>
      <c r="S112" s="11">
        <v>3</v>
      </c>
      <c r="T112" s="11">
        <v>0</v>
      </c>
    </row>
    <row r="113" spans="1:20" x14ac:dyDescent="0.25">
      <c r="A113" s="6" t="s">
        <v>102</v>
      </c>
      <c r="B113" s="11">
        <v>1</v>
      </c>
      <c r="C113" s="11">
        <v>3</v>
      </c>
      <c r="D113" s="11">
        <v>3</v>
      </c>
      <c r="E113" s="11">
        <v>1</v>
      </c>
      <c r="F113" s="11">
        <v>0</v>
      </c>
      <c r="G113" s="11">
        <v>3</v>
      </c>
      <c r="H113" s="11">
        <v>0</v>
      </c>
      <c r="I113" s="11">
        <v>2</v>
      </c>
      <c r="J113" s="11">
        <v>0</v>
      </c>
      <c r="K113" s="11">
        <v>2</v>
      </c>
      <c r="L113" s="11">
        <v>3</v>
      </c>
      <c r="M113" s="11">
        <v>2</v>
      </c>
      <c r="N113" s="11">
        <v>0</v>
      </c>
      <c r="O113" s="11">
        <v>2</v>
      </c>
      <c r="P113" s="11">
        <v>0</v>
      </c>
      <c r="Q113" s="11">
        <v>0</v>
      </c>
      <c r="R113" s="11">
        <v>2</v>
      </c>
      <c r="S113" s="11">
        <v>2</v>
      </c>
      <c r="T113" s="11">
        <v>0</v>
      </c>
    </row>
    <row r="114" spans="1:20" x14ac:dyDescent="0.25">
      <c r="A114" s="6" t="s">
        <v>122</v>
      </c>
      <c r="B114" s="11">
        <v>3</v>
      </c>
      <c r="C114" s="11">
        <v>3</v>
      </c>
      <c r="D114" s="11">
        <v>3</v>
      </c>
      <c r="E114" s="11">
        <v>2</v>
      </c>
      <c r="F114" s="11">
        <v>0</v>
      </c>
      <c r="G114" s="11">
        <v>3</v>
      </c>
      <c r="H114" s="11">
        <v>0</v>
      </c>
      <c r="I114" s="11">
        <v>3</v>
      </c>
      <c r="J114" s="11">
        <v>0</v>
      </c>
      <c r="K114" s="11">
        <v>1</v>
      </c>
      <c r="L114" s="11">
        <v>3</v>
      </c>
      <c r="M114" s="11">
        <v>3</v>
      </c>
      <c r="N114" s="11">
        <v>0</v>
      </c>
      <c r="O114" s="11">
        <v>2</v>
      </c>
      <c r="P114" s="11">
        <v>0</v>
      </c>
      <c r="Q114" s="11">
        <v>0</v>
      </c>
      <c r="R114" s="11">
        <v>2</v>
      </c>
      <c r="S114" s="11">
        <v>2</v>
      </c>
      <c r="T114" s="11">
        <v>0</v>
      </c>
    </row>
    <row r="115" spans="1:20" x14ac:dyDescent="0.25">
      <c r="A115" s="5" t="s">
        <v>179</v>
      </c>
      <c r="B115" s="11">
        <v>2.0909090909090908</v>
      </c>
      <c r="C115" s="11">
        <v>3</v>
      </c>
      <c r="D115" s="11">
        <v>3</v>
      </c>
      <c r="E115" s="11">
        <v>2.7272727272727271</v>
      </c>
      <c r="F115" s="11">
        <v>1.5</v>
      </c>
      <c r="G115" s="11">
        <v>3</v>
      </c>
      <c r="H115" s="11">
        <v>1.3333333333333333</v>
      </c>
      <c r="I115" s="11">
        <v>2.9090909090909092</v>
      </c>
      <c r="J115" s="11">
        <v>1.8888888888888888</v>
      </c>
      <c r="K115" s="11">
        <v>2.5</v>
      </c>
      <c r="L115" s="11">
        <v>3</v>
      </c>
      <c r="M115" s="11">
        <v>2.8181818181818183</v>
      </c>
      <c r="N115" s="11">
        <v>2</v>
      </c>
      <c r="O115" s="11">
        <v>3</v>
      </c>
      <c r="P115" s="11">
        <v>0</v>
      </c>
      <c r="Q115" s="11">
        <v>1.6666666666666667</v>
      </c>
      <c r="R115" s="11">
        <v>2.7272727272727271</v>
      </c>
      <c r="S115" s="11">
        <v>2.9</v>
      </c>
      <c r="T115" s="11">
        <v>1.6666666666666667</v>
      </c>
    </row>
    <row r="116" spans="1:20" x14ac:dyDescent="0.25">
      <c r="A116" s="6" t="s">
        <v>81</v>
      </c>
      <c r="B116" s="11">
        <v>1</v>
      </c>
      <c r="C116" s="11">
        <v>3</v>
      </c>
      <c r="D116" s="11">
        <v>3</v>
      </c>
      <c r="E116" s="11">
        <v>2</v>
      </c>
      <c r="F116" s="11">
        <v>0</v>
      </c>
      <c r="G116" s="11">
        <v>3</v>
      </c>
      <c r="H116" s="11">
        <v>0</v>
      </c>
      <c r="I116" s="11">
        <v>2</v>
      </c>
      <c r="J116" s="11">
        <v>0</v>
      </c>
      <c r="K116" s="11">
        <v>0</v>
      </c>
      <c r="L116" s="11">
        <v>3</v>
      </c>
      <c r="M116" s="11">
        <v>2</v>
      </c>
      <c r="N116" s="11">
        <v>0</v>
      </c>
      <c r="O116" s="11">
        <v>3</v>
      </c>
      <c r="P116" s="11">
        <v>0</v>
      </c>
      <c r="Q116" s="11">
        <v>0</v>
      </c>
      <c r="R116" s="11">
        <v>2</v>
      </c>
      <c r="S116" s="11">
        <v>2</v>
      </c>
      <c r="T116" s="11">
        <v>0</v>
      </c>
    </row>
    <row r="117" spans="1:20" x14ac:dyDescent="0.25">
      <c r="A117" s="6" t="s">
        <v>64</v>
      </c>
      <c r="B117" s="11">
        <v>2</v>
      </c>
      <c r="C117" s="11">
        <v>3</v>
      </c>
      <c r="D117" s="11">
        <v>3</v>
      </c>
      <c r="E117" s="11">
        <v>2</v>
      </c>
      <c r="F117" s="11">
        <v>0</v>
      </c>
      <c r="G117" s="11">
        <v>0</v>
      </c>
      <c r="H117" s="11">
        <v>0</v>
      </c>
      <c r="I117" s="11">
        <v>3</v>
      </c>
      <c r="J117" s="11">
        <v>2</v>
      </c>
      <c r="K117" s="11">
        <v>2</v>
      </c>
      <c r="L117" s="11">
        <v>3</v>
      </c>
      <c r="M117" s="11">
        <v>2</v>
      </c>
      <c r="N117" s="11">
        <v>0</v>
      </c>
      <c r="O117" s="11">
        <v>3</v>
      </c>
      <c r="P117" s="11">
        <v>0</v>
      </c>
      <c r="Q117" s="11">
        <v>0</v>
      </c>
      <c r="R117" s="11">
        <v>2</v>
      </c>
      <c r="S117" s="11">
        <v>3</v>
      </c>
      <c r="T117" s="11">
        <v>0</v>
      </c>
    </row>
    <row r="118" spans="1:20" x14ac:dyDescent="0.25">
      <c r="A118" s="6" t="s">
        <v>118</v>
      </c>
      <c r="B118" s="11">
        <v>2</v>
      </c>
      <c r="C118" s="11">
        <v>0</v>
      </c>
      <c r="D118" s="11">
        <v>0</v>
      </c>
      <c r="E118" s="11">
        <v>3</v>
      </c>
      <c r="F118" s="11">
        <v>0</v>
      </c>
      <c r="G118" s="11">
        <v>3</v>
      </c>
      <c r="H118" s="11">
        <v>0</v>
      </c>
      <c r="I118" s="11">
        <v>3</v>
      </c>
      <c r="J118" s="11">
        <v>1</v>
      </c>
      <c r="K118" s="11">
        <v>2</v>
      </c>
      <c r="L118" s="11">
        <v>0</v>
      </c>
      <c r="M118" s="11">
        <v>3</v>
      </c>
      <c r="N118" s="11">
        <v>0</v>
      </c>
      <c r="O118" s="11">
        <v>3</v>
      </c>
      <c r="P118" s="11">
        <v>0</v>
      </c>
      <c r="Q118" s="11">
        <v>0</v>
      </c>
      <c r="R118" s="11">
        <v>3</v>
      </c>
      <c r="S118" s="11">
        <v>3</v>
      </c>
      <c r="T118" s="11">
        <v>0</v>
      </c>
    </row>
    <row r="119" spans="1:20" x14ac:dyDescent="0.25">
      <c r="A119" s="6" t="s">
        <v>72</v>
      </c>
      <c r="B119" s="11">
        <v>3</v>
      </c>
      <c r="C119" s="11">
        <v>0</v>
      </c>
      <c r="D119" s="11">
        <v>3</v>
      </c>
      <c r="E119" s="11">
        <v>3</v>
      </c>
      <c r="F119" s="11">
        <v>0</v>
      </c>
      <c r="G119" s="11">
        <v>0</v>
      </c>
      <c r="H119" s="11">
        <v>0</v>
      </c>
      <c r="I119" s="11">
        <v>3</v>
      </c>
      <c r="J119" s="11">
        <v>2</v>
      </c>
      <c r="K119" s="11">
        <v>3</v>
      </c>
      <c r="L119" s="11">
        <v>3</v>
      </c>
      <c r="M119" s="11">
        <v>3</v>
      </c>
      <c r="N119" s="11">
        <v>0</v>
      </c>
      <c r="O119" s="11">
        <v>3</v>
      </c>
      <c r="P119" s="11">
        <v>0</v>
      </c>
      <c r="Q119" s="11">
        <v>0</v>
      </c>
      <c r="R119" s="11">
        <v>3</v>
      </c>
      <c r="S119" s="11">
        <v>3</v>
      </c>
      <c r="T119" s="11">
        <v>0</v>
      </c>
    </row>
    <row r="120" spans="1:20" x14ac:dyDescent="0.25">
      <c r="A120" s="6" t="s">
        <v>92</v>
      </c>
      <c r="B120" s="11">
        <v>2</v>
      </c>
      <c r="C120" s="11">
        <v>0</v>
      </c>
      <c r="D120" s="11">
        <v>3</v>
      </c>
      <c r="E120" s="11">
        <v>3</v>
      </c>
      <c r="F120" s="11">
        <v>2</v>
      </c>
      <c r="G120" s="11">
        <v>3</v>
      </c>
      <c r="H120" s="11">
        <v>2</v>
      </c>
      <c r="I120" s="11">
        <v>3</v>
      </c>
      <c r="J120" s="11">
        <v>3</v>
      </c>
      <c r="K120" s="11">
        <v>0</v>
      </c>
      <c r="L120" s="11">
        <v>3</v>
      </c>
      <c r="M120" s="11">
        <v>3</v>
      </c>
      <c r="N120" s="11">
        <v>2</v>
      </c>
      <c r="O120" s="11">
        <v>3</v>
      </c>
      <c r="P120" s="11">
        <v>0</v>
      </c>
      <c r="Q120" s="11">
        <v>3</v>
      </c>
      <c r="R120" s="11">
        <v>3</v>
      </c>
      <c r="S120" s="11">
        <v>3</v>
      </c>
      <c r="T120" s="11">
        <v>3</v>
      </c>
    </row>
    <row r="121" spans="1:20" x14ac:dyDescent="0.25">
      <c r="A121" s="6" t="s">
        <v>70</v>
      </c>
      <c r="B121" s="11">
        <v>2</v>
      </c>
      <c r="C121" s="11">
        <v>3</v>
      </c>
      <c r="D121" s="11">
        <v>0</v>
      </c>
      <c r="E121" s="11">
        <v>3</v>
      </c>
      <c r="F121" s="11">
        <v>0</v>
      </c>
      <c r="G121" s="11">
        <v>0</v>
      </c>
      <c r="H121" s="11">
        <v>0</v>
      </c>
      <c r="I121" s="11">
        <v>3</v>
      </c>
      <c r="J121" s="11">
        <v>2</v>
      </c>
      <c r="K121" s="11">
        <v>3</v>
      </c>
      <c r="L121" s="11">
        <v>0</v>
      </c>
      <c r="M121" s="11">
        <v>3</v>
      </c>
      <c r="N121" s="11">
        <v>0</v>
      </c>
      <c r="O121" s="11">
        <v>3</v>
      </c>
      <c r="P121" s="11">
        <v>0</v>
      </c>
      <c r="Q121" s="11">
        <v>0</v>
      </c>
      <c r="R121" s="11">
        <v>3</v>
      </c>
      <c r="S121" s="11">
        <v>3</v>
      </c>
      <c r="T121" s="11">
        <v>0</v>
      </c>
    </row>
    <row r="122" spans="1:20" x14ac:dyDescent="0.25">
      <c r="A122" s="6" t="s">
        <v>113</v>
      </c>
      <c r="B122" s="11">
        <v>2</v>
      </c>
      <c r="C122" s="11">
        <v>0</v>
      </c>
      <c r="D122" s="11">
        <v>3</v>
      </c>
      <c r="E122" s="11">
        <v>3</v>
      </c>
      <c r="F122" s="11">
        <v>0</v>
      </c>
      <c r="G122" s="11">
        <v>3</v>
      </c>
      <c r="H122" s="11">
        <v>0</v>
      </c>
      <c r="I122" s="11">
        <v>3</v>
      </c>
      <c r="J122" s="11">
        <v>2</v>
      </c>
      <c r="K122" s="11">
        <v>3</v>
      </c>
      <c r="L122" s="11">
        <v>3</v>
      </c>
      <c r="M122" s="11">
        <v>3</v>
      </c>
      <c r="N122" s="11">
        <v>0</v>
      </c>
      <c r="O122" s="11">
        <v>3</v>
      </c>
      <c r="P122" s="11">
        <v>0</v>
      </c>
      <c r="Q122" s="11">
        <v>0</v>
      </c>
      <c r="R122" s="11">
        <v>3</v>
      </c>
      <c r="S122" s="11">
        <v>3</v>
      </c>
      <c r="T122" s="11">
        <v>0</v>
      </c>
    </row>
    <row r="123" spans="1:20" x14ac:dyDescent="0.25">
      <c r="A123" s="6" t="s">
        <v>83</v>
      </c>
      <c r="B123" s="11">
        <v>3</v>
      </c>
      <c r="C123" s="11">
        <v>0</v>
      </c>
      <c r="D123" s="11">
        <v>0</v>
      </c>
      <c r="E123" s="11">
        <v>3</v>
      </c>
      <c r="F123" s="11">
        <v>1</v>
      </c>
      <c r="G123" s="11">
        <v>0</v>
      </c>
      <c r="H123" s="11">
        <v>1</v>
      </c>
      <c r="I123" s="11">
        <v>3</v>
      </c>
      <c r="J123" s="11">
        <v>1</v>
      </c>
      <c r="K123" s="11">
        <v>2</v>
      </c>
      <c r="L123" s="11">
        <v>0</v>
      </c>
      <c r="M123" s="11">
        <v>3</v>
      </c>
      <c r="N123" s="11">
        <v>0</v>
      </c>
      <c r="O123" s="11">
        <v>0</v>
      </c>
      <c r="P123" s="11">
        <v>0</v>
      </c>
      <c r="Q123" s="11">
        <v>1</v>
      </c>
      <c r="R123" s="11">
        <v>3</v>
      </c>
      <c r="S123" s="11">
        <v>0</v>
      </c>
      <c r="T123" s="11">
        <v>1</v>
      </c>
    </row>
    <row r="124" spans="1:20" x14ac:dyDescent="0.25">
      <c r="A124" s="6" t="s">
        <v>111</v>
      </c>
      <c r="B124" s="11">
        <v>2</v>
      </c>
      <c r="C124" s="11">
        <v>0</v>
      </c>
      <c r="D124" s="11">
        <v>3</v>
      </c>
      <c r="E124" s="11">
        <v>2</v>
      </c>
      <c r="F124" s="11">
        <v>0</v>
      </c>
      <c r="G124" s="11">
        <v>0</v>
      </c>
      <c r="H124" s="11">
        <v>0</v>
      </c>
      <c r="I124" s="11">
        <v>3</v>
      </c>
      <c r="J124" s="11">
        <v>0</v>
      </c>
      <c r="K124" s="11">
        <v>0</v>
      </c>
      <c r="L124" s="11">
        <v>0</v>
      </c>
      <c r="M124" s="11">
        <v>3</v>
      </c>
      <c r="N124" s="11">
        <v>0</v>
      </c>
      <c r="O124" s="11">
        <v>3</v>
      </c>
      <c r="P124" s="11">
        <v>0</v>
      </c>
      <c r="Q124" s="11">
        <v>0</v>
      </c>
      <c r="R124" s="11">
        <v>2</v>
      </c>
      <c r="S124" s="11">
        <v>3</v>
      </c>
      <c r="T124" s="11">
        <v>0</v>
      </c>
    </row>
    <row r="125" spans="1:20" x14ac:dyDescent="0.25">
      <c r="A125" s="6" t="s">
        <v>101</v>
      </c>
      <c r="B125" s="11">
        <v>2</v>
      </c>
      <c r="C125" s="11">
        <v>0</v>
      </c>
      <c r="D125" s="11">
        <v>0</v>
      </c>
      <c r="E125" s="11">
        <v>3</v>
      </c>
      <c r="F125" s="11">
        <v>0</v>
      </c>
      <c r="G125" s="11">
        <v>0</v>
      </c>
      <c r="H125" s="11">
        <v>0</v>
      </c>
      <c r="I125" s="11">
        <v>3</v>
      </c>
      <c r="J125" s="11">
        <v>2</v>
      </c>
      <c r="K125" s="11">
        <v>2</v>
      </c>
      <c r="L125" s="11">
        <v>0</v>
      </c>
      <c r="M125" s="11">
        <v>3</v>
      </c>
      <c r="N125" s="11">
        <v>0</v>
      </c>
      <c r="O125" s="11">
        <v>3</v>
      </c>
      <c r="P125" s="11">
        <v>0</v>
      </c>
      <c r="Q125" s="11">
        <v>0</v>
      </c>
      <c r="R125" s="11">
        <v>3</v>
      </c>
      <c r="S125" s="11">
        <v>3</v>
      </c>
      <c r="T125" s="11">
        <v>0</v>
      </c>
    </row>
    <row r="126" spans="1:20" x14ac:dyDescent="0.25">
      <c r="A126" s="6" t="s">
        <v>132</v>
      </c>
      <c r="B126" s="11">
        <v>2</v>
      </c>
      <c r="C126" s="11">
        <v>3</v>
      </c>
      <c r="D126" s="11">
        <v>3</v>
      </c>
      <c r="E126" s="11">
        <v>3</v>
      </c>
      <c r="F126" s="11">
        <v>0</v>
      </c>
      <c r="G126" s="11">
        <v>0</v>
      </c>
      <c r="H126" s="11">
        <v>1</v>
      </c>
      <c r="I126" s="11">
        <v>3</v>
      </c>
      <c r="J126" s="11">
        <v>2</v>
      </c>
      <c r="K126" s="11">
        <v>3</v>
      </c>
      <c r="L126" s="11">
        <v>0</v>
      </c>
      <c r="M126" s="11">
        <v>3</v>
      </c>
      <c r="N126" s="11">
        <v>0</v>
      </c>
      <c r="O126" s="11">
        <v>3</v>
      </c>
      <c r="P126" s="11">
        <v>0</v>
      </c>
      <c r="Q126" s="11">
        <v>1</v>
      </c>
      <c r="R126" s="11">
        <v>3</v>
      </c>
      <c r="S126" s="11">
        <v>3</v>
      </c>
      <c r="T126" s="11">
        <v>1</v>
      </c>
    </row>
    <row r="127" spans="1:20" x14ac:dyDescent="0.25">
      <c r="A127" s="5" t="s">
        <v>88</v>
      </c>
      <c r="B127" s="11">
        <v>3</v>
      </c>
      <c r="C127" s="11">
        <v>3</v>
      </c>
      <c r="D127" s="11">
        <v>3</v>
      </c>
      <c r="E127" s="11">
        <v>3</v>
      </c>
      <c r="F127" s="11">
        <v>0</v>
      </c>
      <c r="G127" s="11">
        <v>3</v>
      </c>
      <c r="H127" s="11">
        <v>2</v>
      </c>
      <c r="I127" s="11">
        <v>3</v>
      </c>
      <c r="J127" s="11">
        <v>2</v>
      </c>
      <c r="K127" s="11">
        <v>3</v>
      </c>
      <c r="L127" s="11">
        <v>3</v>
      </c>
      <c r="M127" s="11">
        <v>3</v>
      </c>
      <c r="N127" s="11">
        <v>1</v>
      </c>
      <c r="O127" s="11">
        <v>2</v>
      </c>
      <c r="P127" s="11">
        <v>3</v>
      </c>
      <c r="Q127" s="11">
        <v>3</v>
      </c>
      <c r="R127" s="11">
        <v>2</v>
      </c>
      <c r="S127" s="11">
        <v>3</v>
      </c>
      <c r="T127" s="11">
        <v>2</v>
      </c>
    </row>
    <row r="128" spans="1:20" x14ac:dyDescent="0.25">
      <c r="A128" s="6" t="s">
        <v>89</v>
      </c>
      <c r="B128" s="11">
        <v>3</v>
      </c>
      <c r="C128" s="11">
        <v>3</v>
      </c>
      <c r="D128" s="11">
        <v>3</v>
      </c>
      <c r="E128" s="11">
        <v>3</v>
      </c>
      <c r="F128" s="11">
        <v>0</v>
      </c>
      <c r="G128" s="11">
        <v>3</v>
      </c>
      <c r="H128" s="11">
        <v>2</v>
      </c>
      <c r="I128" s="11">
        <v>3</v>
      </c>
      <c r="J128" s="11">
        <v>2</v>
      </c>
      <c r="K128" s="11">
        <v>3</v>
      </c>
      <c r="L128" s="11">
        <v>3</v>
      </c>
      <c r="M128" s="11">
        <v>3</v>
      </c>
      <c r="N128" s="11">
        <v>1</v>
      </c>
      <c r="O128" s="11">
        <v>2</v>
      </c>
      <c r="P128" s="11">
        <v>3</v>
      </c>
      <c r="Q128" s="11">
        <v>3</v>
      </c>
      <c r="R128" s="11">
        <v>2</v>
      </c>
      <c r="S128" s="11">
        <v>3</v>
      </c>
      <c r="T128" s="11">
        <v>2</v>
      </c>
    </row>
    <row r="129" spans="1:20" x14ac:dyDescent="0.25">
      <c r="A129" s="5" t="s">
        <v>132</v>
      </c>
      <c r="B129" s="11">
        <v>2.5</v>
      </c>
      <c r="C129" s="11">
        <v>2.5</v>
      </c>
      <c r="D129" s="11">
        <v>2.5</v>
      </c>
      <c r="E129" s="11">
        <v>2.5</v>
      </c>
      <c r="F129" s="11">
        <v>1</v>
      </c>
      <c r="G129" s="11">
        <v>3</v>
      </c>
      <c r="H129" s="11">
        <v>1</v>
      </c>
      <c r="I129" s="11">
        <v>3</v>
      </c>
      <c r="J129" s="11">
        <v>2</v>
      </c>
      <c r="K129" s="11">
        <v>3</v>
      </c>
      <c r="L129" s="11">
        <v>3</v>
      </c>
      <c r="M129" s="11">
        <v>3</v>
      </c>
      <c r="N129" s="11">
        <v>2</v>
      </c>
      <c r="O129" s="11">
        <v>2</v>
      </c>
      <c r="P129" s="11">
        <v>0</v>
      </c>
      <c r="Q129" s="11">
        <v>1</v>
      </c>
      <c r="R129" s="11">
        <v>3</v>
      </c>
      <c r="S129" s="11">
        <v>2.5</v>
      </c>
      <c r="T129" s="11">
        <v>1</v>
      </c>
    </row>
    <row r="130" spans="1:20" x14ac:dyDescent="0.25">
      <c r="A130" s="6" t="s">
        <v>133</v>
      </c>
      <c r="B130" s="11">
        <v>3</v>
      </c>
      <c r="C130" s="11">
        <v>3</v>
      </c>
      <c r="D130" s="11">
        <v>3</v>
      </c>
      <c r="E130" s="11">
        <v>3</v>
      </c>
      <c r="F130" s="11">
        <v>1</v>
      </c>
      <c r="G130" s="11">
        <v>3</v>
      </c>
      <c r="H130" s="11">
        <v>1</v>
      </c>
      <c r="I130" s="11">
        <v>3</v>
      </c>
      <c r="J130" s="11">
        <v>2</v>
      </c>
      <c r="K130" s="11">
        <v>3</v>
      </c>
      <c r="L130" s="11">
        <v>3</v>
      </c>
      <c r="M130" s="11">
        <v>3</v>
      </c>
      <c r="N130" s="11">
        <v>2</v>
      </c>
      <c r="O130" s="11">
        <v>2</v>
      </c>
      <c r="P130" s="11">
        <v>0</v>
      </c>
      <c r="Q130" s="11">
        <v>1</v>
      </c>
      <c r="R130" s="11">
        <v>3</v>
      </c>
      <c r="S130" s="11">
        <v>3</v>
      </c>
      <c r="T130" s="11">
        <v>1</v>
      </c>
    </row>
    <row r="131" spans="1:20" x14ac:dyDescent="0.25">
      <c r="A131" s="6" t="s">
        <v>148</v>
      </c>
      <c r="B131" s="11">
        <v>2</v>
      </c>
      <c r="C131" s="11">
        <v>2</v>
      </c>
      <c r="D131" s="11">
        <v>2</v>
      </c>
      <c r="E131" s="11">
        <v>2</v>
      </c>
      <c r="F131" s="11">
        <v>0</v>
      </c>
      <c r="G131" s="11">
        <v>3</v>
      </c>
      <c r="H131" s="11">
        <v>0</v>
      </c>
      <c r="I131" s="11">
        <v>3</v>
      </c>
      <c r="J131" s="11">
        <v>2</v>
      </c>
      <c r="K131" s="11">
        <v>3</v>
      </c>
      <c r="L131" s="11">
        <v>3</v>
      </c>
      <c r="M131" s="11">
        <v>3</v>
      </c>
      <c r="N131" s="11">
        <v>0</v>
      </c>
      <c r="O131" s="11">
        <v>2</v>
      </c>
      <c r="P131" s="11">
        <v>0</v>
      </c>
      <c r="Q131" s="11">
        <v>0</v>
      </c>
      <c r="R131" s="11">
        <v>3</v>
      </c>
      <c r="S131" s="11">
        <v>2</v>
      </c>
      <c r="T131" s="11">
        <v>0</v>
      </c>
    </row>
  </sheetData>
  <conditionalFormatting pivot="1" sqref="B6:T13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E5EE-2007-4A57-8F3B-F4FD97629853}">
  <dimension ref="A3:E129"/>
  <sheetViews>
    <sheetView showGridLines="0" zoomScale="73" workbookViewId="0">
      <selection activeCell="B4" sqref="B4"/>
    </sheetView>
  </sheetViews>
  <sheetFormatPr baseColWidth="10" defaultRowHeight="15" x14ac:dyDescent="0.25"/>
  <cols>
    <col min="1" max="1" width="48" bestFit="1" customWidth="1"/>
    <col min="2" max="2" width="36" bestFit="1" customWidth="1"/>
    <col min="3" max="3" width="30.28515625" bestFit="1" customWidth="1"/>
    <col min="4" max="4" width="28.85546875" bestFit="1" customWidth="1"/>
    <col min="5" max="5" width="27.5703125" bestFit="1" customWidth="1"/>
    <col min="6" max="6" width="7.7109375" bestFit="1" customWidth="1"/>
    <col min="7" max="7" width="7.42578125" bestFit="1" customWidth="1"/>
    <col min="8" max="8" width="4" bestFit="1" customWidth="1"/>
    <col min="9" max="9" width="2.42578125" bestFit="1" customWidth="1"/>
    <col min="10" max="10" width="7.42578125" bestFit="1" customWidth="1"/>
    <col min="11" max="11" width="4" bestFit="1" customWidth="1"/>
    <col min="12" max="12" width="2.42578125" bestFit="1" customWidth="1"/>
    <col min="13" max="13" width="7.42578125" bestFit="1" customWidth="1"/>
    <col min="14" max="14" width="4" bestFit="1" customWidth="1"/>
    <col min="15" max="15" width="7.42578125" bestFit="1" customWidth="1"/>
  </cols>
  <sheetData>
    <row r="3" spans="1:5" x14ac:dyDescent="0.25">
      <c r="A3" s="2" t="s">
        <v>28</v>
      </c>
      <c r="B3" t="s">
        <v>47</v>
      </c>
      <c r="C3" t="s">
        <v>48</v>
      </c>
      <c r="D3" t="s">
        <v>49</v>
      </c>
      <c r="E3" t="s">
        <v>50</v>
      </c>
    </row>
    <row r="4" spans="1:5" x14ac:dyDescent="0.25">
      <c r="A4" s="5" t="s">
        <v>81</v>
      </c>
      <c r="B4" s="11">
        <v>1.4285714285714286</v>
      </c>
      <c r="C4" s="11">
        <v>2.2857142857142856</v>
      </c>
      <c r="D4" s="11">
        <v>1.7142857142857142</v>
      </c>
      <c r="E4" s="11">
        <v>2</v>
      </c>
    </row>
    <row r="5" spans="1:5" x14ac:dyDescent="0.25">
      <c r="A5" s="6" t="s">
        <v>135</v>
      </c>
      <c r="B5" s="11">
        <v>1</v>
      </c>
      <c r="C5" s="11">
        <v>2</v>
      </c>
      <c r="D5" s="11">
        <v>2</v>
      </c>
      <c r="E5" s="11">
        <v>2</v>
      </c>
    </row>
    <row r="6" spans="1:5" x14ac:dyDescent="0.25">
      <c r="A6" s="6" t="s">
        <v>94</v>
      </c>
      <c r="B6" s="11">
        <v>2</v>
      </c>
      <c r="C6" s="11">
        <v>3</v>
      </c>
      <c r="D6" s="11">
        <v>2</v>
      </c>
      <c r="E6" s="11">
        <v>2</v>
      </c>
    </row>
    <row r="7" spans="1:5" x14ac:dyDescent="0.25">
      <c r="A7" s="6" t="s">
        <v>104</v>
      </c>
      <c r="B7" s="11">
        <v>1</v>
      </c>
      <c r="C7" s="11">
        <v>2</v>
      </c>
      <c r="D7" s="11">
        <v>1</v>
      </c>
      <c r="E7" s="11">
        <v>2</v>
      </c>
    </row>
    <row r="8" spans="1:5" x14ac:dyDescent="0.25">
      <c r="A8" s="6" t="s">
        <v>82</v>
      </c>
      <c r="B8" s="11">
        <v>2</v>
      </c>
      <c r="C8" s="11">
        <v>3</v>
      </c>
      <c r="D8" s="11">
        <v>2</v>
      </c>
      <c r="E8" s="11">
        <v>2</v>
      </c>
    </row>
    <row r="9" spans="1:5" x14ac:dyDescent="0.25">
      <c r="A9" s="6" t="s">
        <v>95</v>
      </c>
      <c r="B9" s="11">
        <v>1</v>
      </c>
      <c r="C9" s="11">
        <v>2</v>
      </c>
      <c r="D9" s="11">
        <v>2</v>
      </c>
      <c r="E9" s="11">
        <v>2</v>
      </c>
    </row>
    <row r="10" spans="1:5" x14ac:dyDescent="0.25">
      <c r="A10" s="6" t="s">
        <v>96</v>
      </c>
      <c r="B10" s="11">
        <v>1</v>
      </c>
      <c r="C10" s="11">
        <v>2</v>
      </c>
      <c r="D10" s="11">
        <v>1</v>
      </c>
      <c r="E10" s="11">
        <v>2</v>
      </c>
    </row>
    <row r="11" spans="1:5" x14ac:dyDescent="0.25">
      <c r="A11" s="6" t="s">
        <v>99</v>
      </c>
      <c r="B11" s="11">
        <v>2</v>
      </c>
      <c r="C11" s="11">
        <v>2</v>
      </c>
      <c r="D11" s="11">
        <v>2</v>
      </c>
      <c r="E11" s="11">
        <v>2</v>
      </c>
    </row>
    <row r="12" spans="1:5" x14ac:dyDescent="0.25">
      <c r="A12" s="5" t="s">
        <v>69</v>
      </c>
      <c r="B12" s="11">
        <v>2</v>
      </c>
      <c r="C12" s="11">
        <v>2.8571428571428572</v>
      </c>
      <c r="D12" s="11">
        <v>2.1428571428571428</v>
      </c>
      <c r="E12" s="11">
        <v>2.8571428571428572</v>
      </c>
    </row>
    <row r="13" spans="1:5" x14ac:dyDescent="0.25">
      <c r="A13" s="6" t="s">
        <v>155</v>
      </c>
      <c r="B13" s="11">
        <v>1</v>
      </c>
      <c r="C13" s="11">
        <v>3</v>
      </c>
      <c r="D13" s="11">
        <v>2</v>
      </c>
      <c r="E13" s="11">
        <v>3</v>
      </c>
    </row>
    <row r="14" spans="1:5" x14ac:dyDescent="0.25">
      <c r="A14" s="6" t="s">
        <v>103</v>
      </c>
      <c r="B14" s="11">
        <v>3</v>
      </c>
      <c r="C14" s="11">
        <v>3</v>
      </c>
      <c r="D14" s="11">
        <v>2</v>
      </c>
      <c r="E14" s="11">
        <v>3</v>
      </c>
    </row>
    <row r="15" spans="1:5" x14ac:dyDescent="0.25">
      <c r="A15" s="6" t="s">
        <v>127</v>
      </c>
      <c r="B15" s="11">
        <v>1</v>
      </c>
      <c r="C15" s="11">
        <v>2</v>
      </c>
      <c r="D15" s="11">
        <v>1</v>
      </c>
      <c r="E15" s="11">
        <v>2</v>
      </c>
    </row>
    <row r="16" spans="1:5" x14ac:dyDescent="0.25">
      <c r="A16" s="6" t="s">
        <v>138</v>
      </c>
      <c r="B16" s="11">
        <v>3</v>
      </c>
      <c r="C16" s="11">
        <v>3</v>
      </c>
      <c r="D16" s="11">
        <v>2</v>
      </c>
      <c r="E16" s="11">
        <v>3</v>
      </c>
    </row>
    <row r="17" spans="1:5" x14ac:dyDescent="0.25">
      <c r="A17" s="6" t="s">
        <v>153</v>
      </c>
      <c r="B17" s="11">
        <v>1</v>
      </c>
      <c r="C17" s="11">
        <v>2</v>
      </c>
      <c r="D17" s="11">
        <v>2</v>
      </c>
      <c r="E17" s="11">
        <v>3</v>
      </c>
    </row>
    <row r="18" spans="1:5" x14ac:dyDescent="0.25">
      <c r="A18" s="6" t="s">
        <v>80</v>
      </c>
      <c r="B18" s="11">
        <v>3</v>
      </c>
      <c r="C18" s="11">
        <v>4</v>
      </c>
      <c r="D18" s="11">
        <v>3</v>
      </c>
      <c r="E18" s="11">
        <v>3</v>
      </c>
    </row>
    <row r="19" spans="1:5" x14ac:dyDescent="0.25">
      <c r="A19" s="6" t="s">
        <v>109</v>
      </c>
      <c r="B19" s="11">
        <v>2</v>
      </c>
      <c r="C19" s="11">
        <v>3</v>
      </c>
      <c r="D19" s="11">
        <v>3</v>
      </c>
      <c r="E19" s="11">
        <v>3</v>
      </c>
    </row>
    <row r="20" spans="1:5" x14ac:dyDescent="0.25">
      <c r="A20" s="5" t="s">
        <v>64</v>
      </c>
      <c r="B20" s="11">
        <v>0.55555555555555558</v>
      </c>
      <c r="C20" s="11">
        <v>2.1111111111111112</v>
      </c>
      <c r="D20" s="11">
        <v>2</v>
      </c>
      <c r="E20" s="11">
        <v>2.1111111111111112</v>
      </c>
    </row>
    <row r="21" spans="1:5" x14ac:dyDescent="0.25">
      <c r="A21" s="6" t="s">
        <v>106</v>
      </c>
      <c r="B21" s="11">
        <v>0</v>
      </c>
      <c r="C21" s="11">
        <v>3</v>
      </c>
      <c r="D21" s="11">
        <v>2</v>
      </c>
      <c r="E21" s="11">
        <v>2</v>
      </c>
    </row>
    <row r="22" spans="1:5" x14ac:dyDescent="0.25">
      <c r="A22" s="6" t="s">
        <v>108</v>
      </c>
      <c r="B22" s="11">
        <v>1</v>
      </c>
      <c r="C22" s="11">
        <v>2</v>
      </c>
      <c r="D22" s="11">
        <v>2</v>
      </c>
      <c r="E22" s="11">
        <v>2</v>
      </c>
    </row>
    <row r="23" spans="1:5" x14ac:dyDescent="0.25">
      <c r="A23" s="6" t="s">
        <v>117</v>
      </c>
      <c r="B23" s="11">
        <v>1</v>
      </c>
      <c r="C23" s="11">
        <v>2</v>
      </c>
      <c r="D23" s="11">
        <v>2</v>
      </c>
      <c r="E23" s="11">
        <v>2</v>
      </c>
    </row>
    <row r="24" spans="1:5" x14ac:dyDescent="0.25">
      <c r="A24" s="6" t="s">
        <v>142</v>
      </c>
      <c r="B24" s="11">
        <v>0</v>
      </c>
      <c r="C24" s="11">
        <v>1</v>
      </c>
      <c r="D24" s="11">
        <v>1</v>
      </c>
      <c r="E24" s="11">
        <v>1</v>
      </c>
    </row>
    <row r="25" spans="1:5" x14ac:dyDescent="0.25">
      <c r="A25" s="6" t="s">
        <v>134</v>
      </c>
      <c r="B25" s="11">
        <v>1</v>
      </c>
      <c r="C25" s="11">
        <v>1</v>
      </c>
      <c r="D25" s="11">
        <v>1</v>
      </c>
      <c r="E25" s="11">
        <v>2</v>
      </c>
    </row>
    <row r="26" spans="1:5" x14ac:dyDescent="0.25">
      <c r="A26" s="6" t="s">
        <v>107</v>
      </c>
      <c r="B26" s="11">
        <v>0</v>
      </c>
      <c r="C26" s="11">
        <v>2</v>
      </c>
      <c r="D26" s="11">
        <v>2</v>
      </c>
      <c r="E26" s="11">
        <v>2</v>
      </c>
    </row>
    <row r="27" spans="1:5" x14ac:dyDescent="0.25">
      <c r="A27" s="6" t="s">
        <v>160</v>
      </c>
      <c r="B27" s="11">
        <v>1</v>
      </c>
      <c r="C27" s="11">
        <v>4</v>
      </c>
      <c r="D27" s="11">
        <v>3</v>
      </c>
      <c r="E27" s="11">
        <v>4</v>
      </c>
    </row>
    <row r="28" spans="1:5" x14ac:dyDescent="0.25">
      <c r="A28" s="6" t="s">
        <v>156</v>
      </c>
      <c r="B28" s="11">
        <v>0</v>
      </c>
      <c r="C28" s="11">
        <v>1</v>
      </c>
      <c r="D28" s="11">
        <v>1</v>
      </c>
      <c r="E28" s="11">
        <v>1</v>
      </c>
    </row>
    <row r="29" spans="1:5" x14ac:dyDescent="0.25">
      <c r="A29" s="6" t="s">
        <v>65</v>
      </c>
      <c r="B29" s="11">
        <v>1</v>
      </c>
      <c r="C29" s="11">
        <v>3</v>
      </c>
      <c r="D29" s="11">
        <v>4</v>
      </c>
      <c r="E29" s="11">
        <v>3</v>
      </c>
    </row>
    <row r="30" spans="1:5" x14ac:dyDescent="0.25">
      <c r="A30" s="5" t="s">
        <v>118</v>
      </c>
      <c r="B30" s="11">
        <v>0.33333333333333331</v>
      </c>
      <c r="C30" s="11">
        <v>2.3333333333333335</v>
      </c>
      <c r="D30" s="11">
        <v>1.6666666666666667</v>
      </c>
      <c r="E30" s="11">
        <v>2.3333333333333335</v>
      </c>
    </row>
    <row r="31" spans="1:5" x14ac:dyDescent="0.25">
      <c r="A31" s="6" t="s">
        <v>119</v>
      </c>
      <c r="B31" s="11">
        <v>0</v>
      </c>
      <c r="C31" s="11">
        <v>2</v>
      </c>
      <c r="D31" s="11">
        <v>2</v>
      </c>
      <c r="E31" s="11">
        <v>2</v>
      </c>
    </row>
    <row r="32" spans="1:5" x14ac:dyDescent="0.25">
      <c r="A32" s="6" t="s">
        <v>158</v>
      </c>
      <c r="B32" s="11">
        <v>0</v>
      </c>
      <c r="C32" s="11">
        <v>3</v>
      </c>
      <c r="D32" s="11">
        <v>2</v>
      </c>
      <c r="E32" s="11">
        <v>3</v>
      </c>
    </row>
    <row r="33" spans="1:5" x14ac:dyDescent="0.25">
      <c r="A33" s="6" t="s">
        <v>130</v>
      </c>
      <c r="B33" s="11">
        <v>1</v>
      </c>
      <c r="C33" s="11">
        <v>2</v>
      </c>
      <c r="D33" s="11">
        <v>1</v>
      </c>
      <c r="E33" s="11">
        <v>2</v>
      </c>
    </row>
    <row r="34" spans="1:5" x14ac:dyDescent="0.25">
      <c r="A34" s="5" t="s">
        <v>74</v>
      </c>
      <c r="B34" s="11">
        <v>1.6666666666666667</v>
      </c>
      <c r="C34" s="11">
        <v>2.1666666666666665</v>
      </c>
      <c r="D34" s="11">
        <v>2.3333333333333335</v>
      </c>
      <c r="E34" s="11">
        <v>2.3333333333333335</v>
      </c>
    </row>
    <row r="35" spans="1:5" x14ac:dyDescent="0.25">
      <c r="A35" s="6" t="s">
        <v>87</v>
      </c>
      <c r="B35" s="11">
        <v>3</v>
      </c>
      <c r="C35" s="11">
        <v>3</v>
      </c>
      <c r="D35" s="11">
        <v>3</v>
      </c>
      <c r="E35" s="11">
        <v>3</v>
      </c>
    </row>
    <row r="36" spans="1:5" x14ac:dyDescent="0.25">
      <c r="A36" s="6" t="s">
        <v>139</v>
      </c>
      <c r="B36" s="11">
        <v>1</v>
      </c>
      <c r="C36" s="11">
        <v>2</v>
      </c>
      <c r="D36" s="11">
        <v>2</v>
      </c>
      <c r="E36" s="11">
        <v>2</v>
      </c>
    </row>
    <row r="37" spans="1:5" x14ac:dyDescent="0.25">
      <c r="A37" s="6" t="s">
        <v>75</v>
      </c>
      <c r="B37" s="11">
        <v>2</v>
      </c>
      <c r="C37" s="11">
        <v>2</v>
      </c>
      <c r="D37" s="11">
        <v>3</v>
      </c>
      <c r="E37" s="11">
        <v>2</v>
      </c>
    </row>
    <row r="38" spans="1:5" x14ac:dyDescent="0.25">
      <c r="A38" s="6" t="s">
        <v>86</v>
      </c>
      <c r="B38" s="11">
        <v>1</v>
      </c>
      <c r="C38" s="11">
        <v>2</v>
      </c>
      <c r="D38" s="11">
        <v>2</v>
      </c>
      <c r="E38" s="11">
        <v>2</v>
      </c>
    </row>
    <row r="39" spans="1:5" x14ac:dyDescent="0.25">
      <c r="A39" s="6" t="s">
        <v>124</v>
      </c>
      <c r="B39" s="11">
        <v>2</v>
      </c>
      <c r="C39" s="11">
        <v>2</v>
      </c>
      <c r="D39" s="11">
        <v>2</v>
      </c>
      <c r="E39" s="11">
        <v>2</v>
      </c>
    </row>
    <row r="40" spans="1:5" x14ac:dyDescent="0.25">
      <c r="A40" s="6" t="s">
        <v>123</v>
      </c>
      <c r="B40" s="11">
        <v>1</v>
      </c>
      <c r="C40" s="11">
        <v>2</v>
      </c>
      <c r="D40" s="11">
        <v>2</v>
      </c>
      <c r="E40" s="11">
        <v>3</v>
      </c>
    </row>
    <row r="41" spans="1:5" x14ac:dyDescent="0.25">
      <c r="A41" s="5" t="s">
        <v>72</v>
      </c>
      <c r="B41" s="11">
        <v>1</v>
      </c>
      <c r="C41" s="11">
        <v>3</v>
      </c>
      <c r="D41" s="11">
        <v>2.3333333333333335</v>
      </c>
      <c r="E41" s="11">
        <v>2.6666666666666665</v>
      </c>
    </row>
    <row r="42" spans="1:5" x14ac:dyDescent="0.25">
      <c r="A42" s="6" t="s">
        <v>129</v>
      </c>
      <c r="B42" s="11">
        <v>1</v>
      </c>
      <c r="C42" s="11">
        <v>3</v>
      </c>
      <c r="D42" s="11">
        <v>3</v>
      </c>
      <c r="E42" s="11">
        <v>3</v>
      </c>
    </row>
    <row r="43" spans="1:5" x14ac:dyDescent="0.25">
      <c r="A43" s="6" t="s">
        <v>143</v>
      </c>
      <c r="B43" s="11">
        <v>1</v>
      </c>
      <c r="C43" s="11">
        <v>3</v>
      </c>
      <c r="D43" s="11">
        <v>2</v>
      </c>
      <c r="E43" s="11">
        <v>2</v>
      </c>
    </row>
    <row r="44" spans="1:5" x14ac:dyDescent="0.25">
      <c r="A44" s="6" t="s">
        <v>73</v>
      </c>
      <c r="B44" s="11">
        <v>1</v>
      </c>
      <c r="C44" s="11">
        <v>3</v>
      </c>
      <c r="D44" s="11">
        <v>2</v>
      </c>
      <c r="E44" s="11">
        <v>3</v>
      </c>
    </row>
    <row r="45" spans="1:5" x14ac:dyDescent="0.25">
      <c r="A45" s="5" t="s">
        <v>92</v>
      </c>
      <c r="B45" s="11">
        <v>1</v>
      </c>
      <c r="C45" s="11">
        <v>2.3333333333333335</v>
      </c>
      <c r="D45" s="11">
        <v>2</v>
      </c>
      <c r="E45" s="11">
        <v>2.6666666666666665</v>
      </c>
    </row>
    <row r="46" spans="1:5" x14ac:dyDescent="0.25">
      <c r="A46" s="6" t="s">
        <v>157</v>
      </c>
      <c r="B46" s="11">
        <v>0</v>
      </c>
      <c r="C46" s="11">
        <v>2</v>
      </c>
      <c r="D46" s="11">
        <v>2</v>
      </c>
      <c r="E46" s="11">
        <v>2</v>
      </c>
    </row>
    <row r="47" spans="1:5" x14ac:dyDescent="0.25">
      <c r="A47" s="6" t="s">
        <v>121</v>
      </c>
      <c r="B47" s="11">
        <v>1</v>
      </c>
      <c r="C47" s="11">
        <v>2</v>
      </c>
      <c r="D47" s="11">
        <v>2</v>
      </c>
      <c r="E47" s="11">
        <v>3</v>
      </c>
    </row>
    <row r="48" spans="1:5" x14ac:dyDescent="0.25">
      <c r="A48" s="6" t="s">
        <v>93</v>
      </c>
      <c r="B48" s="11">
        <v>2</v>
      </c>
      <c r="C48" s="11">
        <v>3</v>
      </c>
      <c r="D48" s="11">
        <v>2</v>
      </c>
      <c r="E48" s="11">
        <v>3</v>
      </c>
    </row>
    <row r="49" spans="1:5" x14ac:dyDescent="0.25">
      <c r="A49" s="5" t="s">
        <v>70</v>
      </c>
      <c r="B49" s="11">
        <v>1.8888888888888888</v>
      </c>
      <c r="C49" s="11">
        <v>2.7777777777777777</v>
      </c>
      <c r="D49" s="11">
        <v>2</v>
      </c>
      <c r="E49" s="11">
        <v>2.3333333333333335</v>
      </c>
    </row>
    <row r="50" spans="1:5" x14ac:dyDescent="0.25">
      <c r="A50" s="6" t="s">
        <v>126</v>
      </c>
      <c r="B50" s="11">
        <v>1</v>
      </c>
      <c r="C50" s="11">
        <v>3</v>
      </c>
      <c r="D50" s="11">
        <v>2</v>
      </c>
      <c r="E50" s="11">
        <v>2</v>
      </c>
    </row>
    <row r="51" spans="1:5" x14ac:dyDescent="0.25">
      <c r="A51" s="6" t="s">
        <v>136</v>
      </c>
      <c r="B51" s="11">
        <v>3</v>
      </c>
      <c r="C51" s="11">
        <v>3</v>
      </c>
      <c r="D51" s="11">
        <v>2</v>
      </c>
      <c r="E51" s="11">
        <v>3</v>
      </c>
    </row>
    <row r="52" spans="1:5" x14ac:dyDescent="0.25">
      <c r="A52" s="6" t="s">
        <v>149</v>
      </c>
      <c r="B52" s="11">
        <v>3</v>
      </c>
      <c r="C52" s="11">
        <v>3</v>
      </c>
      <c r="D52" s="11">
        <v>2</v>
      </c>
      <c r="E52" s="11">
        <v>3</v>
      </c>
    </row>
    <row r="53" spans="1:5" x14ac:dyDescent="0.25">
      <c r="A53" s="6" t="s">
        <v>137</v>
      </c>
      <c r="B53" s="11">
        <v>1</v>
      </c>
      <c r="C53" s="11">
        <v>2</v>
      </c>
      <c r="D53" s="11">
        <v>2</v>
      </c>
      <c r="E53" s="11">
        <v>2</v>
      </c>
    </row>
    <row r="54" spans="1:5" x14ac:dyDescent="0.25">
      <c r="A54" s="6" t="s">
        <v>90</v>
      </c>
      <c r="B54" s="11">
        <v>2</v>
      </c>
      <c r="C54" s="11">
        <v>3</v>
      </c>
      <c r="D54" s="11">
        <v>3</v>
      </c>
      <c r="E54" s="11">
        <v>3</v>
      </c>
    </row>
    <row r="55" spans="1:5" x14ac:dyDescent="0.25">
      <c r="A55" s="6" t="s">
        <v>76</v>
      </c>
      <c r="B55" s="11">
        <v>2</v>
      </c>
      <c r="C55" s="11">
        <v>3</v>
      </c>
      <c r="D55" s="11">
        <v>1</v>
      </c>
      <c r="E55" s="11">
        <v>1</v>
      </c>
    </row>
    <row r="56" spans="1:5" x14ac:dyDescent="0.25">
      <c r="A56" s="6" t="s">
        <v>141</v>
      </c>
      <c r="B56" s="11">
        <v>3</v>
      </c>
      <c r="C56" s="11">
        <v>3</v>
      </c>
      <c r="D56" s="11">
        <v>2</v>
      </c>
      <c r="E56" s="11">
        <v>3</v>
      </c>
    </row>
    <row r="57" spans="1:5" x14ac:dyDescent="0.25">
      <c r="A57" s="6" t="s">
        <v>71</v>
      </c>
      <c r="B57" s="11">
        <v>1</v>
      </c>
      <c r="C57" s="11">
        <v>2</v>
      </c>
      <c r="D57" s="11">
        <v>2</v>
      </c>
      <c r="E57" s="11">
        <v>2</v>
      </c>
    </row>
    <row r="58" spans="1:5" x14ac:dyDescent="0.25">
      <c r="A58" s="6" t="s">
        <v>115</v>
      </c>
      <c r="B58" s="11">
        <v>1</v>
      </c>
      <c r="C58" s="11">
        <v>3</v>
      </c>
      <c r="D58" s="11">
        <v>2</v>
      </c>
      <c r="E58" s="11">
        <v>2</v>
      </c>
    </row>
    <row r="59" spans="1:5" x14ac:dyDescent="0.25">
      <c r="A59" s="5" t="s">
        <v>77</v>
      </c>
      <c r="B59" s="11">
        <v>1.6666666666666667</v>
      </c>
      <c r="C59" s="11">
        <v>3</v>
      </c>
      <c r="D59" s="11">
        <v>2.3333333333333335</v>
      </c>
      <c r="E59" s="11">
        <v>2.6666666666666665</v>
      </c>
    </row>
    <row r="60" spans="1:5" x14ac:dyDescent="0.25">
      <c r="A60" s="6" t="s">
        <v>98</v>
      </c>
      <c r="B60" s="11">
        <v>2</v>
      </c>
      <c r="C60" s="11">
        <v>3</v>
      </c>
      <c r="D60" s="11">
        <v>2</v>
      </c>
      <c r="E60" s="11">
        <v>3</v>
      </c>
    </row>
    <row r="61" spans="1:5" x14ac:dyDescent="0.25">
      <c r="A61" s="6" t="s">
        <v>97</v>
      </c>
      <c r="B61" s="11">
        <v>1</v>
      </c>
      <c r="C61" s="11">
        <v>3</v>
      </c>
      <c r="D61" s="11">
        <v>3</v>
      </c>
      <c r="E61" s="11">
        <v>2</v>
      </c>
    </row>
    <row r="62" spans="1:5" x14ac:dyDescent="0.25">
      <c r="A62" s="6" t="s">
        <v>125</v>
      </c>
      <c r="B62" s="11">
        <v>2</v>
      </c>
      <c r="C62" s="11">
        <v>3</v>
      </c>
      <c r="D62" s="11">
        <v>2</v>
      </c>
      <c r="E62" s="11">
        <v>3</v>
      </c>
    </row>
    <row r="63" spans="1:5" x14ac:dyDescent="0.25">
      <c r="A63" s="5" t="s">
        <v>66</v>
      </c>
      <c r="B63" s="11">
        <v>1.5</v>
      </c>
      <c r="C63" s="11">
        <v>2.5</v>
      </c>
      <c r="D63" s="11">
        <v>2.5</v>
      </c>
      <c r="E63" s="11">
        <v>3</v>
      </c>
    </row>
    <row r="64" spans="1:5" x14ac:dyDescent="0.25">
      <c r="A64" s="6" t="s">
        <v>110</v>
      </c>
      <c r="B64" s="11">
        <v>3</v>
      </c>
      <c r="C64" s="11">
        <v>3</v>
      </c>
      <c r="D64" s="11">
        <v>3</v>
      </c>
      <c r="E64" s="11">
        <v>4</v>
      </c>
    </row>
    <row r="65" spans="1:5" x14ac:dyDescent="0.25">
      <c r="A65" s="6" t="s">
        <v>140</v>
      </c>
      <c r="B65" s="11">
        <v>0</v>
      </c>
      <c r="C65" s="11">
        <v>2</v>
      </c>
      <c r="D65" s="11">
        <v>2</v>
      </c>
      <c r="E65" s="11">
        <v>2</v>
      </c>
    </row>
    <row r="66" spans="1:5" x14ac:dyDescent="0.25">
      <c r="A66" s="5" t="s">
        <v>62</v>
      </c>
      <c r="B66" s="11">
        <v>2.7777777777777777</v>
      </c>
      <c r="C66" s="11">
        <v>3.6666666666666665</v>
      </c>
      <c r="D66" s="11">
        <v>3.4444444444444446</v>
      </c>
      <c r="E66" s="11">
        <v>3</v>
      </c>
    </row>
    <row r="67" spans="1:5" x14ac:dyDescent="0.25">
      <c r="A67" s="6" t="s">
        <v>69</v>
      </c>
      <c r="B67" s="11">
        <v>2</v>
      </c>
      <c r="C67" s="11">
        <v>4</v>
      </c>
      <c r="D67" s="11">
        <v>4</v>
      </c>
      <c r="E67" s="11">
        <v>4</v>
      </c>
    </row>
    <row r="68" spans="1:5" x14ac:dyDescent="0.25">
      <c r="A68" s="6" t="s">
        <v>74</v>
      </c>
      <c r="B68" s="11">
        <v>2</v>
      </c>
      <c r="C68" s="11">
        <v>3</v>
      </c>
      <c r="D68" s="11">
        <v>3</v>
      </c>
      <c r="E68" s="11">
        <v>2</v>
      </c>
    </row>
    <row r="69" spans="1:5" x14ac:dyDescent="0.25">
      <c r="A69" s="6" t="s">
        <v>77</v>
      </c>
      <c r="B69" s="11">
        <v>3</v>
      </c>
      <c r="C69" s="11">
        <v>3</v>
      </c>
      <c r="D69" s="11">
        <v>3</v>
      </c>
      <c r="E69" s="11">
        <v>3</v>
      </c>
    </row>
    <row r="70" spans="1:5" x14ac:dyDescent="0.25">
      <c r="A70" s="6" t="s">
        <v>66</v>
      </c>
      <c r="B70" s="11">
        <v>2</v>
      </c>
      <c r="C70" s="11">
        <v>4</v>
      </c>
      <c r="D70" s="11">
        <v>4</v>
      </c>
      <c r="E70" s="11">
        <v>4</v>
      </c>
    </row>
    <row r="71" spans="1:5" x14ac:dyDescent="0.25">
      <c r="A71" s="6" t="s">
        <v>78</v>
      </c>
      <c r="B71" s="11">
        <v>4</v>
      </c>
      <c r="C71" s="11">
        <v>4</v>
      </c>
      <c r="D71" s="11">
        <v>4</v>
      </c>
      <c r="E71" s="11">
        <v>3</v>
      </c>
    </row>
    <row r="72" spans="1:5" x14ac:dyDescent="0.25">
      <c r="A72" s="6" t="s">
        <v>67</v>
      </c>
      <c r="B72" s="11">
        <v>3</v>
      </c>
      <c r="C72" s="11">
        <v>3</v>
      </c>
      <c r="D72" s="11">
        <v>3</v>
      </c>
      <c r="E72" s="11">
        <v>3</v>
      </c>
    </row>
    <row r="73" spans="1:5" x14ac:dyDescent="0.25">
      <c r="A73" s="6" t="s">
        <v>63</v>
      </c>
      <c r="B73" s="11">
        <v>4</v>
      </c>
      <c r="C73" s="11">
        <v>4</v>
      </c>
      <c r="D73" s="11">
        <v>3</v>
      </c>
      <c r="E73" s="11">
        <v>3</v>
      </c>
    </row>
    <row r="74" spans="1:5" x14ac:dyDescent="0.25">
      <c r="A74" s="6" t="s">
        <v>159</v>
      </c>
      <c r="B74" s="11">
        <v>2</v>
      </c>
      <c r="C74" s="11">
        <v>4</v>
      </c>
      <c r="D74" s="11">
        <v>3</v>
      </c>
      <c r="E74" s="11">
        <v>3</v>
      </c>
    </row>
    <row r="75" spans="1:5" x14ac:dyDescent="0.25">
      <c r="A75" s="6" t="s">
        <v>88</v>
      </c>
      <c r="B75" s="11">
        <v>3</v>
      </c>
      <c r="C75" s="11">
        <v>4</v>
      </c>
      <c r="D75" s="11">
        <v>4</v>
      </c>
      <c r="E75" s="11">
        <v>2</v>
      </c>
    </row>
    <row r="76" spans="1:5" x14ac:dyDescent="0.25">
      <c r="A76" s="5" t="s">
        <v>78</v>
      </c>
      <c r="B76" s="11">
        <v>2.75</v>
      </c>
      <c r="C76" s="11">
        <v>3.25</v>
      </c>
      <c r="D76" s="11">
        <v>3.25</v>
      </c>
      <c r="E76" s="11">
        <v>3.75</v>
      </c>
    </row>
    <row r="77" spans="1:5" x14ac:dyDescent="0.25">
      <c r="A77" s="6" t="s">
        <v>120</v>
      </c>
      <c r="B77" s="11">
        <v>4</v>
      </c>
      <c r="C77" s="11">
        <v>4</v>
      </c>
      <c r="D77" s="11">
        <v>4</v>
      </c>
      <c r="E77" s="11">
        <v>4</v>
      </c>
    </row>
    <row r="78" spans="1:5" x14ac:dyDescent="0.25">
      <c r="A78" s="6" t="s">
        <v>128</v>
      </c>
      <c r="B78" s="11">
        <v>4</v>
      </c>
      <c r="C78" s="11">
        <v>4</v>
      </c>
      <c r="D78" s="11">
        <v>4</v>
      </c>
      <c r="E78" s="11">
        <v>4</v>
      </c>
    </row>
    <row r="79" spans="1:5" x14ac:dyDescent="0.25">
      <c r="A79" s="6" t="s">
        <v>131</v>
      </c>
      <c r="B79" s="11">
        <v>2</v>
      </c>
      <c r="C79" s="11">
        <v>3</v>
      </c>
      <c r="D79" s="11">
        <v>3</v>
      </c>
      <c r="E79" s="11">
        <v>4</v>
      </c>
    </row>
    <row r="80" spans="1:5" x14ac:dyDescent="0.25">
      <c r="A80" s="6" t="s">
        <v>79</v>
      </c>
      <c r="B80" s="11">
        <v>1</v>
      </c>
      <c r="C80" s="11">
        <v>2</v>
      </c>
      <c r="D80" s="11">
        <v>2</v>
      </c>
      <c r="E80" s="11">
        <v>3</v>
      </c>
    </row>
    <row r="81" spans="1:5" x14ac:dyDescent="0.25">
      <c r="A81" s="5" t="s">
        <v>67</v>
      </c>
      <c r="B81" s="11">
        <v>2</v>
      </c>
      <c r="C81" s="11">
        <v>3.3333333333333335</v>
      </c>
      <c r="D81" s="11">
        <v>3</v>
      </c>
      <c r="E81" s="11">
        <v>3.5</v>
      </c>
    </row>
    <row r="82" spans="1:5" x14ac:dyDescent="0.25">
      <c r="A82" s="6" t="s">
        <v>68</v>
      </c>
      <c r="B82" s="11">
        <v>1</v>
      </c>
      <c r="C82" s="11">
        <v>3</v>
      </c>
      <c r="D82" s="11">
        <v>3</v>
      </c>
      <c r="E82" s="11">
        <v>3</v>
      </c>
    </row>
    <row r="83" spans="1:5" x14ac:dyDescent="0.25">
      <c r="A83" s="6" t="s">
        <v>100</v>
      </c>
      <c r="B83" s="11">
        <v>3</v>
      </c>
      <c r="C83" s="11">
        <v>3</v>
      </c>
      <c r="D83" s="11">
        <v>3</v>
      </c>
      <c r="E83" s="11">
        <v>4</v>
      </c>
    </row>
    <row r="84" spans="1:5" x14ac:dyDescent="0.25">
      <c r="A84" s="6" t="s">
        <v>147</v>
      </c>
      <c r="B84" s="11">
        <v>1</v>
      </c>
      <c r="C84" s="11">
        <v>3</v>
      </c>
      <c r="D84" s="11">
        <v>3</v>
      </c>
      <c r="E84" s="11">
        <v>3</v>
      </c>
    </row>
    <row r="85" spans="1:5" x14ac:dyDescent="0.25">
      <c r="A85" s="6" t="s">
        <v>145</v>
      </c>
      <c r="B85" s="11">
        <v>2</v>
      </c>
      <c r="C85" s="11">
        <v>3</v>
      </c>
      <c r="D85" s="11">
        <v>2</v>
      </c>
      <c r="E85" s="11">
        <v>3</v>
      </c>
    </row>
    <row r="86" spans="1:5" x14ac:dyDescent="0.25">
      <c r="A86" s="6" t="s">
        <v>85</v>
      </c>
      <c r="B86" s="11">
        <v>3</v>
      </c>
      <c r="C86" s="11">
        <v>4</v>
      </c>
      <c r="D86" s="11">
        <v>3</v>
      </c>
      <c r="E86" s="11">
        <v>4</v>
      </c>
    </row>
    <row r="87" spans="1:5" x14ac:dyDescent="0.25">
      <c r="A87" s="6" t="s">
        <v>91</v>
      </c>
      <c r="B87" s="11">
        <v>2</v>
      </c>
      <c r="C87" s="11">
        <v>4</v>
      </c>
      <c r="D87" s="11">
        <v>4</v>
      </c>
      <c r="E87" s="11">
        <v>4</v>
      </c>
    </row>
    <row r="88" spans="1:5" x14ac:dyDescent="0.25">
      <c r="A88" s="5" t="s">
        <v>63</v>
      </c>
      <c r="B88" s="11">
        <v>1.6666666666666667</v>
      </c>
      <c r="C88" s="11">
        <v>2.3333333333333335</v>
      </c>
      <c r="D88" s="11">
        <v>2</v>
      </c>
      <c r="E88" s="11">
        <v>2.8333333333333335</v>
      </c>
    </row>
    <row r="89" spans="1:5" x14ac:dyDescent="0.25">
      <c r="A89" s="6" t="s">
        <v>182</v>
      </c>
      <c r="B89" s="11">
        <v>1</v>
      </c>
      <c r="C89" s="11">
        <v>2</v>
      </c>
      <c r="D89" s="11">
        <v>2</v>
      </c>
      <c r="E89" s="11">
        <v>3</v>
      </c>
    </row>
    <row r="90" spans="1:5" x14ac:dyDescent="0.25">
      <c r="A90" s="6" t="s">
        <v>181</v>
      </c>
      <c r="B90" s="11">
        <v>3</v>
      </c>
      <c r="C90" s="11">
        <v>3</v>
      </c>
      <c r="D90" s="11">
        <v>2</v>
      </c>
      <c r="E90" s="11">
        <v>3</v>
      </c>
    </row>
    <row r="91" spans="1:5" x14ac:dyDescent="0.25">
      <c r="A91" s="6" t="s">
        <v>185</v>
      </c>
      <c r="B91" s="11">
        <v>1</v>
      </c>
      <c r="C91" s="11">
        <v>2</v>
      </c>
      <c r="D91" s="11">
        <v>2</v>
      </c>
      <c r="E91" s="11">
        <v>3</v>
      </c>
    </row>
    <row r="92" spans="1:5" x14ac:dyDescent="0.25">
      <c r="A92" s="6" t="s">
        <v>183</v>
      </c>
      <c r="B92" s="11">
        <v>1</v>
      </c>
      <c r="C92" s="11">
        <v>3</v>
      </c>
      <c r="D92" s="11">
        <v>2</v>
      </c>
      <c r="E92" s="11">
        <v>3</v>
      </c>
    </row>
    <row r="93" spans="1:5" x14ac:dyDescent="0.25">
      <c r="A93" s="6" t="s">
        <v>180</v>
      </c>
      <c r="B93" s="11">
        <v>3</v>
      </c>
      <c r="C93" s="11">
        <v>2</v>
      </c>
      <c r="D93" s="11">
        <v>2</v>
      </c>
      <c r="E93" s="11">
        <v>3</v>
      </c>
    </row>
    <row r="94" spans="1:5" x14ac:dyDescent="0.25">
      <c r="A94" s="6" t="s">
        <v>184</v>
      </c>
      <c r="B94" s="11">
        <v>1</v>
      </c>
      <c r="C94" s="11">
        <v>2</v>
      </c>
      <c r="D94" s="11">
        <v>2</v>
      </c>
      <c r="E94" s="11">
        <v>2</v>
      </c>
    </row>
    <row r="95" spans="1:5" x14ac:dyDescent="0.25">
      <c r="A95" s="5" t="s">
        <v>113</v>
      </c>
      <c r="B95" s="11">
        <v>2.8</v>
      </c>
      <c r="C95" s="11">
        <v>3.4</v>
      </c>
      <c r="D95" s="11">
        <v>3.4</v>
      </c>
      <c r="E95" s="11">
        <v>3.2</v>
      </c>
    </row>
    <row r="96" spans="1:5" x14ac:dyDescent="0.25">
      <c r="A96" s="6" t="s">
        <v>114</v>
      </c>
      <c r="B96" s="11">
        <v>2</v>
      </c>
      <c r="C96" s="11">
        <v>4</v>
      </c>
      <c r="D96" s="11">
        <v>4</v>
      </c>
      <c r="E96" s="11">
        <v>4</v>
      </c>
    </row>
    <row r="97" spans="1:5" x14ac:dyDescent="0.25">
      <c r="A97" s="6" t="s">
        <v>154</v>
      </c>
      <c r="B97" s="11">
        <v>3</v>
      </c>
      <c r="C97" s="11">
        <v>3</v>
      </c>
      <c r="D97" s="11">
        <v>3</v>
      </c>
      <c r="E97" s="11">
        <v>3</v>
      </c>
    </row>
    <row r="98" spans="1:5" x14ac:dyDescent="0.25">
      <c r="A98" s="6" t="s">
        <v>146</v>
      </c>
      <c r="B98" s="11">
        <v>3</v>
      </c>
      <c r="C98" s="11">
        <v>3</v>
      </c>
      <c r="D98" s="11">
        <v>3</v>
      </c>
      <c r="E98" s="11">
        <v>3</v>
      </c>
    </row>
    <row r="99" spans="1:5" x14ac:dyDescent="0.25">
      <c r="A99" s="6" t="s">
        <v>152</v>
      </c>
      <c r="B99" s="11">
        <v>3</v>
      </c>
      <c r="C99" s="11">
        <v>3</v>
      </c>
      <c r="D99" s="11">
        <v>4</v>
      </c>
      <c r="E99" s="11">
        <v>3</v>
      </c>
    </row>
    <row r="100" spans="1:5" x14ac:dyDescent="0.25">
      <c r="A100" s="6" t="s">
        <v>151</v>
      </c>
      <c r="B100" s="11">
        <v>3</v>
      </c>
      <c r="C100" s="11">
        <v>4</v>
      </c>
      <c r="D100" s="11">
        <v>3</v>
      </c>
      <c r="E100" s="11">
        <v>3</v>
      </c>
    </row>
    <row r="101" spans="1:5" x14ac:dyDescent="0.25">
      <c r="A101" s="5" t="s">
        <v>83</v>
      </c>
      <c r="B101" s="11">
        <v>3.3333333333333335</v>
      </c>
      <c r="C101" s="11">
        <v>3.6666666666666665</v>
      </c>
      <c r="D101" s="11">
        <v>3.6666666666666665</v>
      </c>
      <c r="E101" s="11">
        <v>3.3333333333333335</v>
      </c>
    </row>
    <row r="102" spans="1:5" x14ac:dyDescent="0.25">
      <c r="A102" s="6" t="s">
        <v>116</v>
      </c>
      <c r="B102" s="11">
        <v>3</v>
      </c>
      <c r="C102" s="11">
        <v>4</v>
      </c>
      <c r="D102" s="11">
        <v>4</v>
      </c>
      <c r="E102" s="11">
        <v>3</v>
      </c>
    </row>
    <row r="103" spans="1:5" x14ac:dyDescent="0.25">
      <c r="A103" s="6" t="s">
        <v>150</v>
      </c>
      <c r="B103" s="11">
        <v>4</v>
      </c>
      <c r="C103" s="11">
        <v>4</v>
      </c>
      <c r="D103" s="11">
        <v>4</v>
      </c>
      <c r="E103" s="11">
        <v>4</v>
      </c>
    </row>
    <row r="104" spans="1:5" x14ac:dyDescent="0.25">
      <c r="A104" s="6" t="s">
        <v>84</v>
      </c>
      <c r="B104" s="11">
        <v>3</v>
      </c>
      <c r="C104" s="11">
        <v>3</v>
      </c>
      <c r="D104" s="11">
        <v>3</v>
      </c>
      <c r="E104" s="11">
        <v>3</v>
      </c>
    </row>
    <row r="105" spans="1:5" x14ac:dyDescent="0.25">
      <c r="A105" s="5" t="s">
        <v>111</v>
      </c>
      <c r="B105" s="11">
        <v>1.5</v>
      </c>
      <c r="C105" s="11">
        <v>3</v>
      </c>
      <c r="D105" s="11">
        <v>3</v>
      </c>
      <c r="E105" s="11">
        <v>3</v>
      </c>
    </row>
    <row r="106" spans="1:5" x14ac:dyDescent="0.25">
      <c r="A106" s="6" t="s">
        <v>112</v>
      </c>
      <c r="B106" s="11">
        <v>1</v>
      </c>
      <c r="C106" s="11">
        <v>3</v>
      </c>
      <c r="D106" s="11">
        <v>3</v>
      </c>
      <c r="E106" s="11">
        <v>3</v>
      </c>
    </row>
    <row r="107" spans="1:5" x14ac:dyDescent="0.25">
      <c r="A107" s="6" t="s">
        <v>161</v>
      </c>
      <c r="B107" s="11">
        <v>2</v>
      </c>
      <c r="C107" s="11">
        <v>3</v>
      </c>
      <c r="D107" s="11">
        <v>3</v>
      </c>
      <c r="E107" s="11">
        <v>3</v>
      </c>
    </row>
    <row r="108" spans="1:5" x14ac:dyDescent="0.25">
      <c r="A108" s="5" t="s">
        <v>101</v>
      </c>
      <c r="B108" s="11">
        <v>1.75</v>
      </c>
      <c r="C108" s="11">
        <v>2.5</v>
      </c>
      <c r="D108" s="11">
        <v>2.25</v>
      </c>
      <c r="E108" s="11">
        <v>3</v>
      </c>
    </row>
    <row r="109" spans="1:5" x14ac:dyDescent="0.25">
      <c r="A109" s="6" t="s">
        <v>144</v>
      </c>
      <c r="B109" s="11">
        <v>1</v>
      </c>
      <c r="C109" s="11">
        <v>2</v>
      </c>
      <c r="D109" s="11">
        <v>2</v>
      </c>
      <c r="E109" s="11">
        <v>3</v>
      </c>
    </row>
    <row r="110" spans="1:5" x14ac:dyDescent="0.25">
      <c r="A110" s="6" t="s">
        <v>105</v>
      </c>
      <c r="B110" s="11">
        <v>2</v>
      </c>
      <c r="C110" s="11">
        <v>2</v>
      </c>
      <c r="D110" s="11">
        <v>2</v>
      </c>
      <c r="E110" s="11">
        <v>3</v>
      </c>
    </row>
    <row r="111" spans="1:5" x14ac:dyDescent="0.25">
      <c r="A111" s="6" t="s">
        <v>102</v>
      </c>
      <c r="B111" s="11">
        <v>2</v>
      </c>
      <c r="C111" s="11">
        <v>3</v>
      </c>
      <c r="D111" s="11">
        <v>2</v>
      </c>
      <c r="E111" s="11">
        <v>3</v>
      </c>
    </row>
    <row r="112" spans="1:5" x14ac:dyDescent="0.25">
      <c r="A112" s="6" t="s">
        <v>122</v>
      </c>
      <c r="B112" s="11">
        <v>2</v>
      </c>
      <c r="C112" s="11">
        <v>3</v>
      </c>
      <c r="D112" s="11">
        <v>3</v>
      </c>
      <c r="E112" s="11">
        <v>3</v>
      </c>
    </row>
    <row r="113" spans="1:5" x14ac:dyDescent="0.25">
      <c r="A113" s="5" t="s">
        <v>179</v>
      </c>
      <c r="B113" s="11">
        <v>2.8181818181818183</v>
      </c>
      <c r="C113" s="11">
        <v>3.0909090909090908</v>
      </c>
      <c r="D113" s="11">
        <v>3.1818181818181817</v>
      </c>
      <c r="E113" s="11">
        <v>3.1818181818181817</v>
      </c>
    </row>
    <row r="114" spans="1:5" x14ac:dyDescent="0.25">
      <c r="A114" s="6" t="s">
        <v>81</v>
      </c>
      <c r="B114" s="11">
        <v>2</v>
      </c>
      <c r="C114" s="11">
        <v>3</v>
      </c>
      <c r="D114" s="11">
        <v>3</v>
      </c>
      <c r="E114" s="11">
        <v>3</v>
      </c>
    </row>
    <row r="115" spans="1:5" x14ac:dyDescent="0.25">
      <c r="A115" s="6" t="s">
        <v>64</v>
      </c>
      <c r="B115" s="11">
        <v>3</v>
      </c>
      <c r="C115" s="11">
        <v>3</v>
      </c>
      <c r="D115" s="11">
        <v>3</v>
      </c>
      <c r="E115" s="11">
        <v>3</v>
      </c>
    </row>
    <row r="116" spans="1:5" x14ac:dyDescent="0.25">
      <c r="A116" s="6" t="s">
        <v>118</v>
      </c>
      <c r="B116" s="11">
        <v>3</v>
      </c>
      <c r="C116" s="11">
        <v>3</v>
      </c>
      <c r="D116" s="11">
        <v>3</v>
      </c>
      <c r="E116" s="11">
        <v>3</v>
      </c>
    </row>
    <row r="117" spans="1:5" x14ac:dyDescent="0.25">
      <c r="A117" s="6" t="s">
        <v>72</v>
      </c>
      <c r="B117" s="11">
        <v>3</v>
      </c>
      <c r="C117" s="11">
        <v>3</v>
      </c>
      <c r="D117" s="11">
        <v>3</v>
      </c>
      <c r="E117" s="11">
        <v>3</v>
      </c>
    </row>
    <row r="118" spans="1:5" x14ac:dyDescent="0.25">
      <c r="A118" s="6" t="s">
        <v>92</v>
      </c>
      <c r="B118" s="11">
        <v>3</v>
      </c>
      <c r="C118" s="11">
        <v>3</v>
      </c>
      <c r="D118" s="11">
        <v>3</v>
      </c>
      <c r="E118" s="11">
        <v>3</v>
      </c>
    </row>
    <row r="119" spans="1:5" x14ac:dyDescent="0.25">
      <c r="A119" s="6" t="s">
        <v>70</v>
      </c>
      <c r="B119" s="11">
        <v>3</v>
      </c>
      <c r="C119" s="11">
        <v>3</v>
      </c>
      <c r="D119" s="11">
        <v>3</v>
      </c>
      <c r="E119" s="11">
        <v>3</v>
      </c>
    </row>
    <row r="120" spans="1:5" x14ac:dyDescent="0.25">
      <c r="A120" s="6" t="s">
        <v>113</v>
      </c>
      <c r="B120" s="11">
        <v>3</v>
      </c>
      <c r="C120" s="11">
        <v>3</v>
      </c>
      <c r="D120" s="11">
        <v>3</v>
      </c>
      <c r="E120" s="11">
        <v>3</v>
      </c>
    </row>
    <row r="121" spans="1:5" x14ac:dyDescent="0.25">
      <c r="A121" s="6" t="s">
        <v>83</v>
      </c>
      <c r="B121" s="11">
        <v>3</v>
      </c>
      <c r="C121" s="11">
        <v>4</v>
      </c>
      <c r="D121" s="11">
        <v>4</v>
      </c>
      <c r="E121" s="11">
        <v>4</v>
      </c>
    </row>
    <row r="122" spans="1:5" x14ac:dyDescent="0.25">
      <c r="A122" s="6" t="s">
        <v>111</v>
      </c>
      <c r="B122" s="11">
        <v>2</v>
      </c>
      <c r="C122" s="11">
        <v>3</v>
      </c>
      <c r="D122" s="11">
        <v>3</v>
      </c>
      <c r="E122" s="11">
        <v>3</v>
      </c>
    </row>
    <row r="123" spans="1:5" x14ac:dyDescent="0.25">
      <c r="A123" s="6" t="s">
        <v>101</v>
      </c>
      <c r="B123" s="11">
        <v>3</v>
      </c>
      <c r="C123" s="11">
        <v>3</v>
      </c>
      <c r="D123" s="11">
        <v>3</v>
      </c>
      <c r="E123" s="11">
        <v>4</v>
      </c>
    </row>
    <row r="124" spans="1:5" x14ac:dyDescent="0.25">
      <c r="A124" s="6" t="s">
        <v>132</v>
      </c>
      <c r="B124" s="11">
        <v>3</v>
      </c>
      <c r="C124" s="11">
        <v>3</v>
      </c>
      <c r="D124" s="11">
        <v>4</v>
      </c>
      <c r="E124" s="11">
        <v>3</v>
      </c>
    </row>
    <row r="125" spans="1:5" x14ac:dyDescent="0.25">
      <c r="A125" s="5" t="s">
        <v>88</v>
      </c>
      <c r="B125" s="11">
        <v>2</v>
      </c>
      <c r="C125" s="11">
        <v>3</v>
      </c>
      <c r="D125" s="11">
        <v>3</v>
      </c>
      <c r="E125" s="11">
        <v>3</v>
      </c>
    </row>
    <row r="126" spans="1:5" x14ac:dyDescent="0.25">
      <c r="A126" s="6" t="s">
        <v>89</v>
      </c>
      <c r="B126" s="11">
        <v>2</v>
      </c>
      <c r="C126" s="11">
        <v>3</v>
      </c>
      <c r="D126" s="11">
        <v>3</v>
      </c>
      <c r="E126" s="11">
        <v>3</v>
      </c>
    </row>
    <row r="127" spans="1:5" x14ac:dyDescent="0.25">
      <c r="A127" s="5" t="s">
        <v>132</v>
      </c>
      <c r="B127" s="11">
        <v>1.5</v>
      </c>
      <c r="C127" s="11">
        <v>3</v>
      </c>
      <c r="D127" s="11">
        <v>3</v>
      </c>
      <c r="E127" s="11">
        <v>3</v>
      </c>
    </row>
    <row r="128" spans="1:5" x14ac:dyDescent="0.25">
      <c r="A128" s="6" t="s">
        <v>133</v>
      </c>
      <c r="B128" s="11">
        <v>2</v>
      </c>
      <c r="C128" s="11">
        <v>3</v>
      </c>
      <c r="D128" s="11">
        <v>3</v>
      </c>
      <c r="E128" s="11">
        <v>3</v>
      </c>
    </row>
    <row r="129" spans="1:5" x14ac:dyDescent="0.25">
      <c r="A129" s="6" t="s">
        <v>148</v>
      </c>
      <c r="B129" s="11">
        <v>1</v>
      </c>
      <c r="C129" s="11">
        <v>3</v>
      </c>
      <c r="D129" s="11">
        <v>3</v>
      </c>
      <c r="E129" s="11">
        <v>3</v>
      </c>
    </row>
  </sheetData>
  <conditionalFormatting pivot="1" sqref="B4:E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BASE</vt:lpstr>
      <vt:lpstr>ANALISIS_DOMAIN_EXPERTISE</vt:lpstr>
      <vt:lpstr>ANALISIS_DIMENSIONES</vt:lpstr>
      <vt:lpstr>Resumen TMs</vt:lpstr>
      <vt:lpstr>Res CLs</vt:lpstr>
      <vt:lpstr>Res TMs by CLs - Capabilities</vt:lpstr>
      <vt:lpstr>Res TMs by CLs - 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Ricardo Lopez Costa</dc:creator>
  <cp:lastModifiedBy>BCP Effio</cp:lastModifiedBy>
  <dcterms:created xsi:type="dcterms:W3CDTF">2022-04-04T16:30:57Z</dcterms:created>
  <dcterms:modified xsi:type="dcterms:W3CDTF">2023-06-30T20:26:34Z</dcterms:modified>
</cp:coreProperties>
</file>