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pivotTables/pivotTable1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2E16295E-FFCA-412E-88D0-B7E8545DBFAB}" xr6:coauthVersionLast="47" xr6:coauthVersionMax="47" xr10:uidLastSave="{00000000-0000-0000-0000-000000000000}"/>
  <bookViews>
    <workbookView xWindow="28680" yWindow="1800" windowWidth="29040" windowHeight="15840" tabRatio="639" activeTab="3" xr2:uid="{FDBDEF47-D0A8-4EED-B596-CAC2BF593973}"/>
  </bookViews>
  <sheets>
    <sheet name="BASE" sheetId="1" r:id="rId1"/>
    <sheet name="ANALISIS_DOMAIN_EXPERTISE" sheetId="3" r:id="rId2"/>
    <sheet name="ANALISIS_DIMENSIONES" sheetId="11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BASE!$A$1:$AC$617</definedName>
    <definedName name="_xlnm._FilterDatabase" localSheetId="3" hidden="1">'Resumen TMs'!$D$5:$J$49</definedName>
    <definedName name="_xlcn.WorksheetConnection_BASE_04042022A1V53221" hidden="1">BASE!$A$1:$AC$2</definedName>
    <definedName name="_xlcn.WorksheetConnection_PLANTILLA_RESULTADOS_POSTCALIBRACION.xlsxBASE1" hidden="1">BASE[]</definedName>
    <definedName name="SegmentaciónDeDatos_RangoMesesCalificado">#N/A</definedName>
    <definedName name="SegmentaciónDeDatos_RangoMesesCalificado1">#N/A</definedName>
    <definedName name="SegmentaciónDeDatos_RolCalificado">#N/A</definedName>
  </definedNames>
  <calcPr calcId="191029"/>
  <pivotCaches>
    <pivotCache cacheId="26" r:id="rId8"/>
    <pivotCache cacheId="27" r:id="rId9"/>
    <pivotCache cacheId="28" r:id="rId10"/>
    <pivotCache cacheId="29" r:id="rId11"/>
    <pivotCache cacheId="30" r:id="rId12"/>
    <pivotCache cacheId="31" r:id="rId13"/>
    <pivotCache cacheId="32" r:id="rId14"/>
    <pivotCache cacheId="33" r:id="rId15"/>
    <pivotCache cacheId="34" r:id="rId16"/>
    <pivotCache cacheId="35" r:id="rId17"/>
    <pivotCache cacheId="36" r:id="rId18"/>
    <pivotCache cacheId="37" r:id="rId19"/>
    <pivotCache cacheId="38" r:id="rId20"/>
  </pivotCaches>
  <extLst>
    <ext xmlns:x14="http://schemas.microsoft.com/office/spreadsheetml/2009/9/main" uri="{876F7934-8845-4945-9796-88D515C7AA90}">
      <x14:pivotCaches>
        <pivotCache cacheId="39" r:id="rId21"/>
        <pivotCache cacheId="40" r:id="rId22"/>
      </x14:pivotCaches>
    </ext>
    <ext xmlns:x14="http://schemas.microsoft.com/office/spreadsheetml/2009/9/main" uri="{BBE1A952-AA13-448e-AADC-164F8A28A991}">
      <x14:slicerCaches>
        <x14:slicerCache r:id="rId23"/>
        <x14:slicerCache r:id="rId24"/>
        <x14:slicerCache r:id="rId2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  <x15:modelRelationships>
          <x15:modelRelationship fromTable="BASE" fromColumn="LLAVE" toTable="Rango" toColumn="LLAV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4" i="16" l="1"/>
  <c r="I476" i="1" l="1"/>
  <c r="J476" i="1" s="1"/>
  <c r="I488" i="1"/>
  <c r="J488" i="1" s="1"/>
  <c r="I500" i="1"/>
  <c r="J500" i="1" s="1"/>
  <c r="I512" i="1"/>
  <c r="J512" i="1" s="1"/>
  <c r="I524" i="1"/>
  <c r="J524" i="1" s="1"/>
  <c r="I536" i="1"/>
  <c r="J536" i="1" s="1"/>
  <c r="I548" i="1"/>
  <c r="J548" i="1" s="1"/>
  <c r="I560" i="1"/>
  <c r="J560" i="1" s="1"/>
  <c r="I572" i="1"/>
  <c r="J572" i="1" s="1"/>
  <c r="I584" i="1"/>
  <c r="J584" i="1" s="1"/>
  <c r="I596" i="1"/>
  <c r="J596" i="1" s="1"/>
  <c r="I608" i="1"/>
  <c r="J608" i="1" s="1"/>
  <c r="F6" i="16" a="1"/>
  <c r="F6" i="16" s="1"/>
  <c r="I3" i="1"/>
  <c r="I4" i="1"/>
  <c r="J4" i="1" s="1"/>
  <c r="I5" i="1"/>
  <c r="J5" i="1" s="1"/>
  <c r="I6" i="1"/>
  <c r="J6" i="1" s="1"/>
  <c r="I7" i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J3" i="1"/>
  <c r="J7" i="1"/>
  <c r="J15" i="1"/>
  <c r="J27" i="1"/>
  <c r="J39" i="1"/>
  <c r="J51" i="1"/>
  <c r="J63" i="1"/>
  <c r="J87" i="1"/>
  <c r="J99" i="1"/>
  <c r="J111" i="1"/>
  <c r="J147" i="1"/>
  <c r="J159" i="1"/>
  <c r="J183" i="1"/>
  <c r="J3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U3" i="1" a="1"/>
  <c r="U3" i="1" s="1"/>
  <c r="U4" i="1" a="1"/>
  <c r="U4" i="1" s="1"/>
  <c r="U5" i="1" a="1"/>
  <c r="U5" i="1" s="1"/>
  <c r="U6" i="1" a="1"/>
  <c r="U6" i="1" s="1"/>
  <c r="U7" i="1" a="1"/>
  <c r="U7" i="1" s="1"/>
  <c r="U8" i="1" a="1"/>
  <c r="U8" i="1" s="1"/>
  <c r="U9" i="1" a="1"/>
  <c r="U9" i="1" s="1"/>
  <c r="U10" i="1" a="1"/>
  <c r="U10" i="1" s="1"/>
  <c r="U11" i="1" a="1"/>
  <c r="U11" i="1" s="1"/>
  <c r="U12" i="1" a="1"/>
  <c r="U12" i="1" s="1"/>
  <c r="U13" i="1" a="1"/>
  <c r="U13" i="1" s="1"/>
  <c r="U14" i="1" a="1"/>
  <c r="U14" i="1" s="1"/>
  <c r="U15" i="1" a="1"/>
  <c r="U15" i="1" s="1"/>
  <c r="U16" i="1" a="1"/>
  <c r="U16" i="1" s="1"/>
  <c r="U17" i="1" a="1"/>
  <c r="U17" i="1" s="1"/>
  <c r="U18" i="1" a="1"/>
  <c r="U18" i="1" s="1"/>
  <c r="U19" i="1" a="1"/>
  <c r="U19" i="1" s="1"/>
  <c r="U20" i="1" a="1"/>
  <c r="U20" i="1" s="1"/>
  <c r="U21" i="1" a="1"/>
  <c r="U21" i="1" s="1"/>
  <c r="U22" i="1" a="1"/>
  <c r="U22" i="1" s="1"/>
  <c r="U23" i="1" a="1"/>
  <c r="U23" i="1" s="1"/>
  <c r="U24" i="1" a="1"/>
  <c r="U24" i="1" s="1"/>
  <c r="U25" i="1" a="1"/>
  <c r="U25" i="1" s="1"/>
  <c r="U26" i="1" a="1"/>
  <c r="U26" i="1" s="1"/>
  <c r="U27" i="1" a="1"/>
  <c r="U27" i="1" s="1"/>
  <c r="U28" i="1" a="1"/>
  <c r="U28" i="1" s="1"/>
  <c r="U29" i="1" a="1"/>
  <c r="U29" i="1" s="1"/>
  <c r="U30" i="1" a="1"/>
  <c r="U30" i="1" s="1"/>
  <c r="U31" i="1" a="1"/>
  <c r="U31" i="1" s="1"/>
  <c r="U32" i="1" a="1"/>
  <c r="U32" i="1" s="1"/>
  <c r="U33" i="1" a="1"/>
  <c r="U33" i="1" s="1"/>
  <c r="U34" i="1" a="1"/>
  <c r="U34" i="1" s="1"/>
  <c r="U35" i="1" a="1"/>
  <c r="U35" i="1" s="1"/>
  <c r="U36" i="1" a="1"/>
  <c r="U36" i="1" s="1"/>
  <c r="U37" i="1" a="1"/>
  <c r="U37" i="1" s="1"/>
  <c r="U38" i="1" a="1"/>
  <c r="U38" i="1" s="1"/>
  <c r="U39" i="1" a="1"/>
  <c r="U39" i="1" s="1"/>
  <c r="U40" i="1" a="1"/>
  <c r="U40" i="1" s="1"/>
  <c r="U41" i="1" a="1"/>
  <c r="U41" i="1" s="1"/>
  <c r="U42" i="1" a="1"/>
  <c r="U42" i="1"/>
  <c r="U43" i="1" a="1"/>
  <c r="U43" i="1" s="1"/>
  <c r="U44" i="1" a="1"/>
  <c r="U44" i="1" s="1"/>
  <c r="U45" i="1" a="1"/>
  <c r="U45" i="1" s="1"/>
  <c r="U46" i="1" a="1"/>
  <c r="U46" i="1" s="1"/>
  <c r="U47" i="1" a="1"/>
  <c r="U47" i="1" s="1"/>
  <c r="U48" i="1" a="1"/>
  <c r="U48" i="1" s="1"/>
  <c r="U49" i="1" a="1"/>
  <c r="U49" i="1" s="1"/>
  <c r="U50" i="1" a="1"/>
  <c r="U50" i="1" s="1"/>
  <c r="U51" i="1" a="1"/>
  <c r="U51" i="1" s="1"/>
  <c r="U52" i="1" a="1"/>
  <c r="U52" i="1" s="1"/>
  <c r="U53" i="1" a="1"/>
  <c r="U53" i="1" s="1"/>
  <c r="U54" i="1" a="1"/>
  <c r="U54" i="1" s="1"/>
  <c r="U55" i="1" a="1"/>
  <c r="U55" i="1" s="1"/>
  <c r="U56" i="1" a="1"/>
  <c r="U56" i="1" s="1"/>
  <c r="U57" i="1" a="1"/>
  <c r="U57" i="1" s="1"/>
  <c r="U58" i="1" a="1"/>
  <c r="U58" i="1" s="1"/>
  <c r="U59" i="1" a="1"/>
  <c r="U59" i="1" s="1"/>
  <c r="U60" i="1" a="1"/>
  <c r="U60" i="1" s="1"/>
  <c r="U61" i="1" a="1"/>
  <c r="U61" i="1" s="1"/>
  <c r="U62" i="1" a="1"/>
  <c r="U62" i="1" s="1"/>
  <c r="U63" i="1" a="1"/>
  <c r="U63" i="1" s="1"/>
  <c r="U64" i="1" a="1"/>
  <c r="U64" i="1" s="1"/>
  <c r="U65" i="1" a="1"/>
  <c r="U65" i="1" s="1"/>
  <c r="U66" i="1" a="1"/>
  <c r="U66" i="1"/>
  <c r="U67" i="1" a="1"/>
  <c r="U67" i="1" s="1"/>
  <c r="U68" i="1" a="1"/>
  <c r="U68" i="1" s="1"/>
  <c r="U69" i="1" a="1"/>
  <c r="U69" i="1" s="1"/>
  <c r="U70" i="1" a="1"/>
  <c r="U70" i="1" s="1"/>
  <c r="U71" i="1" a="1"/>
  <c r="U71" i="1" s="1"/>
  <c r="U72" i="1" a="1"/>
  <c r="U72" i="1" s="1"/>
  <c r="U73" i="1" a="1"/>
  <c r="U73" i="1" s="1"/>
  <c r="U74" i="1" a="1"/>
  <c r="U74" i="1" s="1"/>
  <c r="U75" i="1" a="1"/>
  <c r="U75" i="1" s="1"/>
  <c r="U76" i="1" a="1"/>
  <c r="U76" i="1" s="1"/>
  <c r="U77" i="1" a="1"/>
  <c r="U77" i="1" s="1"/>
  <c r="U78" i="1" a="1"/>
  <c r="U78" i="1" s="1"/>
  <c r="U79" i="1" a="1"/>
  <c r="U79" i="1" s="1"/>
  <c r="U80" i="1" a="1"/>
  <c r="U80" i="1" s="1"/>
  <c r="U81" i="1" a="1"/>
  <c r="U81" i="1" s="1"/>
  <c r="U82" i="1" a="1"/>
  <c r="U82" i="1" s="1"/>
  <c r="U83" i="1" a="1"/>
  <c r="U83" i="1" s="1"/>
  <c r="U84" i="1" a="1"/>
  <c r="U84" i="1" s="1"/>
  <c r="U85" i="1" a="1"/>
  <c r="U85" i="1" s="1"/>
  <c r="U86" i="1" a="1"/>
  <c r="U86" i="1" s="1"/>
  <c r="U87" i="1" a="1"/>
  <c r="U87" i="1" s="1"/>
  <c r="U88" i="1" a="1"/>
  <c r="U88" i="1" s="1"/>
  <c r="U89" i="1" a="1"/>
  <c r="U89" i="1" s="1"/>
  <c r="U90" i="1" a="1"/>
  <c r="U90" i="1" s="1"/>
  <c r="U91" i="1" a="1"/>
  <c r="U91" i="1" s="1"/>
  <c r="U92" i="1" a="1"/>
  <c r="U92" i="1" s="1"/>
  <c r="U93" i="1" a="1"/>
  <c r="U93" i="1" s="1"/>
  <c r="U94" i="1" a="1"/>
  <c r="U94" i="1" s="1"/>
  <c r="U95" i="1" a="1"/>
  <c r="U95" i="1" s="1"/>
  <c r="U96" i="1" a="1"/>
  <c r="U96" i="1" s="1"/>
  <c r="U97" i="1" a="1"/>
  <c r="U97" i="1" s="1"/>
  <c r="U98" i="1" a="1"/>
  <c r="U98" i="1" s="1"/>
  <c r="U99" i="1" a="1"/>
  <c r="U99" i="1" s="1"/>
  <c r="U100" i="1" a="1"/>
  <c r="U100" i="1" s="1"/>
  <c r="U101" i="1" a="1"/>
  <c r="U101" i="1" s="1"/>
  <c r="U102" i="1" a="1"/>
  <c r="U102" i="1"/>
  <c r="U103" i="1" a="1"/>
  <c r="U103" i="1" s="1"/>
  <c r="U104" i="1" a="1"/>
  <c r="U104" i="1" s="1"/>
  <c r="U105" i="1" a="1"/>
  <c r="U105" i="1" s="1"/>
  <c r="U106" i="1" a="1"/>
  <c r="U106" i="1" s="1"/>
  <c r="U107" i="1" a="1"/>
  <c r="U107" i="1" s="1"/>
  <c r="U108" i="1" a="1"/>
  <c r="U108" i="1" s="1"/>
  <c r="U109" i="1" a="1"/>
  <c r="U109" i="1" s="1"/>
  <c r="U110" i="1" a="1"/>
  <c r="U110" i="1" s="1"/>
  <c r="U111" i="1" a="1"/>
  <c r="U111" i="1" s="1"/>
  <c r="U112" i="1" a="1"/>
  <c r="U112" i="1" s="1"/>
  <c r="U113" i="1" a="1"/>
  <c r="U113" i="1" s="1"/>
  <c r="U114" i="1" a="1"/>
  <c r="U114" i="1" s="1"/>
  <c r="U115" i="1" a="1"/>
  <c r="U115" i="1" s="1"/>
  <c r="U116" i="1" a="1"/>
  <c r="U116" i="1" s="1"/>
  <c r="U117" i="1" a="1"/>
  <c r="U117" i="1" s="1"/>
  <c r="U118" i="1" a="1"/>
  <c r="U118" i="1" s="1"/>
  <c r="U119" i="1" a="1"/>
  <c r="U119" i="1" s="1"/>
  <c r="U120" i="1" a="1"/>
  <c r="U120" i="1" s="1"/>
  <c r="U121" i="1" a="1"/>
  <c r="U121" i="1" s="1"/>
  <c r="U122" i="1" a="1"/>
  <c r="U122" i="1" s="1"/>
  <c r="U123" i="1" a="1"/>
  <c r="U123" i="1" s="1"/>
  <c r="U124" i="1" a="1"/>
  <c r="U124" i="1" s="1"/>
  <c r="U125" i="1" a="1"/>
  <c r="U125" i="1" s="1"/>
  <c r="U126" i="1" a="1"/>
  <c r="U126" i="1"/>
  <c r="U127" i="1" a="1"/>
  <c r="U127" i="1" s="1"/>
  <c r="U128" i="1" a="1"/>
  <c r="U128" i="1" s="1"/>
  <c r="U129" i="1" a="1"/>
  <c r="U129" i="1" s="1"/>
  <c r="U130" i="1" a="1"/>
  <c r="U130" i="1" s="1"/>
  <c r="U131" i="1" a="1"/>
  <c r="U131" i="1" s="1"/>
  <c r="U132" i="1" a="1"/>
  <c r="U132" i="1" s="1"/>
  <c r="U133" i="1" a="1"/>
  <c r="U133" i="1" s="1"/>
  <c r="U134" i="1" a="1"/>
  <c r="U134" i="1" s="1"/>
  <c r="U135" i="1" a="1"/>
  <c r="U135" i="1" s="1"/>
  <c r="U136" i="1" a="1"/>
  <c r="U136" i="1" s="1"/>
  <c r="U137" i="1" a="1"/>
  <c r="U137" i="1" s="1"/>
  <c r="U138" i="1" a="1"/>
  <c r="U138" i="1" s="1"/>
  <c r="U139" i="1" a="1"/>
  <c r="U139" i="1" s="1"/>
  <c r="U140" i="1" a="1"/>
  <c r="U140" i="1" s="1"/>
  <c r="U141" i="1" a="1"/>
  <c r="U141" i="1" s="1"/>
  <c r="U142" i="1" a="1"/>
  <c r="U142" i="1" s="1"/>
  <c r="U143" i="1" a="1"/>
  <c r="U143" i="1" s="1"/>
  <c r="U144" i="1" a="1"/>
  <c r="U144" i="1" s="1"/>
  <c r="U145" i="1" a="1"/>
  <c r="U145" i="1" s="1"/>
  <c r="U146" i="1" a="1"/>
  <c r="U146" i="1" s="1"/>
  <c r="U147" i="1" a="1"/>
  <c r="U147" i="1" s="1"/>
  <c r="U148" i="1" a="1"/>
  <c r="U148" i="1" s="1"/>
  <c r="U149" i="1" a="1"/>
  <c r="U149" i="1" s="1"/>
  <c r="U150" i="1" a="1"/>
  <c r="U150" i="1" s="1"/>
  <c r="U151" i="1" a="1"/>
  <c r="U151" i="1" s="1"/>
  <c r="U152" i="1" a="1"/>
  <c r="U152" i="1" s="1"/>
  <c r="U153" i="1" a="1"/>
  <c r="U153" i="1" s="1"/>
  <c r="U154" i="1" a="1"/>
  <c r="U154" i="1" s="1"/>
  <c r="U155" i="1" a="1"/>
  <c r="U155" i="1" s="1"/>
  <c r="U156" i="1" a="1"/>
  <c r="U156" i="1" s="1"/>
  <c r="U157" i="1" a="1"/>
  <c r="U157" i="1" s="1"/>
  <c r="U158" i="1" a="1"/>
  <c r="U158" i="1" s="1"/>
  <c r="U159" i="1" a="1"/>
  <c r="U159" i="1" s="1"/>
  <c r="U160" i="1" a="1"/>
  <c r="U160" i="1" s="1"/>
  <c r="U161" i="1" a="1"/>
  <c r="U161" i="1" s="1"/>
  <c r="U162" i="1" a="1"/>
  <c r="U162" i="1" s="1"/>
  <c r="U163" i="1" a="1"/>
  <c r="U163" i="1" s="1"/>
  <c r="U164" i="1" a="1"/>
  <c r="U164" i="1" s="1"/>
  <c r="U165" i="1" a="1"/>
  <c r="U165" i="1" s="1"/>
  <c r="U166" i="1" a="1"/>
  <c r="U166" i="1" s="1"/>
  <c r="U167" i="1" a="1"/>
  <c r="U167" i="1" s="1"/>
  <c r="U168" i="1" a="1"/>
  <c r="U168" i="1" s="1"/>
  <c r="U169" i="1" a="1"/>
  <c r="U169" i="1" s="1"/>
  <c r="U170" i="1" a="1"/>
  <c r="U170" i="1" s="1"/>
  <c r="U171" i="1" a="1"/>
  <c r="U171" i="1" s="1"/>
  <c r="U172" i="1" a="1"/>
  <c r="U172" i="1" s="1"/>
  <c r="U173" i="1" a="1"/>
  <c r="U173" i="1" s="1"/>
  <c r="U174" i="1" a="1"/>
  <c r="U174" i="1"/>
  <c r="U175" i="1" a="1"/>
  <c r="U175" i="1" s="1"/>
  <c r="U176" i="1" a="1"/>
  <c r="U176" i="1" s="1"/>
  <c r="U177" i="1" a="1"/>
  <c r="U177" i="1" s="1"/>
  <c r="U178" i="1" a="1"/>
  <c r="U178" i="1" s="1"/>
  <c r="U179" i="1" a="1"/>
  <c r="U179" i="1" s="1"/>
  <c r="U180" i="1" a="1"/>
  <c r="U180" i="1" s="1"/>
  <c r="U181" i="1" a="1"/>
  <c r="U181" i="1" s="1"/>
  <c r="U182" i="1" a="1"/>
  <c r="U182" i="1" s="1"/>
  <c r="U183" i="1" a="1"/>
  <c r="U183" i="1" s="1"/>
  <c r="U184" i="1" a="1"/>
  <c r="U184" i="1" s="1"/>
  <c r="U185" i="1" a="1"/>
  <c r="U185" i="1" s="1"/>
  <c r="U186" i="1" a="1"/>
  <c r="U186" i="1" s="1"/>
  <c r="U187" i="1" a="1"/>
  <c r="U187" i="1" s="1"/>
  <c r="U188" i="1" a="1"/>
  <c r="U188" i="1" s="1"/>
  <c r="U189" i="1" a="1"/>
  <c r="U189" i="1" s="1"/>
  <c r="U190" i="1" a="1"/>
  <c r="U190" i="1" s="1"/>
  <c r="U191" i="1" a="1"/>
  <c r="U191" i="1" s="1"/>
  <c r="U192" i="1" a="1"/>
  <c r="U192" i="1" s="1"/>
  <c r="U193" i="1" a="1"/>
  <c r="U193" i="1" s="1"/>
  <c r="U194" i="1" a="1"/>
  <c r="U194" i="1" s="1"/>
  <c r="U195" i="1" a="1"/>
  <c r="U195" i="1" s="1"/>
  <c r="U196" i="1" a="1"/>
  <c r="U196" i="1" s="1"/>
  <c r="U197" i="1" a="1"/>
  <c r="U197" i="1" s="1"/>
  <c r="U198" i="1" a="1"/>
  <c r="U198" i="1" s="1"/>
  <c r="U199" i="1" a="1"/>
  <c r="U199" i="1" s="1"/>
  <c r="U200" i="1" a="1"/>
  <c r="U200" i="1" s="1"/>
  <c r="U201" i="1" a="1"/>
  <c r="U201" i="1" s="1"/>
  <c r="U202" i="1" a="1"/>
  <c r="U202" i="1" s="1"/>
  <c r="U203" i="1" a="1"/>
  <c r="U203" i="1" s="1"/>
  <c r="U204" i="1" a="1"/>
  <c r="U204" i="1" s="1"/>
  <c r="U205" i="1" a="1"/>
  <c r="U205" i="1" s="1"/>
  <c r="U206" i="1" a="1"/>
  <c r="U206" i="1" s="1"/>
  <c r="U207" i="1" a="1"/>
  <c r="U207" i="1" s="1"/>
  <c r="U208" i="1" a="1"/>
  <c r="U208" i="1" s="1"/>
  <c r="U209" i="1" a="1"/>
  <c r="U209" i="1" s="1"/>
  <c r="U210" i="1" a="1"/>
  <c r="U210" i="1" s="1"/>
  <c r="U211" i="1" a="1"/>
  <c r="U211" i="1" s="1"/>
  <c r="U212" i="1" a="1"/>
  <c r="U212" i="1" s="1"/>
  <c r="U213" i="1" a="1"/>
  <c r="U213" i="1" s="1"/>
  <c r="U214" i="1" a="1"/>
  <c r="U214" i="1" s="1"/>
  <c r="U215" i="1" a="1"/>
  <c r="U215" i="1" s="1"/>
  <c r="U216" i="1" a="1"/>
  <c r="U216" i="1" s="1"/>
  <c r="U217" i="1" a="1"/>
  <c r="U217" i="1" s="1"/>
  <c r="U218" i="1" a="1"/>
  <c r="U218" i="1" s="1"/>
  <c r="U219" i="1" a="1"/>
  <c r="U219" i="1" s="1"/>
  <c r="U220" i="1" a="1"/>
  <c r="U220" i="1" s="1"/>
  <c r="U221" i="1" a="1"/>
  <c r="U221" i="1" s="1"/>
  <c r="U222" i="1" a="1"/>
  <c r="U222" i="1" s="1"/>
  <c r="U223" i="1" a="1"/>
  <c r="U223" i="1" s="1"/>
  <c r="U224" i="1" a="1"/>
  <c r="U224" i="1" s="1"/>
  <c r="U225" i="1" a="1"/>
  <c r="U225" i="1" s="1"/>
  <c r="U226" i="1" a="1"/>
  <c r="U226" i="1" s="1"/>
  <c r="U227" i="1" a="1"/>
  <c r="U227" i="1" s="1"/>
  <c r="U228" i="1" a="1"/>
  <c r="U228" i="1" s="1"/>
  <c r="U229" i="1" a="1"/>
  <c r="U229" i="1" s="1"/>
  <c r="U230" i="1" a="1"/>
  <c r="U230" i="1" s="1"/>
  <c r="U231" i="1" a="1"/>
  <c r="U231" i="1" s="1"/>
  <c r="U232" i="1" a="1"/>
  <c r="U232" i="1" s="1"/>
  <c r="U233" i="1" a="1"/>
  <c r="U233" i="1" s="1"/>
  <c r="U234" i="1" a="1"/>
  <c r="U234" i="1" s="1"/>
  <c r="U235" i="1" a="1"/>
  <c r="U235" i="1" s="1"/>
  <c r="U236" i="1" a="1"/>
  <c r="U236" i="1" s="1"/>
  <c r="U237" i="1" a="1"/>
  <c r="U237" i="1" s="1"/>
  <c r="U238" i="1" a="1"/>
  <c r="U238" i="1" s="1"/>
  <c r="U239" i="1" a="1"/>
  <c r="U239" i="1" s="1"/>
  <c r="U240" i="1" a="1"/>
  <c r="U240" i="1" s="1"/>
  <c r="U241" i="1" a="1"/>
  <c r="U241" i="1" s="1"/>
  <c r="U242" i="1" a="1"/>
  <c r="U242" i="1" s="1"/>
  <c r="U243" i="1" a="1"/>
  <c r="U243" i="1" s="1"/>
  <c r="U244" i="1" a="1"/>
  <c r="U244" i="1" s="1"/>
  <c r="U245" i="1" a="1"/>
  <c r="U245" i="1" s="1"/>
  <c r="U246" i="1" a="1"/>
  <c r="U246" i="1" s="1"/>
  <c r="U247" i="1" a="1"/>
  <c r="U247" i="1" s="1"/>
  <c r="U248" i="1" a="1"/>
  <c r="U248" i="1" s="1"/>
  <c r="U249" i="1" a="1"/>
  <c r="U249" i="1" s="1"/>
  <c r="U250" i="1" a="1"/>
  <c r="U250" i="1" s="1"/>
  <c r="U251" i="1" a="1"/>
  <c r="U251" i="1" s="1"/>
  <c r="U252" i="1" a="1"/>
  <c r="U252" i="1" s="1"/>
  <c r="U253" i="1" a="1"/>
  <c r="U253" i="1" s="1"/>
  <c r="U254" i="1" a="1"/>
  <c r="U254" i="1" s="1"/>
  <c r="U255" i="1" a="1"/>
  <c r="U255" i="1" s="1"/>
  <c r="U256" i="1" a="1"/>
  <c r="U256" i="1" s="1"/>
  <c r="U257" i="1" a="1"/>
  <c r="U257" i="1" s="1"/>
  <c r="U258" i="1" a="1"/>
  <c r="U258" i="1" s="1"/>
  <c r="U259" i="1" a="1"/>
  <c r="U259" i="1" s="1"/>
  <c r="U260" i="1" a="1"/>
  <c r="U260" i="1" s="1"/>
  <c r="U261" i="1" a="1"/>
  <c r="U261" i="1" s="1"/>
  <c r="U262" i="1" a="1"/>
  <c r="U262" i="1" s="1"/>
  <c r="U263" i="1" a="1"/>
  <c r="U263" i="1" s="1"/>
  <c r="U264" i="1" a="1"/>
  <c r="U264" i="1" s="1"/>
  <c r="U265" i="1" a="1"/>
  <c r="U265" i="1" s="1"/>
  <c r="U266" i="1" a="1"/>
  <c r="U266" i="1"/>
  <c r="U267" i="1" a="1"/>
  <c r="U267" i="1" s="1"/>
  <c r="U268" i="1" a="1"/>
  <c r="U268" i="1" s="1"/>
  <c r="U269" i="1" a="1"/>
  <c r="U269" i="1"/>
  <c r="U270" i="1" a="1"/>
  <c r="U270" i="1"/>
  <c r="U271" i="1" a="1"/>
  <c r="U271" i="1" s="1"/>
  <c r="U272" i="1" a="1"/>
  <c r="U272" i="1" s="1"/>
  <c r="U273" i="1" a="1"/>
  <c r="U273" i="1" s="1"/>
  <c r="U274" i="1" a="1"/>
  <c r="U274" i="1" s="1"/>
  <c r="U275" i="1" a="1"/>
  <c r="U275" i="1" s="1"/>
  <c r="U276" i="1" a="1"/>
  <c r="U276" i="1" s="1"/>
  <c r="U277" i="1" a="1"/>
  <c r="U277" i="1" s="1"/>
  <c r="U278" i="1" a="1"/>
  <c r="U278" i="1" s="1"/>
  <c r="U279" i="1" a="1"/>
  <c r="U279" i="1" s="1"/>
  <c r="U280" i="1" a="1"/>
  <c r="U280" i="1" s="1"/>
  <c r="U281" i="1" a="1"/>
  <c r="U281" i="1" s="1"/>
  <c r="U282" i="1" a="1"/>
  <c r="U282" i="1" s="1"/>
  <c r="U283" i="1" a="1"/>
  <c r="U283" i="1" s="1"/>
  <c r="U284" i="1" a="1"/>
  <c r="U284" i="1" s="1"/>
  <c r="U285" i="1" a="1"/>
  <c r="U285" i="1" s="1"/>
  <c r="U286" i="1" a="1"/>
  <c r="U286" i="1" s="1"/>
  <c r="U287" i="1" a="1"/>
  <c r="U287" i="1" s="1"/>
  <c r="U288" i="1" a="1"/>
  <c r="U288" i="1" s="1"/>
  <c r="U289" i="1" a="1"/>
  <c r="U289" i="1" s="1"/>
  <c r="U290" i="1" a="1"/>
  <c r="U290" i="1"/>
  <c r="U291" i="1" a="1"/>
  <c r="U291" i="1" s="1"/>
  <c r="U292" i="1" a="1"/>
  <c r="U292" i="1" s="1"/>
  <c r="U293" i="1" a="1"/>
  <c r="U293" i="1" s="1"/>
  <c r="U294" i="1" a="1"/>
  <c r="U294" i="1" s="1"/>
  <c r="U295" i="1" a="1"/>
  <c r="U295" i="1" s="1"/>
  <c r="U296" i="1" a="1"/>
  <c r="U296" i="1" s="1"/>
  <c r="U297" i="1" a="1"/>
  <c r="U297" i="1" s="1"/>
  <c r="U298" i="1" a="1"/>
  <c r="U298" i="1" s="1"/>
  <c r="U299" i="1" a="1"/>
  <c r="U299" i="1" s="1"/>
  <c r="U300" i="1" a="1"/>
  <c r="U300" i="1" s="1"/>
  <c r="U301" i="1" a="1"/>
  <c r="U301" i="1" s="1"/>
  <c r="U302" i="1" a="1"/>
  <c r="U302" i="1"/>
  <c r="U303" i="1" a="1"/>
  <c r="U303" i="1" s="1"/>
  <c r="U304" i="1" a="1"/>
  <c r="U304" i="1" s="1"/>
  <c r="U305" i="1" a="1"/>
  <c r="U305" i="1" s="1"/>
  <c r="U306" i="1" a="1"/>
  <c r="U306" i="1" s="1"/>
  <c r="U307" i="1" a="1"/>
  <c r="U307" i="1" s="1"/>
  <c r="U308" i="1" a="1"/>
  <c r="U308" i="1" s="1"/>
  <c r="U309" i="1" a="1"/>
  <c r="U309" i="1" s="1"/>
  <c r="U310" i="1" a="1"/>
  <c r="U310" i="1"/>
  <c r="U311" i="1" a="1"/>
  <c r="U311" i="1" s="1"/>
  <c r="U312" i="1" a="1"/>
  <c r="U312" i="1" s="1"/>
  <c r="U313" i="1" a="1"/>
  <c r="U313" i="1" s="1"/>
  <c r="U314" i="1" a="1"/>
  <c r="U314" i="1" s="1"/>
  <c r="U315" i="1" a="1"/>
  <c r="U315" i="1" s="1"/>
  <c r="U316" i="1" a="1"/>
  <c r="U316" i="1" s="1"/>
  <c r="U317" i="1" a="1"/>
  <c r="U317" i="1" s="1"/>
  <c r="U318" i="1" a="1"/>
  <c r="U318" i="1" s="1"/>
  <c r="U319" i="1" a="1"/>
  <c r="U319" i="1" s="1"/>
  <c r="U320" i="1" a="1"/>
  <c r="U320" i="1" s="1"/>
  <c r="U321" i="1" a="1"/>
  <c r="U321" i="1" s="1"/>
  <c r="U322" i="1" a="1"/>
  <c r="U322" i="1" s="1"/>
  <c r="U323" i="1" a="1"/>
  <c r="U323" i="1"/>
  <c r="U324" i="1" a="1"/>
  <c r="U324" i="1" s="1"/>
  <c r="U325" i="1" a="1"/>
  <c r="U325" i="1" s="1"/>
  <c r="U326" i="1" a="1"/>
  <c r="U326" i="1" s="1"/>
  <c r="U327" i="1" a="1"/>
  <c r="U327" i="1" s="1"/>
  <c r="U328" i="1" a="1"/>
  <c r="U328" i="1" s="1"/>
  <c r="U329" i="1" a="1"/>
  <c r="U329" i="1" s="1"/>
  <c r="U330" i="1" a="1"/>
  <c r="U330" i="1" s="1"/>
  <c r="U331" i="1" a="1"/>
  <c r="U331" i="1" s="1"/>
  <c r="U332" i="1" a="1"/>
  <c r="U332" i="1" s="1"/>
  <c r="U333" i="1" a="1"/>
  <c r="U333" i="1" s="1"/>
  <c r="U334" i="1" a="1"/>
  <c r="U334" i="1" s="1"/>
  <c r="U335" i="1" a="1"/>
  <c r="U335" i="1" s="1"/>
  <c r="U336" i="1" a="1"/>
  <c r="U336" i="1" s="1"/>
  <c r="U337" i="1" a="1"/>
  <c r="U337" i="1" s="1"/>
  <c r="U338" i="1" a="1"/>
  <c r="U338" i="1" s="1"/>
  <c r="U339" i="1" a="1"/>
  <c r="U339" i="1" s="1"/>
  <c r="U340" i="1" a="1"/>
  <c r="U340" i="1" s="1"/>
  <c r="U341" i="1" a="1"/>
  <c r="U341" i="1" s="1"/>
  <c r="U342" i="1" a="1"/>
  <c r="U342" i="1" s="1"/>
  <c r="U343" i="1" a="1"/>
  <c r="U343" i="1" s="1"/>
  <c r="U344" i="1" a="1"/>
  <c r="U344" i="1" s="1"/>
  <c r="U345" i="1" a="1"/>
  <c r="U345" i="1" s="1"/>
  <c r="U346" i="1" a="1"/>
  <c r="U346" i="1" s="1"/>
  <c r="U347" i="1" a="1"/>
  <c r="U347" i="1" s="1"/>
  <c r="U348" i="1" a="1"/>
  <c r="U348" i="1" s="1"/>
  <c r="U349" i="1" a="1"/>
  <c r="U349" i="1" s="1"/>
  <c r="U350" i="1" a="1"/>
  <c r="U350" i="1" s="1"/>
  <c r="U351" i="1" a="1"/>
  <c r="U351" i="1" s="1"/>
  <c r="U352" i="1" a="1"/>
  <c r="U352" i="1" s="1"/>
  <c r="U353" i="1" a="1"/>
  <c r="U353" i="1" s="1"/>
  <c r="U354" i="1" a="1"/>
  <c r="U354" i="1" s="1"/>
  <c r="U355" i="1" a="1"/>
  <c r="U355" i="1" s="1"/>
  <c r="U356" i="1" a="1"/>
  <c r="U356" i="1" s="1"/>
  <c r="U357" i="1" a="1"/>
  <c r="U357" i="1" s="1"/>
  <c r="U358" i="1" a="1"/>
  <c r="U358" i="1"/>
  <c r="U359" i="1" a="1"/>
  <c r="U359" i="1"/>
  <c r="U360" i="1" a="1"/>
  <c r="U360" i="1" s="1"/>
  <c r="U361" i="1" a="1"/>
  <c r="U361" i="1"/>
  <c r="U362" i="1" a="1"/>
  <c r="U362" i="1"/>
  <c r="U363" i="1" a="1"/>
  <c r="U363" i="1" s="1"/>
  <c r="U364" i="1" a="1"/>
  <c r="U364" i="1" s="1"/>
  <c r="U365" i="1" a="1"/>
  <c r="U365" i="1" s="1"/>
  <c r="U366" i="1" a="1"/>
  <c r="U366" i="1" s="1"/>
  <c r="U367" i="1" a="1"/>
  <c r="U367" i="1" s="1"/>
  <c r="U368" i="1" a="1"/>
  <c r="U368" i="1" s="1"/>
  <c r="U369" i="1" a="1"/>
  <c r="U369" i="1" s="1"/>
  <c r="U370" i="1" a="1"/>
  <c r="U370" i="1" s="1"/>
  <c r="U371" i="1" a="1"/>
  <c r="U371" i="1" s="1"/>
  <c r="U372" i="1" a="1"/>
  <c r="U372" i="1" s="1"/>
  <c r="U373" i="1" a="1"/>
  <c r="U373" i="1" s="1"/>
  <c r="U374" i="1" a="1"/>
  <c r="U374" i="1" s="1"/>
  <c r="U375" i="1" a="1"/>
  <c r="U375" i="1" s="1"/>
  <c r="U376" i="1" a="1"/>
  <c r="U376" i="1"/>
  <c r="U377" i="1" a="1"/>
  <c r="U377" i="1" s="1"/>
  <c r="U378" i="1" a="1"/>
  <c r="U378" i="1" s="1"/>
  <c r="U379" i="1" a="1"/>
  <c r="U379" i="1" s="1"/>
  <c r="U380" i="1" a="1"/>
  <c r="U380" i="1" s="1"/>
  <c r="U381" i="1" a="1"/>
  <c r="U381" i="1" s="1"/>
  <c r="U382" i="1" a="1"/>
  <c r="U382" i="1" s="1"/>
  <c r="U383" i="1" a="1"/>
  <c r="U383" i="1" s="1"/>
  <c r="U384" i="1" a="1"/>
  <c r="U384" i="1" s="1"/>
  <c r="U385" i="1" a="1"/>
  <c r="U385" i="1" s="1"/>
  <c r="U386" i="1" a="1"/>
  <c r="U386" i="1" s="1"/>
  <c r="U387" i="1" a="1"/>
  <c r="U387" i="1" s="1"/>
  <c r="U388" i="1" a="1"/>
  <c r="U388" i="1" s="1"/>
  <c r="U389" i="1" a="1"/>
  <c r="U389" i="1" s="1"/>
  <c r="U390" i="1" a="1"/>
  <c r="U390" i="1" s="1"/>
  <c r="U391" i="1" a="1"/>
  <c r="U391" i="1" s="1"/>
  <c r="U392" i="1" a="1"/>
  <c r="U392" i="1" s="1"/>
  <c r="U393" i="1" a="1"/>
  <c r="U393" i="1" s="1"/>
  <c r="U394" i="1" a="1"/>
  <c r="U394" i="1" s="1"/>
  <c r="U395" i="1" a="1"/>
  <c r="U395" i="1" s="1"/>
  <c r="U396" i="1" a="1"/>
  <c r="U396" i="1" s="1"/>
  <c r="U397" i="1" a="1"/>
  <c r="U397" i="1" s="1"/>
  <c r="U398" i="1" a="1"/>
  <c r="U398" i="1" s="1"/>
  <c r="U399" i="1" a="1"/>
  <c r="U399" i="1" s="1"/>
  <c r="U400" i="1" a="1"/>
  <c r="U400" i="1" s="1"/>
  <c r="U401" i="1" a="1"/>
  <c r="U401" i="1" s="1"/>
  <c r="U402" i="1" a="1"/>
  <c r="U402" i="1" s="1"/>
  <c r="U403" i="1" a="1"/>
  <c r="U403" i="1" s="1"/>
  <c r="U404" i="1" a="1"/>
  <c r="U404" i="1" s="1"/>
  <c r="U405" i="1" a="1"/>
  <c r="U405" i="1" s="1"/>
  <c r="U406" i="1" a="1"/>
  <c r="U406" i="1" s="1"/>
  <c r="U407" i="1" a="1"/>
  <c r="U407" i="1"/>
  <c r="U408" i="1" a="1"/>
  <c r="U408" i="1"/>
  <c r="U409" i="1" a="1"/>
  <c r="U409" i="1"/>
  <c r="U410" i="1" a="1"/>
  <c r="U410" i="1"/>
  <c r="U411" i="1" a="1"/>
  <c r="U411" i="1" s="1"/>
  <c r="U412" i="1" a="1"/>
  <c r="U412" i="1" s="1"/>
  <c r="U413" i="1" a="1"/>
  <c r="U413" i="1" s="1"/>
  <c r="U414" i="1" a="1"/>
  <c r="U414" i="1" s="1"/>
  <c r="U415" i="1" a="1"/>
  <c r="U415" i="1"/>
  <c r="U416" i="1" a="1"/>
  <c r="U416" i="1" s="1"/>
  <c r="U417" i="1" a="1"/>
  <c r="U417" i="1" s="1"/>
  <c r="U418" i="1" a="1"/>
  <c r="U418" i="1"/>
  <c r="U419" i="1" a="1"/>
  <c r="U419" i="1"/>
  <c r="U420" i="1" a="1"/>
  <c r="U420" i="1"/>
  <c r="U421" i="1" a="1"/>
  <c r="U421" i="1" s="1"/>
  <c r="U422" i="1" a="1"/>
  <c r="U422" i="1"/>
  <c r="U423" i="1" a="1"/>
  <c r="U423" i="1" s="1"/>
  <c r="U424" i="1" a="1"/>
  <c r="U424" i="1" s="1"/>
  <c r="U425" i="1" a="1"/>
  <c r="U425" i="1" s="1"/>
  <c r="U426" i="1" a="1"/>
  <c r="U426" i="1" s="1"/>
  <c r="U427" i="1" a="1"/>
  <c r="U427" i="1" s="1"/>
  <c r="U428" i="1" a="1"/>
  <c r="U428" i="1" s="1"/>
  <c r="U429" i="1" a="1"/>
  <c r="U429" i="1" s="1"/>
  <c r="U430" i="1" a="1"/>
  <c r="U430" i="1" s="1"/>
  <c r="U431" i="1" a="1"/>
  <c r="U431" i="1" s="1"/>
  <c r="U432" i="1" a="1"/>
  <c r="U432" i="1" s="1"/>
  <c r="U433" i="1" a="1"/>
  <c r="U433" i="1" s="1"/>
  <c r="U434" i="1" a="1"/>
  <c r="U434" i="1" s="1"/>
  <c r="U435" i="1" a="1"/>
  <c r="U435" i="1" s="1"/>
  <c r="U436" i="1" a="1"/>
  <c r="U436" i="1" s="1"/>
  <c r="U437" i="1" a="1"/>
  <c r="U437" i="1" s="1"/>
  <c r="U438" i="1" a="1"/>
  <c r="U438" i="1" s="1"/>
  <c r="U439" i="1" a="1"/>
  <c r="U439" i="1" s="1"/>
  <c r="U440" i="1" a="1"/>
  <c r="U440" i="1" s="1"/>
  <c r="U441" i="1" a="1"/>
  <c r="U441" i="1" s="1"/>
  <c r="U442" i="1" a="1"/>
  <c r="U442" i="1"/>
  <c r="U443" i="1" a="1"/>
  <c r="U443" i="1"/>
  <c r="U444" i="1" a="1"/>
  <c r="U444" i="1"/>
  <c r="U445" i="1" a="1"/>
  <c r="U445" i="1"/>
  <c r="U446" i="1" a="1"/>
  <c r="U446" i="1" s="1"/>
  <c r="U447" i="1" a="1"/>
  <c r="U447" i="1" s="1"/>
  <c r="U448" i="1" a="1"/>
  <c r="U448" i="1" s="1"/>
  <c r="U449" i="1" a="1"/>
  <c r="U449" i="1" s="1"/>
  <c r="U450" i="1" a="1"/>
  <c r="U450" i="1" s="1"/>
  <c r="U451" i="1" a="1"/>
  <c r="U451" i="1" s="1"/>
  <c r="U452" i="1" a="1"/>
  <c r="U452" i="1" s="1"/>
  <c r="U453" i="1" a="1"/>
  <c r="U453" i="1" s="1"/>
  <c r="U454" i="1" a="1"/>
  <c r="U454" i="1" s="1"/>
  <c r="U455" i="1" a="1"/>
  <c r="U455" i="1" s="1"/>
  <c r="U456" i="1" a="1"/>
  <c r="U456" i="1" s="1"/>
  <c r="U457" i="1" a="1"/>
  <c r="U457" i="1"/>
  <c r="U458" i="1" a="1"/>
  <c r="U458" i="1"/>
  <c r="U459" i="1" a="1"/>
  <c r="U459" i="1" s="1"/>
  <c r="U460" i="1" a="1"/>
  <c r="U460" i="1" s="1"/>
  <c r="U461" i="1" a="1"/>
  <c r="U461" i="1" s="1"/>
  <c r="U462" i="1" a="1"/>
  <c r="U462" i="1" s="1"/>
  <c r="U463" i="1" a="1"/>
  <c r="U463" i="1" s="1"/>
  <c r="U464" i="1" a="1"/>
  <c r="U464" i="1" s="1"/>
  <c r="U465" i="1" a="1"/>
  <c r="U465" i="1" s="1"/>
  <c r="U466" i="1" a="1"/>
  <c r="U466" i="1" s="1"/>
  <c r="U467" i="1" a="1"/>
  <c r="U467" i="1" s="1"/>
  <c r="U468" i="1" a="1"/>
  <c r="U468" i="1" s="1"/>
  <c r="U469" i="1" a="1"/>
  <c r="U469" i="1" s="1"/>
  <c r="U470" i="1" a="1"/>
  <c r="U470" i="1" s="1"/>
  <c r="U471" i="1" a="1"/>
  <c r="U471" i="1" s="1"/>
  <c r="U472" i="1" a="1"/>
  <c r="U472" i="1" s="1"/>
  <c r="U473" i="1" a="1"/>
  <c r="U473" i="1" s="1"/>
  <c r="U474" i="1" a="1"/>
  <c r="U474" i="1" s="1"/>
  <c r="U475" i="1" a="1"/>
  <c r="U475" i="1" s="1"/>
  <c r="U476" i="1" a="1"/>
  <c r="U476" i="1" s="1"/>
  <c r="U477" i="1" a="1"/>
  <c r="U477" i="1" s="1"/>
  <c r="U478" i="1" a="1"/>
  <c r="U478" i="1"/>
  <c r="U479" i="1" a="1"/>
  <c r="U479" i="1"/>
  <c r="U480" i="1" a="1"/>
  <c r="U480" i="1"/>
  <c r="U481" i="1" a="1"/>
  <c r="U481" i="1" s="1"/>
  <c r="U482" i="1" a="1"/>
  <c r="U482" i="1"/>
  <c r="U483" i="1" a="1"/>
  <c r="U483" i="1" s="1"/>
  <c r="U484" i="1" a="1"/>
  <c r="U484" i="1" s="1"/>
  <c r="U485" i="1" a="1"/>
  <c r="U485" i="1" s="1"/>
  <c r="U486" i="1" a="1"/>
  <c r="U486" i="1" s="1"/>
  <c r="U487" i="1" a="1"/>
  <c r="U487" i="1" s="1"/>
  <c r="U488" i="1" a="1"/>
  <c r="U488" i="1" s="1"/>
  <c r="U489" i="1" a="1"/>
  <c r="U489" i="1" s="1"/>
  <c r="U490" i="1" a="1"/>
  <c r="U490" i="1" s="1"/>
  <c r="U491" i="1" a="1"/>
  <c r="U491" i="1" s="1"/>
  <c r="U492" i="1" a="1"/>
  <c r="U492" i="1"/>
  <c r="U493" i="1" a="1"/>
  <c r="U493" i="1"/>
  <c r="U494" i="1" a="1"/>
  <c r="U494" i="1" s="1"/>
  <c r="U495" i="1" a="1"/>
  <c r="U495" i="1" s="1"/>
  <c r="U496" i="1" a="1"/>
  <c r="U496" i="1" s="1"/>
  <c r="U497" i="1" a="1"/>
  <c r="U497" i="1" s="1"/>
  <c r="U498" i="1" a="1"/>
  <c r="U498" i="1" s="1"/>
  <c r="U499" i="1" a="1"/>
  <c r="U499" i="1" s="1"/>
  <c r="U500" i="1" a="1"/>
  <c r="U500" i="1" s="1"/>
  <c r="U501" i="1" a="1"/>
  <c r="U501" i="1" s="1"/>
  <c r="U502" i="1" a="1"/>
  <c r="U502" i="1"/>
  <c r="U503" i="1" a="1"/>
  <c r="U503" i="1"/>
  <c r="U504" i="1" a="1"/>
  <c r="U504" i="1"/>
  <c r="U505" i="1" a="1"/>
  <c r="U505" i="1"/>
  <c r="U506" i="1" a="1"/>
  <c r="U506" i="1"/>
  <c r="U507" i="1" a="1"/>
  <c r="U507" i="1" s="1"/>
  <c r="U508" i="1" a="1"/>
  <c r="U508" i="1" s="1"/>
  <c r="U509" i="1" a="1"/>
  <c r="U509" i="1" s="1"/>
  <c r="U510" i="1" a="1"/>
  <c r="U510" i="1" s="1"/>
  <c r="U511" i="1" a="1"/>
  <c r="U511" i="1" s="1"/>
  <c r="U512" i="1" a="1"/>
  <c r="U512" i="1" s="1"/>
  <c r="U513" i="1" a="1"/>
  <c r="U513" i="1" s="1"/>
  <c r="U514" i="1" a="1"/>
  <c r="U514" i="1" s="1"/>
  <c r="U515" i="1" a="1"/>
  <c r="U515" i="1" s="1"/>
  <c r="U516" i="1" a="1"/>
  <c r="U516" i="1" s="1"/>
  <c r="U517" i="1" a="1"/>
  <c r="U517" i="1" s="1"/>
  <c r="U518" i="1" a="1"/>
  <c r="U518" i="1" s="1"/>
  <c r="U519" i="1" a="1"/>
  <c r="U519" i="1" s="1"/>
  <c r="U520" i="1" a="1"/>
  <c r="U520" i="1" s="1"/>
  <c r="U521" i="1" a="1"/>
  <c r="U521" i="1" s="1"/>
  <c r="U522" i="1" a="1"/>
  <c r="U522" i="1" s="1"/>
  <c r="U523" i="1" a="1"/>
  <c r="U523" i="1" s="1"/>
  <c r="U524" i="1" a="1"/>
  <c r="U524" i="1" s="1"/>
  <c r="U525" i="1" a="1"/>
  <c r="U525" i="1" s="1"/>
  <c r="U526" i="1" a="1"/>
  <c r="U526" i="1" s="1"/>
  <c r="U527" i="1" a="1"/>
  <c r="U527" i="1" s="1"/>
  <c r="U528" i="1" a="1"/>
  <c r="U528" i="1" s="1"/>
  <c r="U529" i="1" a="1"/>
  <c r="U529" i="1" s="1"/>
  <c r="U530" i="1" a="1"/>
  <c r="U530" i="1" s="1"/>
  <c r="U531" i="1" a="1"/>
  <c r="U531" i="1" s="1"/>
  <c r="U532" i="1" a="1"/>
  <c r="U532" i="1" s="1"/>
  <c r="U533" i="1" a="1"/>
  <c r="U533" i="1" s="1"/>
  <c r="U534" i="1" a="1"/>
  <c r="U534" i="1" s="1"/>
  <c r="U535" i="1" a="1"/>
  <c r="U535" i="1" s="1"/>
  <c r="U536" i="1" a="1"/>
  <c r="U536" i="1" s="1"/>
  <c r="U537" i="1" a="1"/>
  <c r="U537" i="1" s="1"/>
  <c r="U538" i="1" a="1"/>
  <c r="U538" i="1" s="1"/>
  <c r="U539" i="1" a="1"/>
  <c r="U539" i="1" s="1"/>
  <c r="U540" i="1" a="1"/>
  <c r="U540" i="1" s="1"/>
  <c r="U541" i="1" a="1"/>
  <c r="U541" i="1" s="1"/>
  <c r="U542" i="1" a="1"/>
  <c r="U542" i="1" s="1"/>
  <c r="U543" i="1" a="1"/>
  <c r="U543" i="1" s="1"/>
  <c r="U544" i="1" a="1"/>
  <c r="U544" i="1" s="1"/>
  <c r="U545" i="1" a="1"/>
  <c r="U545" i="1" s="1"/>
  <c r="U546" i="1" a="1"/>
  <c r="U546" i="1" s="1"/>
  <c r="U547" i="1" a="1"/>
  <c r="U547" i="1" s="1"/>
  <c r="U548" i="1" a="1"/>
  <c r="U548" i="1" s="1"/>
  <c r="U549" i="1" a="1"/>
  <c r="U549" i="1" s="1"/>
  <c r="U550" i="1" a="1"/>
  <c r="U550" i="1" s="1"/>
  <c r="U551" i="1" a="1"/>
  <c r="U551" i="1" s="1"/>
  <c r="U552" i="1" a="1"/>
  <c r="U552" i="1" s="1"/>
  <c r="U553" i="1" a="1"/>
  <c r="U553" i="1" s="1"/>
  <c r="U554" i="1" a="1"/>
  <c r="U554" i="1" s="1"/>
  <c r="U555" i="1" a="1"/>
  <c r="U555" i="1" s="1"/>
  <c r="U556" i="1" a="1"/>
  <c r="U556" i="1" s="1"/>
  <c r="U557" i="1" a="1"/>
  <c r="U557" i="1" s="1"/>
  <c r="U558" i="1" a="1"/>
  <c r="U558" i="1" s="1"/>
  <c r="U559" i="1" a="1"/>
  <c r="U559" i="1" s="1"/>
  <c r="U560" i="1" a="1"/>
  <c r="U560" i="1" s="1"/>
  <c r="U561" i="1" a="1"/>
  <c r="U561" i="1" s="1"/>
  <c r="U562" i="1" a="1"/>
  <c r="U562" i="1" s="1"/>
  <c r="U563" i="1" a="1"/>
  <c r="U563" i="1" s="1"/>
  <c r="U564" i="1" a="1"/>
  <c r="U564" i="1"/>
  <c r="U565" i="1" a="1"/>
  <c r="U565" i="1"/>
  <c r="U566" i="1" a="1"/>
  <c r="U566" i="1" s="1"/>
  <c r="U567" i="1" a="1"/>
  <c r="U567" i="1" s="1"/>
  <c r="U568" i="1" a="1"/>
  <c r="U568" i="1" s="1"/>
  <c r="U569" i="1" a="1"/>
  <c r="U569" i="1" s="1"/>
  <c r="U570" i="1" a="1"/>
  <c r="U570" i="1"/>
  <c r="U571" i="1" a="1"/>
  <c r="U571" i="1" s="1"/>
  <c r="U572" i="1" a="1"/>
  <c r="U572" i="1" s="1"/>
  <c r="U573" i="1" a="1"/>
  <c r="U573" i="1"/>
  <c r="U574" i="1" a="1"/>
  <c r="U574" i="1" s="1"/>
  <c r="U575" i="1" a="1"/>
  <c r="U575" i="1" s="1"/>
  <c r="U576" i="1" a="1"/>
  <c r="U576" i="1"/>
  <c r="U577" i="1" a="1"/>
  <c r="U577" i="1" s="1"/>
  <c r="U578" i="1" a="1"/>
  <c r="U578" i="1" s="1"/>
  <c r="U579" i="1" a="1"/>
  <c r="U579" i="1" s="1"/>
  <c r="U580" i="1" a="1"/>
  <c r="U580" i="1" s="1"/>
  <c r="U581" i="1" a="1"/>
  <c r="U581" i="1" s="1"/>
  <c r="U582" i="1" a="1"/>
  <c r="U582" i="1" s="1"/>
  <c r="U583" i="1" a="1"/>
  <c r="U583" i="1" s="1"/>
  <c r="U584" i="1" a="1"/>
  <c r="U584" i="1" s="1"/>
  <c r="U585" i="1" a="1"/>
  <c r="U585" i="1" s="1"/>
  <c r="U586" i="1" a="1"/>
  <c r="U586" i="1" s="1"/>
  <c r="U587" i="1" a="1"/>
  <c r="U587" i="1" s="1"/>
  <c r="U588" i="1" a="1"/>
  <c r="U588" i="1" s="1"/>
  <c r="U589" i="1" a="1"/>
  <c r="U589" i="1" s="1"/>
  <c r="U590" i="1" a="1"/>
  <c r="U590" i="1" s="1"/>
  <c r="U591" i="1" a="1"/>
  <c r="U591" i="1" s="1"/>
  <c r="U592" i="1" a="1"/>
  <c r="U592" i="1" s="1"/>
  <c r="U593" i="1" a="1"/>
  <c r="U593" i="1" s="1"/>
  <c r="U594" i="1" a="1"/>
  <c r="U594" i="1"/>
  <c r="U595" i="1" a="1"/>
  <c r="U595" i="1" s="1"/>
  <c r="U596" i="1" a="1"/>
  <c r="U596" i="1" s="1"/>
  <c r="U597" i="1" a="1"/>
  <c r="U597" i="1" s="1"/>
  <c r="U598" i="1" a="1"/>
  <c r="U598" i="1" s="1"/>
  <c r="U599" i="1" a="1"/>
  <c r="U599" i="1" s="1"/>
  <c r="U600" i="1" a="1"/>
  <c r="U600" i="1" s="1"/>
  <c r="U601" i="1" a="1"/>
  <c r="U601" i="1" s="1"/>
  <c r="U602" i="1" a="1"/>
  <c r="U602" i="1" s="1"/>
  <c r="U603" i="1" a="1"/>
  <c r="U603" i="1"/>
  <c r="U604" i="1" a="1"/>
  <c r="U604" i="1" s="1"/>
  <c r="U605" i="1" a="1"/>
  <c r="U605" i="1" s="1"/>
  <c r="U606" i="1" a="1"/>
  <c r="U606" i="1"/>
  <c r="U607" i="1" a="1"/>
  <c r="U607" i="1"/>
  <c r="U608" i="1" a="1"/>
  <c r="U608" i="1" s="1"/>
  <c r="U609" i="1" a="1"/>
  <c r="U609" i="1" s="1"/>
  <c r="U610" i="1" a="1"/>
  <c r="U610" i="1" s="1"/>
  <c r="U611" i="1" a="1"/>
  <c r="U611" i="1" s="1"/>
  <c r="U612" i="1" a="1"/>
  <c r="U612" i="1" s="1"/>
  <c r="U613" i="1" a="1"/>
  <c r="U613" i="1"/>
  <c r="U614" i="1" a="1"/>
  <c r="U614" i="1"/>
  <c r="U615" i="1" a="1"/>
  <c r="U615" i="1" s="1"/>
  <c r="U616" i="1" a="1"/>
  <c r="U616" i="1" s="1"/>
  <c r="U617" i="1" a="1"/>
  <c r="U617" i="1" s="1"/>
  <c r="W3" i="1" a="1"/>
  <c r="W3" i="1" s="1"/>
  <c r="W4" i="1" a="1"/>
  <c r="W4" i="1" s="1"/>
  <c r="W5" i="1" a="1"/>
  <c r="W5" i="1"/>
  <c r="W6" i="1" a="1"/>
  <c r="W6" i="1" s="1"/>
  <c r="W7" i="1" a="1"/>
  <c r="W7" i="1" s="1"/>
  <c r="W8" i="1" a="1"/>
  <c r="W8" i="1" s="1"/>
  <c r="W9" i="1" a="1"/>
  <c r="W9" i="1" s="1"/>
  <c r="W10" i="1" a="1"/>
  <c r="W10" i="1" s="1"/>
  <c r="W11" i="1" a="1"/>
  <c r="W11" i="1" s="1"/>
  <c r="W12" i="1" a="1"/>
  <c r="W12" i="1"/>
  <c r="W13" i="1" a="1"/>
  <c r="W13" i="1" s="1"/>
  <c r="W14" i="1" a="1"/>
  <c r="W14" i="1" s="1"/>
  <c r="W15" i="1" a="1"/>
  <c r="W15" i="1" s="1"/>
  <c r="W16" i="1" a="1"/>
  <c r="W16" i="1" s="1"/>
  <c r="W17" i="1" a="1"/>
  <c r="W17" i="1"/>
  <c r="W18" i="1" a="1"/>
  <c r="W18" i="1" s="1"/>
  <c r="W19" i="1" a="1"/>
  <c r="W19" i="1" s="1"/>
  <c r="W20" i="1" a="1"/>
  <c r="W20" i="1" s="1"/>
  <c r="W21" i="1" a="1"/>
  <c r="W21" i="1" s="1"/>
  <c r="W22" i="1" a="1"/>
  <c r="W22" i="1" s="1"/>
  <c r="W23" i="1" a="1"/>
  <c r="W23" i="1" s="1"/>
  <c r="W24" i="1" a="1"/>
  <c r="W24" i="1"/>
  <c r="W25" i="1" a="1"/>
  <c r="W25" i="1" s="1"/>
  <c r="W26" i="1" a="1"/>
  <c r="W26" i="1" s="1"/>
  <c r="W27" i="1" a="1"/>
  <c r="W27" i="1" s="1"/>
  <c r="W28" i="1" a="1"/>
  <c r="W28" i="1" s="1"/>
  <c r="W29" i="1" a="1"/>
  <c r="W29" i="1" s="1"/>
  <c r="W30" i="1" a="1"/>
  <c r="W30" i="1" s="1"/>
  <c r="W31" i="1" a="1"/>
  <c r="W31" i="1" s="1"/>
  <c r="W32" i="1" a="1"/>
  <c r="W32" i="1" s="1"/>
  <c r="W33" i="1" a="1"/>
  <c r="W33" i="1" s="1"/>
  <c r="W34" i="1" a="1"/>
  <c r="W34" i="1" s="1"/>
  <c r="W35" i="1" a="1"/>
  <c r="W35" i="1"/>
  <c r="W36" i="1" a="1"/>
  <c r="W36" i="1" s="1"/>
  <c r="W37" i="1" a="1"/>
  <c r="W37" i="1" s="1"/>
  <c r="W38" i="1" a="1"/>
  <c r="W38" i="1" s="1"/>
  <c r="W39" i="1" a="1"/>
  <c r="W39" i="1" s="1"/>
  <c r="W40" i="1" a="1"/>
  <c r="W40" i="1" s="1"/>
  <c r="W41" i="1" a="1"/>
  <c r="W41" i="1"/>
  <c r="W42" i="1" a="1"/>
  <c r="W42" i="1" s="1"/>
  <c r="W43" i="1" a="1"/>
  <c r="W43" i="1" s="1"/>
  <c r="W44" i="1" a="1"/>
  <c r="W44" i="1" s="1"/>
  <c r="W45" i="1" a="1"/>
  <c r="W45" i="1" s="1"/>
  <c r="W46" i="1" a="1"/>
  <c r="W46" i="1" s="1"/>
  <c r="W47" i="1" a="1"/>
  <c r="W47" i="1" s="1"/>
  <c r="W48" i="1" a="1"/>
  <c r="W48" i="1"/>
  <c r="W49" i="1" a="1"/>
  <c r="W49" i="1" s="1"/>
  <c r="W50" i="1" a="1"/>
  <c r="W50" i="1" s="1"/>
  <c r="W51" i="1" a="1"/>
  <c r="W51" i="1" s="1"/>
  <c r="W52" i="1" a="1"/>
  <c r="W52" i="1" s="1"/>
  <c r="W53" i="1" a="1"/>
  <c r="W53" i="1" s="1"/>
  <c r="W54" i="1" a="1"/>
  <c r="W54" i="1" s="1"/>
  <c r="W55" i="1" a="1"/>
  <c r="W55" i="1" s="1"/>
  <c r="W56" i="1" a="1"/>
  <c r="W56" i="1" s="1"/>
  <c r="W57" i="1" a="1"/>
  <c r="W57" i="1" s="1"/>
  <c r="W58" i="1" a="1"/>
  <c r="W58" i="1" s="1"/>
  <c r="W59" i="1" a="1"/>
  <c r="W59" i="1" s="1"/>
  <c r="W60" i="1" a="1"/>
  <c r="W60" i="1"/>
  <c r="W61" i="1" a="1"/>
  <c r="W61" i="1" s="1"/>
  <c r="W62" i="1" a="1"/>
  <c r="W62" i="1" s="1"/>
  <c r="W63" i="1" a="1"/>
  <c r="W63" i="1" s="1"/>
  <c r="W64" i="1" a="1"/>
  <c r="W64" i="1" s="1"/>
  <c r="W65" i="1" a="1"/>
  <c r="W65" i="1" s="1"/>
  <c r="W66" i="1" a="1"/>
  <c r="W66" i="1" s="1"/>
  <c r="W67" i="1" a="1"/>
  <c r="W67" i="1" s="1"/>
  <c r="W68" i="1" a="1"/>
  <c r="W68" i="1" s="1"/>
  <c r="W69" i="1" a="1"/>
  <c r="W69" i="1" s="1"/>
  <c r="W70" i="1" a="1"/>
  <c r="W70" i="1" s="1"/>
  <c r="W71" i="1" a="1"/>
  <c r="W71" i="1" s="1"/>
  <c r="W72" i="1" a="1"/>
  <c r="W72" i="1" s="1"/>
  <c r="W73" i="1" a="1"/>
  <c r="W73" i="1" s="1"/>
  <c r="W74" i="1" a="1"/>
  <c r="W74" i="1" s="1"/>
  <c r="W75" i="1" a="1"/>
  <c r="W75" i="1" s="1"/>
  <c r="W76" i="1" a="1"/>
  <c r="W76" i="1" s="1"/>
  <c r="W77" i="1" a="1"/>
  <c r="W77" i="1"/>
  <c r="W78" i="1" a="1"/>
  <c r="W78" i="1" s="1"/>
  <c r="W79" i="1" a="1"/>
  <c r="W79" i="1" s="1"/>
  <c r="W80" i="1" a="1"/>
  <c r="W80" i="1" s="1"/>
  <c r="W81" i="1" a="1"/>
  <c r="W81" i="1" s="1"/>
  <c r="W82" i="1" a="1"/>
  <c r="W82" i="1" s="1"/>
  <c r="W83" i="1" a="1"/>
  <c r="W83" i="1" s="1"/>
  <c r="W84" i="1" a="1"/>
  <c r="W84" i="1"/>
  <c r="W85" i="1" a="1"/>
  <c r="W85" i="1" s="1"/>
  <c r="W86" i="1" a="1"/>
  <c r="W86" i="1" s="1"/>
  <c r="W87" i="1" a="1"/>
  <c r="W87" i="1" s="1"/>
  <c r="W88" i="1" a="1"/>
  <c r="W88" i="1" s="1"/>
  <c r="W89" i="1" a="1"/>
  <c r="W89" i="1" s="1"/>
  <c r="W90" i="1" a="1"/>
  <c r="W90" i="1" s="1"/>
  <c r="W91" i="1" a="1"/>
  <c r="W91" i="1" s="1"/>
  <c r="W92" i="1" a="1"/>
  <c r="W92" i="1" s="1"/>
  <c r="W93" i="1" a="1"/>
  <c r="W93" i="1" s="1"/>
  <c r="W94" i="1" a="1"/>
  <c r="W94" i="1" s="1"/>
  <c r="W95" i="1" a="1"/>
  <c r="W95" i="1" s="1"/>
  <c r="W96" i="1" a="1"/>
  <c r="W96" i="1"/>
  <c r="W97" i="1" a="1"/>
  <c r="W97" i="1" s="1"/>
  <c r="W98" i="1" a="1"/>
  <c r="W98" i="1" s="1"/>
  <c r="W99" i="1" a="1"/>
  <c r="W99" i="1" s="1"/>
  <c r="W100" i="1" a="1"/>
  <c r="W100" i="1" s="1"/>
  <c r="W101" i="1" a="1"/>
  <c r="W101" i="1" s="1"/>
  <c r="W102" i="1" a="1"/>
  <c r="W102" i="1" s="1"/>
  <c r="W103" i="1" a="1"/>
  <c r="W103" i="1" s="1"/>
  <c r="W104" i="1" a="1"/>
  <c r="W104" i="1" s="1"/>
  <c r="W105" i="1" a="1"/>
  <c r="W105" i="1"/>
  <c r="W106" i="1" a="1"/>
  <c r="W106" i="1" s="1"/>
  <c r="W107" i="1" a="1"/>
  <c r="W107" i="1" s="1"/>
  <c r="W108" i="1" a="1"/>
  <c r="W108" i="1" s="1"/>
  <c r="W109" i="1" a="1"/>
  <c r="W109" i="1" s="1"/>
  <c r="W110" i="1" a="1"/>
  <c r="W110" i="1" s="1"/>
  <c r="W111" i="1" a="1"/>
  <c r="W111" i="1" s="1"/>
  <c r="W112" i="1" a="1"/>
  <c r="W112" i="1" s="1"/>
  <c r="W113" i="1" a="1"/>
  <c r="W113" i="1"/>
  <c r="W114" i="1" a="1"/>
  <c r="W114" i="1" s="1"/>
  <c r="W115" i="1" a="1"/>
  <c r="W115" i="1" s="1"/>
  <c r="W116" i="1" a="1"/>
  <c r="W116" i="1" s="1"/>
  <c r="W117" i="1" a="1"/>
  <c r="W117" i="1" s="1"/>
  <c r="W118" i="1" a="1"/>
  <c r="W118" i="1" s="1"/>
  <c r="W119" i="1" a="1"/>
  <c r="W119" i="1" s="1"/>
  <c r="W120" i="1" a="1"/>
  <c r="W120" i="1" s="1"/>
  <c r="W121" i="1" a="1"/>
  <c r="W121" i="1" s="1"/>
  <c r="W122" i="1" a="1"/>
  <c r="W122" i="1" s="1"/>
  <c r="W123" i="1" a="1"/>
  <c r="W123" i="1"/>
  <c r="W124" i="1" a="1"/>
  <c r="W124" i="1" s="1"/>
  <c r="W125" i="1" a="1"/>
  <c r="W125" i="1" s="1"/>
  <c r="W126" i="1" a="1"/>
  <c r="W126" i="1"/>
  <c r="W127" i="1" a="1"/>
  <c r="W127" i="1" s="1"/>
  <c r="W128" i="1" a="1"/>
  <c r="W128" i="1" s="1"/>
  <c r="W129" i="1" a="1"/>
  <c r="W129" i="1" s="1"/>
  <c r="W130" i="1" a="1"/>
  <c r="W130" i="1" s="1"/>
  <c r="W131" i="1" a="1"/>
  <c r="W131" i="1"/>
  <c r="W132" i="1" a="1"/>
  <c r="W132" i="1" s="1"/>
  <c r="W133" i="1" a="1"/>
  <c r="W133" i="1" s="1"/>
  <c r="W134" i="1" a="1"/>
  <c r="W134" i="1" s="1"/>
  <c r="W135" i="1" a="1"/>
  <c r="W135" i="1" s="1"/>
  <c r="W136" i="1" a="1"/>
  <c r="W136" i="1" s="1"/>
  <c r="W137" i="1" a="1"/>
  <c r="W137" i="1" s="1"/>
  <c r="W138" i="1" a="1"/>
  <c r="W138" i="1"/>
  <c r="W139" i="1" a="1"/>
  <c r="W139" i="1" s="1"/>
  <c r="W140" i="1" a="1"/>
  <c r="W140" i="1" s="1"/>
  <c r="W141" i="1" a="1"/>
  <c r="W141" i="1" s="1"/>
  <c r="W142" i="1" a="1"/>
  <c r="W142" i="1" s="1"/>
  <c r="W143" i="1" a="1"/>
  <c r="W143" i="1" s="1"/>
  <c r="W144" i="1" a="1"/>
  <c r="W144" i="1"/>
  <c r="W145" i="1" a="1"/>
  <c r="W145" i="1" s="1"/>
  <c r="W146" i="1" a="1"/>
  <c r="W146" i="1" s="1"/>
  <c r="W147" i="1" a="1"/>
  <c r="W147" i="1" s="1"/>
  <c r="W148" i="1" a="1"/>
  <c r="W148" i="1" s="1"/>
  <c r="W149" i="1" a="1"/>
  <c r="W149" i="1"/>
  <c r="W150" i="1" a="1"/>
  <c r="W150" i="1" s="1"/>
  <c r="W151" i="1" a="1"/>
  <c r="W151" i="1" s="1"/>
  <c r="W152" i="1" a="1"/>
  <c r="W152" i="1" s="1"/>
  <c r="W153" i="1" a="1"/>
  <c r="W153" i="1" s="1"/>
  <c r="W154" i="1" a="1"/>
  <c r="W154" i="1" s="1"/>
  <c r="W155" i="1" a="1"/>
  <c r="W155" i="1" s="1"/>
  <c r="W156" i="1" a="1"/>
  <c r="W156" i="1" s="1"/>
  <c r="W157" i="1" a="1"/>
  <c r="W157" i="1" s="1"/>
  <c r="W158" i="1" a="1"/>
  <c r="W158" i="1"/>
  <c r="W159" i="1" a="1"/>
  <c r="W159" i="1" s="1"/>
  <c r="W160" i="1" a="1"/>
  <c r="W160" i="1" s="1"/>
  <c r="W161" i="1" a="1"/>
  <c r="W161" i="1" s="1"/>
  <c r="W162" i="1" a="1"/>
  <c r="W162" i="1"/>
  <c r="W163" i="1" a="1"/>
  <c r="W163" i="1" s="1"/>
  <c r="W164" i="1" a="1"/>
  <c r="W164" i="1" s="1"/>
  <c r="W165" i="1" a="1"/>
  <c r="W165" i="1" s="1"/>
  <c r="W166" i="1" a="1"/>
  <c r="W166" i="1" s="1"/>
  <c r="W167" i="1" a="1"/>
  <c r="W167" i="1"/>
  <c r="W168" i="1" a="1"/>
  <c r="W168" i="1" s="1"/>
  <c r="W169" i="1" a="1"/>
  <c r="W169" i="1" s="1"/>
  <c r="W170" i="1" a="1"/>
  <c r="W170" i="1" s="1"/>
  <c r="W171" i="1" a="1"/>
  <c r="W171" i="1"/>
  <c r="W172" i="1" a="1"/>
  <c r="W172" i="1"/>
  <c r="W173" i="1" a="1"/>
  <c r="W173" i="1" s="1"/>
  <c r="W174" i="1" a="1"/>
  <c r="W174" i="1" s="1"/>
  <c r="W175" i="1" a="1"/>
  <c r="W175" i="1" s="1"/>
  <c r="W176" i="1" a="1"/>
  <c r="W176" i="1" s="1"/>
  <c r="W177" i="1" a="1"/>
  <c r="W177" i="1" s="1"/>
  <c r="W178" i="1" a="1"/>
  <c r="W178" i="1" s="1"/>
  <c r="W179" i="1" a="1"/>
  <c r="W179" i="1" s="1"/>
  <c r="W180" i="1" a="1"/>
  <c r="W180" i="1"/>
  <c r="W181" i="1" a="1"/>
  <c r="W181" i="1" s="1"/>
  <c r="W182" i="1" a="1"/>
  <c r="W182" i="1" s="1"/>
  <c r="W183" i="1" a="1"/>
  <c r="W183" i="1" s="1"/>
  <c r="W184" i="1" a="1"/>
  <c r="W184" i="1"/>
  <c r="W185" i="1" a="1"/>
  <c r="W185" i="1" s="1"/>
  <c r="W186" i="1" a="1"/>
  <c r="W186" i="1" s="1"/>
  <c r="W187" i="1" a="1"/>
  <c r="W187" i="1" s="1"/>
  <c r="W188" i="1" a="1"/>
  <c r="W188" i="1" s="1"/>
  <c r="W189" i="1" a="1"/>
  <c r="W189" i="1" s="1"/>
  <c r="W190" i="1" a="1"/>
  <c r="W190" i="1"/>
  <c r="W191" i="1" a="1"/>
  <c r="W191" i="1" s="1"/>
  <c r="W192" i="1" a="1"/>
  <c r="W192" i="1" s="1"/>
  <c r="W193" i="1" a="1"/>
  <c r="W193" i="1" s="1"/>
  <c r="W194" i="1" a="1"/>
  <c r="W194" i="1" s="1"/>
  <c r="W195" i="1" a="1"/>
  <c r="W195" i="1" s="1"/>
  <c r="W196" i="1" a="1"/>
  <c r="W196" i="1" s="1"/>
  <c r="W197" i="1" a="1"/>
  <c r="W197" i="1" s="1"/>
  <c r="W198" i="1" a="1"/>
  <c r="W198" i="1" s="1"/>
  <c r="W199" i="1" a="1"/>
  <c r="W199" i="1" s="1"/>
  <c r="W200" i="1" a="1"/>
  <c r="W200" i="1"/>
  <c r="W201" i="1" a="1"/>
  <c r="W201" i="1" s="1"/>
  <c r="W202" i="1" a="1"/>
  <c r="W202" i="1"/>
  <c r="W203" i="1" a="1"/>
  <c r="W203" i="1" s="1"/>
  <c r="W204" i="1" a="1"/>
  <c r="W204" i="1" s="1"/>
  <c r="W205" i="1" a="1"/>
  <c r="W205" i="1" s="1"/>
  <c r="W206" i="1" a="1"/>
  <c r="W206" i="1" s="1"/>
  <c r="W207" i="1" a="1"/>
  <c r="W207" i="1" s="1"/>
  <c r="W208" i="1" a="1"/>
  <c r="W208" i="1" s="1"/>
  <c r="W209" i="1" a="1"/>
  <c r="W209" i="1" s="1"/>
  <c r="W210" i="1" a="1"/>
  <c r="W210" i="1"/>
  <c r="W211" i="1" a="1"/>
  <c r="W211" i="1" s="1"/>
  <c r="W212" i="1" a="1"/>
  <c r="W212" i="1" s="1"/>
  <c r="W213" i="1" a="1"/>
  <c r="W213" i="1" s="1"/>
  <c r="W214" i="1" a="1"/>
  <c r="W214" i="1" s="1"/>
  <c r="W215" i="1" a="1"/>
  <c r="W215" i="1" s="1"/>
  <c r="W216" i="1" a="1"/>
  <c r="W216" i="1"/>
  <c r="W217" i="1" a="1"/>
  <c r="W217" i="1" s="1"/>
  <c r="W218" i="1" a="1"/>
  <c r="W218" i="1" s="1"/>
  <c r="W219" i="1" a="1"/>
  <c r="W219" i="1" s="1"/>
  <c r="W220" i="1" a="1"/>
  <c r="W220" i="1" s="1"/>
  <c r="W221" i="1" a="1"/>
  <c r="W221" i="1" s="1"/>
  <c r="W222" i="1" a="1"/>
  <c r="W222" i="1" s="1"/>
  <c r="W223" i="1" a="1"/>
  <c r="W223" i="1" s="1"/>
  <c r="W224" i="1" a="1"/>
  <c r="W224" i="1" s="1"/>
  <c r="W225" i="1" a="1"/>
  <c r="W225" i="1" s="1"/>
  <c r="W226" i="1" a="1"/>
  <c r="W226" i="1" s="1"/>
  <c r="W227" i="1" a="1"/>
  <c r="W227" i="1" s="1"/>
  <c r="W228" i="1" a="1"/>
  <c r="W228" i="1" s="1"/>
  <c r="W229" i="1" a="1"/>
  <c r="W229" i="1" s="1"/>
  <c r="W230" i="1" a="1"/>
  <c r="W230" i="1"/>
  <c r="W231" i="1" a="1"/>
  <c r="W231" i="1" s="1"/>
  <c r="W232" i="1" a="1"/>
  <c r="W232" i="1" s="1"/>
  <c r="W233" i="1" a="1"/>
  <c r="W233" i="1" s="1"/>
  <c r="W234" i="1" a="1"/>
  <c r="W234" i="1"/>
  <c r="W235" i="1" a="1"/>
  <c r="W235" i="1" s="1"/>
  <c r="W236" i="1" a="1"/>
  <c r="W236" i="1" s="1"/>
  <c r="W237" i="1" a="1"/>
  <c r="W237" i="1" s="1"/>
  <c r="W238" i="1" a="1"/>
  <c r="W238" i="1" s="1"/>
  <c r="W239" i="1" a="1"/>
  <c r="W239" i="1" s="1"/>
  <c r="W240" i="1" a="1"/>
  <c r="W240" i="1" s="1"/>
  <c r="W241" i="1" a="1"/>
  <c r="W241" i="1" s="1"/>
  <c r="W242" i="1" a="1"/>
  <c r="W242" i="1" s="1"/>
  <c r="W243" i="1" a="1"/>
  <c r="W243" i="1" s="1"/>
  <c r="W244" i="1" a="1"/>
  <c r="W244" i="1" s="1"/>
  <c r="W245" i="1" a="1"/>
  <c r="W245" i="1" s="1"/>
  <c r="W246" i="1" a="1"/>
  <c r="W246" i="1" s="1"/>
  <c r="W247" i="1" a="1"/>
  <c r="W247" i="1" s="1"/>
  <c r="W248" i="1" a="1"/>
  <c r="W248" i="1" s="1"/>
  <c r="W249" i="1" a="1"/>
  <c r="W249" i="1" s="1"/>
  <c r="W250" i="1" a="1"/>
  <c r="W250" i="1" s="1"/>
  <c r="W251" i="1" a="1"/>
  <c r="W251" i="1"/>
  <c r="W252" i="1" a="1"/>
  <c r="W252" i="1" s="1"/>
  <c r="W253" i="1" a="1"/>
  <c r="W253" i="1" s="1"/>
  <c r="W254" i="1" a="1"/>
  <c r="W254" i="1" s="1"/>
  <c r="W255" i="1" a="1"/>
  <c r="W255" i="1" s="1"/>
  <c r="W256" i="1" a="1"/>
  <c r="W256" i="1" s="1"/>
  <c r="W257" i="1" a="1"/>
  <c r="W257" i="1" s="1"/>
  <c r="W258" i="1" a="1"/>
  <c r="W258" i="1" s="1"/>
  <c r="W259" i="1" a="1"/>
  <c r="W259" i="1" s="1"/>
  <c r="W260" i="1" a="1"/>
  <c r="W260" i="1" s="1"/>
  <c r="W261" i="1" a="1"/>
  <c r="W261" i="1" s="1"/>
  <c r="W262" i="1" a="1"/>
  <c r="W262" i="1"/>
  <c r="W263" i="1" a="1"/>
  <c r="W263" i="1" s="1"/>
  <c r="W264" i="1" a="1"/>
  <c r="W264" i="1"/>
  <c r="W265" i="1" a="1"/>
  <c r="W265" i="1" s="1"/>
  <c r="W266" i="1" a="1"/>
  <c r="W266" i="1" s="1"/>
  <c r="W267" i="1" a="1"/>
  <c r="W267" i="1"/>
  <c r="W268" i="1" a="1"/>
  <c r="W268" i="1" s="1"/>
  <c r="W269" i="1" a="1"/>
  <c r="W269" i="1" s="1"/>
  <c r="W270" i="1" a="1"/>
  <c r="W270" i="1" s="1"/>
  <c r="W271" i="1" a="1"/>
  <c r="W271" i="1"/>
  <c r="W272" i="1" a="1"/>
  <c r="W272" i="1" s="1"/>
  <c r="W273" i="1" a="1"/>
  <c r="W273" i="1" s="1"/>
  <c r="W274" i="1" a="1"/>
  <c r="W274" i="1" s="1"/>
  <c r="W275" i="1" a="1"/>
  <c r="W275" i="1"/>
  <c r="W276" i="1" a="1"/>
  <c r="W276" i="1" s="1"/>
  <c r="W277" i="1" a="1"/>
  <c r="W277" i="1" s="1"/>
  <c r="W278" i="1" a="1"/>
  <c r="W278" i="1" s="1"/>
  <c r="W279" i="1" a="1"/>
  <c r="W279" i="1"/>
  <c r="W280" i="1" a="1"/>
  <c r="W280" i="1" s="1"/>
  <c r="W281" i="1" a="1"/>
  <c r="W281" i="1" s="1"/>
  <c r="W282" i="1" a="1"/>
  <c r="W282" i="1" s="1"/>
  <c r="W283" i="1" a="1"/>
  <c r="W283" i="1"/>
  <c r="W284" i="1" a="1"/>
  <c r="W284" i="1" s="1"/>
  <c r="W285" i="1" a="1"/>
  <c r="W285" i="1" s="1"/>
  <c r="W286" i="1" a="1"/>
  <c r="W286" i="1"/>
  <c r="W287" i="1" a="1"/>
  <c r="W287" i="1"/>
  <c r="W288" i="1" a="1"/>
  <c r="W288" i="1" s="1"/>
  <c r="W289" i="1" a="1"/>
  <c r="W289" i="1" s="1"/>
  <c r="W290" i="1" a="1"/>
  <c r="W290" i="1" s="1"/>
  <c r="W291" i="1" a="1"/>
  <c r="W291" i="1" s="1"/>
  <c r="W292" i="1" a="1"/>
  <c r="W292" i="1" s="1"/>
  <c r="W293" i="1" a="1"/>
  <c r="W293" i="1" s="1"/>
  <c r="W294" i="1" a="1"/>
  <c r="W294" i="1" s="1"/>
  <c r="W295" i="1" a="1"/>
  <c r="W295" i="1" s="1"/>
  <c r="W296" i="1" a="1"/>
  <c r="W296" i="1" s="1"/>
  <c r="W297" i="1" a="1"/>
  <c r="W297" i="1" s="1"/>
  <c r="W298" i="1" a="1"/>
  <c r="W298" i="1" s="1"/>
  <c r="W299" i="1" a="1"/>
  <c r="W299" i="1" s="1"/>
  <c r="W300" i="1" a="1"/>
  <c r="W300" i="1"/>
  <c r="W301" i="1" a="1"/>
  <c r="W301" i="1"/>
  <c r="W302" i="1" a="1"/>
  <c r="W302" i="1" s="1"/>
  <c r="W303" i="1" a="1"/>
  <c r="W303" i="1" s="1"/>
  <c r="W304" i="1" a="1"/>
  <c r="W304" i="1" s="1"/>
  <c r="W305" i="1" a="1"/>
  <c r="W305" i="1"/>
  <c r="W306" i="1" a="1"/>
  <c r="W306" i="1"/>
  <c r="W307" i="1" a="1"/>
  <c r="W307" i="1"/>
  <c r="W308" i="1" a="1"/>
  <c r="W308" i="1" s="1"/>
  <c r="W309" i="1" a="1"/>
  <c r="W309" i="1" s="1"/>
  <c r="W310" i="1" a="1"/>
  <c r="W310" i="1" s="1"/>
  <c r="W311" i="1" a="1"/>
  <c r="W311" i="1" s="1"/>
  <c r="W312" i="1" a="1"/>
  <c r="W312" i="1" s="1"/>
  <c r="W313" i="1" a="1"/>
  <c r="W313" i="1"/>
  <c r="W314" i="1" a="1"/>
  <c r="W314" i="1" s="1"/>
  <c r="W315" i="1" a="1"/>
  <c r="W315" i="1" s="1"/>
  <c r="W316" i="1" a="1"/>
  <c r="W316" i="1" s="1"/>
  <c r="W317" i="1" a="1"/>
  <c r="W317" i="1" s="1"/>
  <c r="W318" i="1" a="1"/>
  <c r="W318" i="1"/>
  <c r="W319" i="1" a="1"/>
  <c r="W319" i="1" s="1"/>
  <c r="W320" i="1" a="1"/>
  <c r="W320" i="1" s="1"/>
  <c r="W321" i="1" a="1"/>
  <c r="W321" i="1"/>
  <c r="W322" i="1" a="1"/>
  <c r="W322" i="1" s="1"/>
  <c r="W323" i="1" a="1"/>
  <c r="W323" i="1" s="1"/>
  <c r="W324" i="1" a="1"/>
  <c r="W324" i="1" s="1"/>
  <c r="W325" i="1" a="1"/>
  <c r="W325" i="1"/>
  <c r="W326" i="1" a="1"/>
  <c r="W326" i="1" s="1"/>
  <c r="W327" i="1" a="1"/>
  <c r="W327" i="1" s="1"/>
  <c r="W328" i="1" a="1"/>
  <c r="W328" i="1" s="1"/>
  <c r="W329" i="1" a="1"/>
  <c r="W329" i="1" s="1"/>
  <c r="W330" i="1" a="1"/>
  <c r="W330" i="1"/>
  <c r="W331" i="1" a="1"/>
  <c r="W331" i="1" s="1"/>
  <c r="W332" i="1" a="1"/>
  <c r="W332" i="1" s="1"/>
  <c r="W333" i="1" a="1"/>
  <c r="W333" i="1" s="1"/>
  <c r="W334" i="1" a="1"/>
  <c r="W334" i="1"/>
  <c r="W335" i="1" a="1"/>
  <c r="W335" i="1" s="1"/>
  <c r="W336" i="1" a="1"/>
  <c r="W336" i="1" s="1"/>
  <c r="W337" i="1" a="1"/>
  <c r="W337" i="1"/>
  <c r="W338" i="1" a="1"/>
  <c r="W338" i="1" s="1"/>
  <c r="W339" i="1" a="1"/>
  <c r="W339" i="1" s="1"/>
  <c r="W340" i="1" a="1"/>
  <c r="W340" i="1" s="1"/>
  <c r="W341" i="1" a="1"/>
  <c r="W341" i="1" s="1"/>
  <c r="W342" i="1" a="1"/>
  <c r="W342" i="1" s="1"/>
  <c r="W343" i="1" a="1"/>
  <c r="W343" i="1" s="1"/>
  <c r="W344" i="1" a="1"/>
  <c r="W344" i="1" s="1"/>
  <c r="W345" i="1" a="1"/>
  <c r="W345" i="1" s="1"/>
  <c r="W346" i="1" a="1"/>
  <c r="W346" i="1"/>
  <c r="W347" i="1" a="1"/>
  <c r="W347" i="1" s="1"/>
  <c r="W348" i="1" a="1"/>
  <c r="W348" i="1" s="1"/>
  <c r="W349" i="1" a="1"/>
  <c r="W349" i="1" s="1"/>
  <c r="W350" i="1" a="1"/>
  <c r="W350" i="1" s="1"/>
  <c r="W351" i="1" a="1"/>
  <c r="W351" i="1" s="1"/>
  <c r="W352" i="1" a="1"/>
  <c r="W352" i="1" s="1"/>
  <c r="W353" i="1" a="1"/>
  <c r="W353" i="1" s="1"/>
  <c r="W354" i="1" a="1"/>
  <c r="W354" i="1" s="1"/>
  <c r="W355" i="1" a="1"/>
  <c r="W355" i="1" s="1"/>
  <c r="W356" i="1" a="1"/>
  <c r="W356" i="1" s="1"/>
  <c r="W357" i="1" a="1"/>
  <c r="W357" i="1" s="1"/>
  <c r="W358" i="1" a="1"/>
  <c r="W358" i="1" s="1"/>
  <c r="W359" i="1" a="1"/>
  <c r="W359" i="1"/>
  <c r="W360" i="1" a="1"/>
  <c r="W360" i="1" s="1"/>
  <c r="W361" i="1" a="1"/>
  <c r="W361" i="1"/>
  <c r="W362" i="1" a="1"/>
  <c r="W362" i="1" s="1"/>
  <c r="W363" i="1" a="1"/>
  <c r="W363" i="1" s="1"/>
  <c r="W364" i="1" a="1"/>
  <c r="W364" i="1" s="1"/>
  <c r="W365" i="1" a="1"/>
  <c r="W365" i="1" s="1"/>
  <c r="W366" i="1" a="1"/>
  <c r="W366" i="1" s="1"/>
  <c r="W367" i="1" a="1"/>
  <c r="W367" i="1" s="1"/>
  <c r="W368" i="1" a="1"/>
  <c r="W368" i="1" s="1"/>
  <c r="W369" i="1" a="1"/>
  <c r="W369" i="1"/>
  <c r="W370" i="1" a="1"/>
  <c r="W370" i="1" s="1"/>
  <c r="W371" i="1" a="1"/>
  <c r="W371" i="1" s="1"/>
  <c r="W372" i="1" a="1"/>
  <c r="W372" i="1" s="1"/>
  <c r="W373" i="1" a="1"/>
  <c r="W373" i="1" s="1"/>
  <c r="W374" i="1" a="1"/>
  <c r="W374" i="1" s="1"/>
  <c r="W375" i="1" a="1"/>
  <c r="W375" i="1" s="1"/>
  <c r="W376" i="1" a="1"/>
  <c r="W376" i="1" s="1"/>
  <c r="W377" i="1" a="1"/>
  <c r="W377" i="1" s="1"/>
  <c r="W378" i="1" a="1"/>
  <c r="W378" i="1"/>
  <c r="W379" i="1" a="1"/>
  <c r="W379" i="1" s="1"/>
  <c r="W380" i="1" a="1"/>
  <c r="W380" i="1" s="1"/>
  <c r="W381" i="1" a="1"/>
  <c r="W381" i="1" s="1"/>
  <c r="W382" i="1" a="1"/>
  <c r="W382" i="1"/>
  <c r="W383" i="1" a="1"/>
  <c r="W383" i="1" s="1"/>
  <c r="W384" i="1" a="1"/>
  <c r="W384" i="1" s="1"/>
  <c r="W385" i="1" a="1"/>
  <c r="W385" i="1" s="1"/>
  <c r="W386" i="1" a="1"/>
  <c r="W386" i="1" s="1"/>
  <c r="W387" i="1" a="1"/>
  <c r="W387" i="1" s="1"/>
  <c r="W388" i="1" a="1"/>
  <c r="W388" i="1" s="1"/>
  <c r="W389" i="1" a="1"/>
  <c r="W389" i="1" s="1"/>
  <c r="W390" i="1" a="1"/>
  <c r="W390" i="1"/>
  <c r="W391" i="1" a="1"/>
  <c r="W391" i="1"/>
  <c r="W392" i="1" a="1"/>
  <c r="W392" i="1" s="1"/>
  <c r="W393" i="1" a="1"/>
  <c r="W393" i="1" s="1"/>
  <c r="W394" i="1" a="1"/>
  <c r="W394" i="1" s="1"/>
  <c r="W395" i="1" a="1"/>
  <c r="W395" i="1"/>
  <c r="W396" i="1" a="1"/>
  <c r="W396" i="1" s="1"/>
  <c r="W397" i="1" a="1"/>
  <c r="W397" i="1" s="1"/>
  <c r="W398" i="1" a="1"/>
  <c r="W398" i="1" s="1"/>
  <c r="W399" i="1" a="1"/>
  <c r="W399" i="1" s="1"/>
  <c r="W400" i="1" a="1"/>
  <c r="W400" i="1" s="1"/>
  <c r="W401" i="1" a="1"/>
  <c r="W401" i="1" s="1"/>
  <c r="W402" i="1" a="1"/>
  <c r="W402" i="1" s="1"/>
  <c r="W403" i="1" a="1"/>
  <c r="W403" i="1" s="1"/>
  <c r="W404" i="1" a="1"/>
  <c r="W404" i="1" s="1"/>
  <c r="W405" i="1" a="1"/>
  <c r="W405" i="1"/>
  <c r="W406" i="1" a="1"/>
  <c r="W406" i="1" s="1"/>
  <c r="W407" i="1" a="1"/>
  <c r="W407" i="1" s="1"/>
  <c r="W408" i="1" a="1"/>
  <c r="W408" i="1"/>
  <c r="W409" i="1" a="1"/>
  <c r="W409" i="1" s="1"/>
  <c r="W410" i="1" a="1"/>
  <c r="W410" i="1" s="1"/>
  <c r="W411" i="1" a="1"/>
  <c r="W411" i="1"/>
  <c r="W412" i="1" a="1"/>
  <c r="W412" i="1" s="1"/>
  <c r="W413" i="1" a="1"/>
  <c r="W413" i="1" s="1"/>
  <c r="W414" i="1" a="1"/>
  <c r="W414" i="1" s="1"/>
  <c r="W415" i="1" a="1"/>
  <c r="W415" i="1" s="1"/>
  <c r="W416" i="1" a="1"/>
  <c r="W416" i="1" s="1"/>
  <c r="W417" i="1" a="1"/>
  <c r="W417" i="1" s="1"/>
  <c r="W418" i="1" a="1"/>
  <c r="W418" i="1"/>
  <c r="W419" i="1" a="1"/>
  <c r="W419" i="1" s="1"/>
  <c r="W420" i="1" a="1"/>
  <c r="W420" i="1" s="1"/>
  <c r="W421" i="1" a="1"/>
  <c r="W421" i="1"/>
  <c r="W422" i="1" a="1"/>
  <c r="W422" i="1" s="1"/>
  <c r="W423" i="1" a="1"/>
  <c r="W423" i="1" s="1"/>
  <c r="W424" i="1" a="1"/>
  <c r="W424" i="1" s="1"/>
  <c r="W425" i="1" a="1"/>
  <c r="W425" i="1" s="1"/>
  <c r="W426" i="1" a="1"/>
  <c r="W426" i="1" s="1"/>
  <c r="W427" i="1" a="1"/>
  <c r="W427" i="1" s="1"/>
  <c r="W428" i="1" a="1"/>
  <c r="W428" i="1" s="1"/>
  <c r="W429" i="1" a="1"/>
  <c r="W429" i="1" s="1"/>
  <c r="W430" i="1" a="1"/>
  <c r="W430" i="1" s="1"/>
  <c r="W431" i="1" a="1"/>
  <c r="W431" i="1"/>
  <c r="W432" i="1" a="1"/>
  <c r="W432" i="1" s="1"/>
  <c r="W433" i="1" a="1"/>
  <c r="W433" i="1" s="1"/>
  <c r="W434" i="1" a="1"/>
  <c r="W434" i="1" s="1"/>
  <c r="W435" i="1" a="1"/>
  <c r="W435" i="1" s="1"/>
  <c r="W436" i="1" a="1"/>
  <c r="W436" i="1" s="1"/>
  <c r="W437" i="1" a="1"/>
  <c r="W437" i="1" s="1"/>
  <c r="W438" i="1" a="1"/>
  <c r="W438" i="1" s="1"/>
  <c r="W439" i="1" a="1"/>
  <c r="W439" i="1" s="1"/>
  <c r="W440" i="1" a="1"/>
  <c r="W440" i="1" s="1"/>
  <c r="W441" i="1" a="1"/>
  <c r="W441" i="1" s="1"/>
  <c r="W442" i="1" a="1"/>
  <c r="W442" i="1" s="1"/>
  <c r="W443" i="1" a="1"/>
  <c r="W443" i="1" s="1"/>
  <c r="W444" i="1" a="1"/>
  <c r="W444" i="1"/>
  <c r="W445" i="1" a="1"/>
  <c r="W445" i="1" s="1"/>
  <c r="W446" i="1" a="1"/>
  <c r="W446" i="1" s="1"/>
  <c r="W447" i="1" a="1"/>
  <c r="W447" i="1" s="1"/>
  <c r="W448" i="1" a="1"/>
  <c r="W448" i="1" s="1"/>
  <c r="W449" i="1" a="1"/>
  <c r="W449" i="1" s="1"/>
  <c r="W450" i="1" a="1"/>
  <c r="W450" i="1"/>
  <c r="W451" i="1" a="1"/>
  <c r="W451" i="1" s="1"/>
  <c r="W452" i="1" a="1"/>
  <c r="W452" i="1" s="1"/>
  <c r="W453" i="1" a="1"/>
  <c r="W453" i="1" s="1"/>
  <c r="W454" i="1" a="1"/>
  <c r="W454" i="1" s="1"/>
  <c r="W455" i="1" a="1"/>
  <c r="W455" i="1" s="1"/>
  <c r="W456" i="1" a="1"/>
  <c r="W456" i="1" s="1"/>
  <c r="W457" i="1" a="1"/>
  <c r="W457" i="1"/>
  <c r="W458" i="1" a="1"/>
  <c r="W458" i="1" s="1"/>
  <c r="W459" i="1" a="1"/>
  <c r="W459" i="1" s="1"/>
  <c r="W460" i="1" a="1"/>
  <c r="W460" i="1" s="1"/>
  <c r="W461" i="1" a="1"/>
  <c r="W461" i="1" s="1"/>
  <c r="W462" i="1" a="1"/>
  <c r="W462" i="1"/>
  <c r="W463" i="1" a="1"/>
  <c r="W463" i="1" s="1"/>
  <c r="W464" i="1" a="1"/>
  <c r="W464" i="1" s="1"/>
  <c r="W465" i="1" a="1"/>
  <c r="W465" i="1"/>
  <c r="W466" i="1" a="1"/>
  <c r="W466" i="1" s="1"/>
  <c r="W467" i="1" a="1"/>
  <c r="W467" i="1" s="1"/>
  <c r="W468" i="1" a="1"/>
  <c r="W468" i="1" s="1"/>
  <c r="W469" i="1" a="1"/>
  <c r="W469" i="1" s="1"/>
  <c r="W470" i="1" a="1"/>
  <c r="W470" i="1" s="1"/>
  <c r="W471" i="1" a="1"/>
  <c r="W471" i="1" s="1"/>
  <c r="W472" i="1" a="1"/>
  <c r="W472" i="1" s="1"/>
  <c r="W473" i="1" a="1"/>
  <c r="W473" i="1" s="1"/>
  <c r="W474" i="1" a="1"/>
  <c r="W474" i="1" s="1"/>
  <c r="W475" i="1" a="1"/>
  <c r="W475" i="1"/>
  <c r="W476" i="1" a="1"/>
  <c r="W476" i="1" s="1"/>
  <c r="W477" i="1" a="1"/>
  <c r="W477" i="1" s="1"/>
  <c r="W478" i="1" a="1"/>
  <c r="W478" i="1" s="1"/>
  <c r="W479" i="1" a="1"/>
  <c r="W479" i="1" s="1"/>
  <c r="W480" i="1" a="1"/>
  <c r="W480" i="1" s="1"/>
  <c r="W481" i="1" a="1"/>
  <c r="W481" i="1" s="1"/>
  <c r="W482" i="1" a="1"/>
  <c r="W482" i="1" s="1"/>
  <c r="W483" i="1" a="1"/>
  <c r="W483" i="1"/>
  <c r="W484" i="1" a="1"/>
  <c r="W484" i="1" s="1"/>
  <c r="W485" i="1" a="1"/>
  <c r="W485" i="1" s="1"/>
  <c r="W486" i="1" a="1"/>
  <c r="W486" i="1" s="1"/>
  <c r="W487" i="1" a="1"/>
  <c r="W487" i="1" s="1"/>
  <c r="W488" i="1" a="1"/>
  <c r="W488" i="1" s="1"/>
  <c r="W489" i="1" a="1"/>
  <c r="W489" i="1" s="1"/>
  <c r="W490" i="1" a="1"/>
  <c r="W490" i="1" s="1"/>
  <c r="W491" i="1" a="1"/>
  <c r="W491" i="1" s="1"/>
  <c r="W492" i="1" a="1"/>
  <c r="W492" i="1" s="1"/>
  <c r="W493" i="1" a="1"/>
  <c r="W493" i="1"/>
  <c r="W494" i="1" a="1"/>
  <c r="W494" i="1" s="1"/>
  <c r="W495" i="1" a="1"/>
  <c r="W495" i="1"/>
  <c r="W496" i="1" a="1"/>
  <c r="W496" i="1"/>
  <c r="W497" i="1" a="1"/>
  <c r="W497" i="1" s="1"/>
  <c r="W498" i="1" a="1"/>
  <c r="W498" i="1" s="1"/>
  <c r="W499" i="1" a="1"/>
  <c r="W499" i="1" s="1"/>
  <c r="W500" i="1" a="1"/>
  <c r="W500" i="1" s="1"/>
  <c r="W501" i="1" a="1"/>
  <c r="W501" i="1" s="1"/>
  <c r="W502" i="1" a="1"/>
  <c r="W502" i="1" s="1"/>
  <c r="W503" i="1" a="1"/>
  <c r="W503" i="1" s="1"/>
  <c r="W504" i="1" a="1"/>
  <c r="W504" i="1"/>
  <c r="W505" i="1" a="1"/>
  <c r="W505" i="1" s="1"/>
  <c r="W506" i="1" a="1"/>
  <c r="W506" i="1" s="1"/>
  <c r="W507" i="1" a="1"/>
  <c r="W507" i="1" s="1"/>
  <c r="W508" i="1" a="1"/>
  <c r="W508" i="1" s="1"/>
  <c r="W509" i="1" a="1"/>
  <c r="W509" i="1"/>
  <c r="W510" i="1" a="1"/>
  <c r="W510" i="1" s="1"/>
  <c r="W511" i="1" a="1"/>
  <c r="W511" i="1" s="1"/>
  <c r="W512" i="1" a="1"/>
  <c r="W512" i="1" s="1"/>
  <c r="W513" i="1" a="1"/>
  <c r="W513" i="1"/>
  <c r="W514" i="1" a="1"/>
  <c r="W514" i="1" s="1"/>
  <c r="W515" i="1" a="1"/>
  <c r="W515" i="1" s="1"/>
  <c r="W516" i="1" a="1"/>
  <c r="W516" i="1" s="1"/>
  <c r="W517" i="1" a="1"/>
  <c r="W517" i="1" s="1"/>
  <c r="W518" i="1" a="1"/>
  <c r="W518" i="1" s="1"/>
  <c r="W519" i="1" a="1"/>
  <c r="W519" i="1" s="1"/>
  <c r="W520" i="1" a="1"/>
  <c r="W520" i="1" s="1"/>
  <c r="W521" i="1" a="1"/>
  <c r="W521" i="1" s="1"/>
  <c r="W522" i="1" a="1"/>
  <c r="W522" i="1" s="1"/>
  <c r="W523" i="1" a="1"/>
  <c r="W523" i="1" s="1"/>
  <c r="W524" i="1" a="1"/>
  <c r="W524" i="1" s="1"/>
  <c r="W525" i="1" a="1"/>
  <c r="W525" i="1" s="1"/>
  <c r="W526" i="1" a="1"/>
  <c r="W526" i="1" s="1"/>
  <c r="W527" i="1" a="1"/>
  <c r="W527" i="1" s="1"/>
  <c r="W528" i="1" a="1"/>
  <c r="W528" i="1" s="1"/>
  <c r="W529" i="1" a="1"/>
  <c r="W529" i="1" s="1"/>
  <c r="W530" i="1" a="1"/>
  <c r="W530" i="1" s="1"/>
  <c r="W531" i="1" a="1"/>
  <c r="W531" i="1" s="1"/>
  <c r="W532" i="1" a="1"/>
  <c r="W532" i="1" s="1"/>
  <c r="W533" i="1" a="1"/>
  <c r="W533" i="1" s="1"/>
  <c r="W534" i="1" a="1"/>
  <c r="W534" i="1" s="1"/>
  <c r="W535" i="1" a="1"/>
  <c r="W535" i="1" s="1"/>
  <c r="W536" i="1" a="1"/>
  <c r="W536" i="1" s="1"/>
  <c r="W537" i="1" a="1"/>
  <c r="W537" i="1"/>
  <c r="W538" i="1" a="1"/>
  <c r="W538" i="1" s="1"/>
  <c r="W539" i="1" a="1"/>
  <c r="W539" i="1"/>
  <c r="W540" i="1" a="1"/>
  <c r="W540" i="1" s="1"/>
  <c r="W541" i="1" a="1"/>
  <c r="W541" i="1" s="1"/>
  <c r="W542" i="1" a="1"/>
  <c r="W542" i="1" s="1"/>
  <c r="W543" i="1" a="1"/>
  <c r="W543" i="1" s="1"/>
  <c r="W544" i="1" a="1"/>
  <c r="W544" i="1" s="1"/>
  <c r="W545" i="1" a="1"/>
  <c r="W545" i="1" s="1"/>
  <c r="W546" i="1" a="1"/>
  <c r="W546" i="1" s="1"/>
  <c r="W547" i="1" a="1"/>
  <c r="W547" i="1"/>
  <c r="W548" i="1" a="1"/>
  <c r="W548" i="1" s="1"/>
  <c r="W549" i="1" a="1"/>
  <c r="W549" i="1"/>
  <c r="W550" i="1" a="1"/>
  <c r="W550" i="1"/>
  <c r="W551" i="1" a="1"/>
  <c r="W551" i="1" s="1"/>
  <c r="W552" i="1" a="1"/>
  <c r="W552" i="1" s="1"/>
  <c r="W553" i="1" a="1"/>
  <c r="W553" i="1" s="1"/>
  <c r="W554" i="1" a="1"/>
  <c r="W554" i="1" s="1"/>
  <c r="W555" i="1" a="1"/>
  <c r="W555" i="1"/>
  <c r="W556" i="1" a="1"/>
  <c r="W556" i="1" s="1"/>
  <c r="W557" i="1" a="1"/>
  <c r="W557" i="1" s="1"/>
  <c r="W558" i="1" a="1"/>
  <c r="W558" i="1" s="1"/>
  <c r="W559" i="1" a="1"/>
  <c r="W559" i="1" s="1"/>
  <c r="W560" i="1" a="1"/>
  <c r="W560" i="1" s="1"/>
  <c r="W561" i="1" a="1"/>
  <c r="W561" i="1" s="1"/>
  <c r="W562" i="1" a="1"/>
  <c r="W562" i="1" s="1"/>
  <c r="W563" i="1" a="1"/>
  <c r="W563" i="1"/>
  <c r="W564" i="1" a="1"/>
  <c r="W564" i="1" s="1"/>
  <c r="W565" i="1" a="1"/>
  <c r="W565" i="1" s="1"/>
  <c r="W566" i="1" a="1"/>
  <c r="W566" i="1" s="1"/>
  <c r="W567" i="1" a="1"/>
  <c r="W567" i="1" s="1"/>
  <c r="W568" i="1" a="1"/>
  <c r="W568" i="1"/>
  <c r="W569" i="1" a="1"/>
  <c r="W569" i="1" s="1"/>
  <c r="W570" i="1" a="1"/>
  <c r="W570" i="1" s="1"/>
  <c r="W571" i="1" a="1"/>
  <c r="W571" i="1" s="1"/>
  <c r="W572" i="1" a="1"/>
  <c r="W572" i="1" s="1"/>
  <c r="W573" i="1" a="1"/>
  <c r="W573" i="1" s="1"/>
  <c r="W574" i="1" a="1"/>
  <c r="W574" i="1" s="1"/>
  <c r="W575" i="1" a="1"/>
  <c r="W575" i="1" s="1"/>
  <c r="W576" i="1" a="1"/>
  <c r="W576" i="1" s="1"/>
  <c r="W577" i="1" a="1"/>
  <c r="W577" i="1" s="1"/>
  <c r="W578" i="1" a="1"/>
  <c r="W578" i="1" s="1"/>
  <c r="W579" i="1" a="1"/>
  <c r="W579" i="1" s="1"/>
  <c r="W580" i="1" a="1"/>
  <c r="W580" i="1"/>
  <c r="W581" i="1" a="1"/>
  <c r="W581" i="1"/>
  <c r="W582" i="1" a="1"/>
  <c r="W582" i="1" s="1"/>
  <c r="W583" i="1" a="1"/>
  <c r="W583" i="1" s="1"/>
  <c r="W584" i="1" a="1"/>
  <c r="W584" i="1" s="1"/>
  <c r="W585" i="1" a="1"/>
  <c r="W585" i="1" s="1"/>
  <c r="W586" i="1" a="1"/>
  <c r="W586" i="1" s="1"/>
  <c r="W587" i="1" a="1"/>
  <c r="W587" i="1" s="1"/>
  <c r="W588" i="1" a="1"/>
  <c r="W588" i="1" s="1"/>
  <c r="W589" i="1" a="1"/>
  <c r="W589" i="1"/>
  <c r="W590" i="1" a="1"/>
  <c r="W590" i="1" s="1"/>
  <c r="W591" i="1" a="1"/>
  <c r="W591" i="1" s="1"/>
  <c r="W592" i="1" a="1"/>
  <c r="W592" i="1" s="1"/>
  <c r="W593" i="1" a="1"/>
  <c r="W593" i="1"/>
  <c r="W594" i="1" a="1"/>
  <c r="W594" i="1"/>
  <c r="W595" i="1" a="1"/>
  <c r="W595" i="1" s="1"/>
  <c r="W596" i="1" a="1"/>
  <c r="W596" i="1" s="1"/>
  <c r="W597" i="1" a="1"/>
  <c r="W597" i="1" s="1"/>
  <c r="W598" i="1" a="1"/>
  <c r="W598" i="1"/>
  <c r="W599" i="1" a="1"/>
  <c r="W599" i="1" s="1"/>
  <c r="W600" i="1" a="1"/>
  <c r="W600" i="1" s="1"/>
  <c r="W601" i="1" a="1"/>
  <c r="W601" i="1" s="1"/>
  <c r="W602" i="1" a="1"/>
  <c r="W602" i="1" s="1"/>
  <c r="W603" i="1" a="1"/>
  <c r="W603" i="1" s="1"/>
  <c r="W604" i="1" a="1"/>
  <c r="W604" i="1" s="1"/>
  <c r="W605" i="1" a="1"/>
  <c r="W605" i="1" s="1"/>
  <c r="W606" i="1" a="1"/>
  <c r="W606" i="1" s="1"/>
  <c r="W607" i="1" a="1"/>
  <c r="W607" i="1" s="1"/>
  <c r="W608" i="1" a="1"/>
  <c r="W608" i="1" s="1"/>
  <c r="W609" i="1" a="1"/>
  <c r="W609" i="1" s="1"/>
  <c r="W610" i="1" a="1"/>
  <c r="W610" i="1" s="1"/>
  <c r="W611" i="1" a="1"/>
  <c r="W611" i="1" s="1"/>
  <c r="W612" i="1" a="1"/>
  <c r="W612" i="1" s="1"/>
  <c r="W613" i="1" a="1"/>
  <c r="W613" i="1" s="1"/>
  <c r="W614" i="1" a="1"/>
  <c r="W614" i="1" s="1"/>
  <c r="W615" i="1" a="1"/>
  <c r="W615" i="1" s="1"/>
  <c r="W616" i="1" a="1"/>
  <c r="W616" i="1" s="1"/>
  <c r="W617" i="1" a="1"/>
  <c r="W617" i="1" s="1"/>
  <c r="Y3" i="1" a="1"/>
  <c r="Y3" i="1" s="1"/>
  <c r="Y4" i="1" a="1"/>
  <c r="Y4" i="1" s="1"/>
  <c r="Y5" i="1" a="1"/>
  <c r="Y5" i="1" s="1"/>
  <c r="Y6" i="1" a="1"/>
  <c r="Y6" i="1" s="1"/>
  <c r="Y7" i="1" a="1"/>
  <c r="Y7" i="1" s="1"/>
  <c r="Y8" i="1" a="1"/>
  <c r="Y8" i="1" s="1"/>
  <c r="Y9" i="1" a="1"/>
  <c r="Y9" i="1" s="1"/>
  <c r="Y10" i="1" a="1"/>
  <c r="Y10" i="1" s="1"/>
  <c r="Y11" i="1" a="1"/>
  <c r="Y11" i="1" s="1"/>
  <c r="Y12" i="1" a="1"/>
  <c r="Y12" i="1" s="1"/>
  <c r="Y13" i="1" a="1"/>
  <c r="Y13" i="1" s="1"/>
  <c r="Y14" i="1" a="1"/>
  <c r="Y14" i="1" s="1"/>
  <c r="Y15" i="1" a="1"/>
  <c r="Y15" i="1" s="1"/>
  <c r="Y16" i="1" a="1"/>
  <c r="Y16" i="1" s="1"/>
  <c r="Y17" i="1" a="1"/>
  <c r="Y17" i="1" s="1"/>
  <c r="Y18" i="1" a="1"/>
  <c r="Y18" i="1" s="1"/>
  <c r="Y19" i="1" a="1"/>
  <c r="Y19" i="1" s="1"/>
  <c r="Y20" i="1" a="1"/>
  <c r="Y20" i="1"/>
  <c r="Y21" i="1" a="1"/>
  <c r="Y21" i="1" s="1"/>
  <c r="Y22" i="1" a="1"/>
  <c r="Y22" i="1"/>
  <c r="Y23" i="1" a="1"/>
  <c r="Y23" i="1" s="1"/>
  <c r="Y24" i="1" a="1"/>
  <c r="Y24" i="1"/>
  <c r="Y25" i="1" a="1"/>
  <c r="Y25" i="1"/>
  <c r="Y26" i="1" a="1"/>
  <c r="Y26" i="1" s="1"/>
  <c r="Y27" i="1" a="1"/>
  <c r="Y27" i="1" s="1"/>
  <c r="Y28" i="1" a="1"/>
  <c r="Y28" i="1" s="1"/>
  <c r="Y29" i="1" a="1"/>
  <c r="Y29" i="1" s="1"/>
  <c r="Y30" i="1" a="1"/>
  <c r="Y30" i="1" s="1"/>
  <c r="Y31" i="1" a="1"/>
  <c r="Y31" i="1" s="1"/>
  <c r="Y32" i="1" a="1"/>
  <c r="Y32" i="1" s="1"/>
  <c r="Y33" i="1" a="1"/>
  <c r="Y33" i="1" s="1"/>
  <c r="Y34" i="1" a="1"/>
  <c r="Y34" i="1" s="1"/>
  <c r="Y35" i="1" a="1"/>
  <c r="Y35" i="1" s="1"/>
  <c r="Y36" i="1" a="1"/>
  <c r="Y36" i="1" s="1"/>
  <c r="Y37" i="1" a="1"/>
  <c r="Y37" i="1" s="1"/>
  <c r="Y38" i="1" a="1"/>
  <c r="Y38" i="1" s="1"/>
  <c r="Y39" i="1" a="1"/>
  <c r="Y39" i="1" s="1"/>
  <c r="Y40" i="1" a="1"/>
  <c r="Y40" i="1" s="1"/>
  <c r="Y41" i="1" a="1"/>
  <c r="Y41" i="1" s="1"/>
  <c r="Y42" i="1" a="1"/>
  <c r="Y42" i="1" s="1"/>
  <c r="Y43" i="1" a="1"/>
  <c r="Y43" i="1" s="1"/>
  <c r="Y44" i="1" a="1"/>
  <c r="Y44" i="1" s="1"/>
  <c r="Y45" i="1" a="1"/>
  <c r="Y45" i="1" s="1"/>
  <c r="Y46" i="1" a="1"/>
  <c r="Y46" i="1" s="1"/>
  <c r="Y47" i="1" a="1"/>
  <c r="Y47" i="1" s="1"/>
  <c r="Y48" i="1" a="1"/>
  <c r="Y48" i="1" s="1"/>
  <c r="Y49" i="1" a="1"/>
  <c r="Y49" i="1" s="1"/>
  <c r="Y50" i="1" a="1"/>
  <c r="Y50" i="1" s="1"/>
  <c r="Y51" i="1" a="1"/>
  <c r="Y51" i="1"/>
  <c r="Y52" i="1" a="1"/>
  <c r="Y52" i="1" s="1"/>
  <c r="Y53" i="1" a="1"/>
  <c r="Y53" i="1" s="1"/>
  <c r="Y54" i="1" a="1"/>
  <c r="Y54" i="1" s="1"/>
  <c r="Y55" i="1" a="1"/>
  <c r="Y55" i="1" s="1"/>
  <c r="Y56" i="1" a="1"/>
  <c r="Y56" i="1" s="1"/>
  <c r="Y57" i="1" a="1"/>
  <c r="Y57" i="1" s="1"/>
  <c r="Y58" i="1" a="1"/>
  <c r="Y58" i="1" s="1"/>
  <c r="Y59" i="1" a="1"/>
  <c r="Y59" i="1" s="1"/>
  <c r="Y60" i="1" a="1"/>
  <c r="Y60" i="1" s="1"/>
  <c r="Y61" i="1" a="1"/>
  <c r="Y61" i="1" s="1"/>
  <c r="Y62" i="1" a="1"/>
  <c r="Y62" i="1" s="1"/>
  <c r="Y63" i="1" a="1"/>
  <c r="Y63" i="1" s="1"/>
  <c r="Y64" i="1" a="1"/>
  <c r="Y64" i="1" s="1"/>
  <c r="Y65" i="1" a="1"/>
  <c r="Y65" i="1" s="1"/>
  <c r="Y66" i="1" a="1"/>
  <c r="Y66" i="1"/>
  <c r="Y67" i="1" a="1"/>
  <c r="Y67" i="1" s="1"/>
  <c r="Y68" i="1" a="1"/>
  <c r="Y68" i="1" s="1"/>
  <c r="Y69" i="1" a="1"/>
  <c r="Y69" i="1" s="1"/>
  <c r="Y70" i="1" a="1"/>
  <c r="Y70" i="1" s="1"/>
  <c r="Y71" i="1" a="1"/>
  <c r="Y71" i="1" s="1"/>
  <c r="Y72" i="1" a="1"/>
  <c r="Y72" i="1" s="1"/>
  <c r="Y73" i="1" a="1"/>
  <c r="Y73" i="1" s="1"/>
  <c r="Y74" i="1" a="1"/>
  <c r="Y74" i="1" s="1"/>
  <c r="Y75" i="1" a="1"/>
  <c r="Y75" i="1" s="1"/>
  <c r="Y76" i="1" a="1"/>
  <c r="Y76" i="1"/>
  <c r="Y77" i="1" a="1"/>
  <c r="Y77" i="1" s="1"/>
  <c r="Y78" i="1" a="1"/>
  <c r="Y78" i="1" s="1"/>
  <c r="Y79" i="1" a="1"/>
  <c r="Y79" i="1"/>
  <c r="Y80" i="1" a="1"/>
  <c r="Y80" i="1" s="1"/>
  <c r="Y81" i="1" a="1"/>
  <c r="Y81" i="1" s="1"/>
  <c r="Y82" i="1" a="1"/>
  <c r="Y82" i="1" s="1"/>
  <c r="Y83" i="1" a="1"/>
  <c r="Y83" i="1" s="1"/>
  <c r="Y84" i="1" a="1"/>
  <c r="Y84" i="1"/>
  <c r="Y85" i="1" a="1"/>
  <c r="Y85" i="1" s="1"/>
  <c r="Y86" i="1" a="1"/>
  <c r="Y86" i="1" s="1"/>
  <c r="Y87" i="1" a="1"/>
  <c r="Y87" i="1" s="1"/>
  <c r="Y88" i="1" a="1"/>
  <c r="Y88" i="1" s="1"/>
  <c r="Y89" i="1" a="1"/>
  <c r="Y89" i="1" s="1"/>
  <c r="Y90" i="1" a="1"/>
  <c r="Y90" i="1" s="1"/>
  <c r="Y91" i="1" a="1"/>
  <c r="Y91" i="1" s="1"/>
  <c r="Y92" i="1" a="1"/>
  <c r="Y92" i="1"/>
  <c r="Y93" i="1" a="1"/>
  <c r="Y93" i="1" s="1"/>
  <c r="Y94" i="1" a="1"/>
  <c r="Y94" i="1" s="1"/>
  <c r="Y95" i="1" a="1"/>
  <c r="Y95" i="1" s="1"/>
  <c r="Y96" i="1" a="1"/>
  <c r="Y96" i="1"/>
  <c r="Y97" i="1" a="1"/>
  <c r="Y97" i="1"/>
  <c r="Y98" i="1" a="1"/>
  <c r="Y98" i="1" s="1"/>
  <c r="Y99" i="1" a="1"/>
  <c r="Y99" i="1" s="1"/>
  <c r="Y100" i="1" a="1"/>
  <c r="Y100" i="1" s="1"/>
  <c r="Y101" i="1" a="1"/>
  <c r="Y101" i="1" s="1"/>
  <c r="Y102" i="1" a="1"/>
  <c r="Y102" i="1" s="1"/>
  <c r="Y103" i="1" a="1"/>
  <c r="Y103" i="1" s="1"/>
  <c r="Y104" i="1" a="1"/>
  <c r="Y104" i="1" s="1"/>
  <c r="Y105" i="1" a="1"/>
  <c r="Y105" i="1" s="1"/>
  <c r="Y106" i="1" a="1"/>
  <c r="Y106" i="1" s="1"/>
  <c r="Y107" i="1" a="1"/>
  <c r="Y107" i="1" s="1"/>
  <c r="Y108" i="1" a="1"/>
  <c r="Y108" i="1" s="1"/>
  <c r="Y109" i="1" a="1"/>
  <c r="Y109" i="1" s="1"/>
  <c r="Y110" i="1" a="1"/>
  <c r="Y110" i="1"/>
  <c r="Y111" i="1" a="1"/>
  <c r="Y111" i="1" s="1"/>
  <c r="Y112" i="1" a="1"/>
  <c r="Y112" i="1" s="1"/>
  <c r="Y113" i="1" a="1"/>
  <c r="Y113" i="1" s="1"/>
  <c r="Y114" i="1" a="1"/>
  <c r="Y114" i="1" s="1"/>
  <c r="Y115" i="1" a="1"/>
  <c r="Y115" i="1" s="1"/>
  <c r="Y116" i="1" a="1"/>
  <c r="Y116" i="1" s="1"/>
  <c r="Y117" i="1" a="1"/>
  <c r="Y117" i="1" s="1"/>
  <c r="Y118" i="1" a="1"/>
  <c r="Y118" i="1"/>
  <c r="Y119" i="1" a="1"/>
  <c r="Y119" i="1" s="1"/>
  <c r="Y120" i="1" a="1"/>
  <c r="Y120" i="1" s="1"/>
  <c r="Y121" i="1" a="1"/>
  <c r="Y121" i="1" s="1"/>
  <c r="Y122" i="1" a="1"/>
  <c r="Y122" i="1"/>
  <c r="Y123" i="1" a="1"/>
  <c r="Y123" i="1"/>
  <c r="Y124" i="1" a="1"/>
  <c r="Y124" i="1" s="1"/>
  <c r="Y125" i="1" a="1"/>
  <c r="Y125" i="1" s="1"/>
  <c r="Y126" i="1" a="1"/>
  <c r="Y126" i="1" s="1"/>
  <c r="Y127" i="1" a="1"/>
  <c r="Y127" i="1"/>
  <c r="Y128" i="1" a="1"/>
  <c r="Y128" i="1" s="1"/>
  <c r="Y129" i="1" a="1"/>
  <c r="Y129" i="1" s="1"/>
  <c r="Y130" i="1" a="1"/>
  <c r="Y130" i="1" s="1"/>
  <c r="Y131" i="1" a="1"/>
  <c r="Y131" i="1" s="1"/>
  <c r="Y132" i="1" a="1"/>
  <c r="Y132" i="1" s="1"/>
  <c r="Y133" i="1" a="1"/>
  <c r="Y133" i="1" s="1"/>
  <c r="Y134" i="1" a="1"/>
  <c r="Y134" i="1" s="1"/>
  <c r="Y135" i="1" a="1"/>
  <c r="Y135" i="1" s="1"/>
  <c r="Y136" i="1" a="1"/>
  <c r="Y136" i="1" s="1"/>
  <c r="Y137" i="1" a="1"/>
  <c r="Y137" i="1" s="1"/>
  <c r="Y138" i="1" a="1"/>
  <c r="Y138" i="1" s="1"/>
  <c r="Y139" i="1" a="1"/>
  <c r="Y139" i="1" s="1"/>
  <c r="Y140" i="1" a="1"/>
  <c r="Y140" i="1" s="1"/>
  <c r="Y141" i="1" a="1"/>
  <c r="Y141" i="1" s="1"/>
  <c r="Y142" i="1" a="1"/>
  <c r="Y142" i="1" s="1"/>
  <c r="Y143" i="1" a="1"/>
  <c r="Y143" i="1" s="1"/>
  <c r="Y144" i="1" a="1"/>
  <c r="Y144" i="1" s="1"/>
  <c r="Y145" i="1" a="1"/>
  <c r="Y145" i="1" s="1"/>
  <c r="Y146" i="1" a="1"/>
  <c r="Y146" i="1" s="1"/>
  <c r="Y147" i="1" a="1"/>
  <c r="Y147" i="1" s="1"/>
  <c r="Y148" i="1" a="1"/>
  <c r="Y148" i="1" s="1"/>
  <c r="Y149" i="1" a="1"/>
  <c r="Y149" i="1" s="1"/>
  <c r="Y150" i="1" a="1"/>
  <c r="Y150" i="1" s="1"/>
  <c r="Y151" i="1" a="1"/>
  <c r="Y151" i="1"/>
  <c r="Y152" i="1" a="1"/>
  <c r="Y152" i="1" s="1"/>
  <c r="Y153" i="1" a="1"/>
  <c r="Y153" i="1"/>
  <c r="Y154" i="1" a="1"/>
  <c r="Y154" i="1" s="1"/>
  <c r="Y155" i="1" a="1"/>
  <c r="Y155" i="1" s="1"/>
  <c r="Y156" i="1" a="1"/>
  <c r="Y156" i="1" s="1"/>
  <c r="Y157" i="1" a="1"/>
  <c r="Y157" i="1" s="1"/>
  <c r="Y158" i="1" a="1"/>
  <c r="Y158" i="1" s="1"/>
  <c r="Y159" i="1" a="1"/>
  <c r="Y159" i="1" s="1"/>
  <c r="Y160" i="1" a="1"/>
  <c r="Y160" i="1" s="1"/>
  <c r="Y161" i="1" a="1"/>
  <c r="Y161" i="1" s="1"/>
  <c r="Y162" i="1" a="1"/>
  <c r="Y162" i="1" s="1"/>
  <c r="Y163" i="1" a="1"/>
  <c r="Y163" i="1" s="1"/>
  <c r="Y164" i="1" a="1"/>
  <c r="Y164" i="1"/>
  <c r="Y165" i="1" a="1"/>
  <c r="Y165" i="1" s="1"/>
  <c r="Y166" i="1" a="1"/>
  <c r="Y166" i="1" s="1"/>
  <c r="Y167" i="1" a="1"/>
  <c r="Y167" i="1" s="1"/>
  <c r="Y168" i="1" a="1"/>
  <c r="Y168" i="1"/>
  <c r="Y169" i="1" a="1"/>
  <c r="Y169" i="1" s="1"/>
  <c r="Y170" i="1" a="1"/>
  <c r="Y170" i="1" s="1"/>
  <c r="Y171" i="1" a="1"/>
  <c r="Y171" i="1" s="1"/>
  <c r="Y172" i="1" a="1"/>
  <c r="Y172" i="1"/>
  <c r="Y173" i="1" a="1"/>
  <c r="Y173" i="1" s="1"/>
  <c r="Y174" i="1" a="1"/>
  <c r="Y174" i="1" s="1"/>
  <c r="Y175" i="1" a="1"/>
  <c r="Y175" i="1" s="1"/>
  <c r="Y176" i="1" a="1"/>
  <c r="Y176" i="1" s="1"/>
  <c r="Y177" i="1" a="1"/>
  <c r="Y177" i="1"/>
  <c r="Y178" i="1" a="1"/>
  <c r="Y178" i="1" s="1"/>
  <c r="Y179" i="1" a="1"/>
  <c r="Y179" i="1" s="1"/>
  <c r="Y180" i="1" a="1"/>
  <c r="Y180" i="1" s="1"/>
  <c r="Y181" i="1" a="1"/>
  <c r="Y181" i="1"/>
  <c r="Y182" i="1" a="1"/>
  <c r="Y182" i="1" s="1"/>
  <c r="Y183" i="1" a="1"/>
  <c r="Y183" i="1" s="1"/>
  <c r="Y184" i="1" a="1"/>
  <c r="Y184" i="1" s="1"/>
  <c r="Y185" i="1" a="1"/>
  <c r="Y185" i="1" s="1"/>
  <c r="Y186" i="1" a="1"/>
  <c r="Y186" i="1"/>
  <c r="Y187" i="1" a="1"/>
  <c r="Y187" i="1" s="1"/>
  <c r="Y188" i="1" a="1"/>
  <c r="Y188" i="1" s="1"/>
  <c r="Y189" i="1" a="1"/>
  <c r="Y189" i="1" s="1"/>
  <c r="Y190" i="1" a="1"/>
  <c r="Y190" i="1"/>
  <c r="Y191" i="1" a="1"/>
  <c r="Y191" i="1" s="1"/>
  <c r="Y192" i="1" a="1"/>
  <c r="Y192" i="1"/>
  <c r="Y193" i="1" a="1"/>
  <c r="Y193" i="1" s="1"/>
  <c r="Y194" i="1" a="1"/>
  <c r="Y194" i="1"/>
  <c r="Y195" i="1" a="1"/>
  <c r="Y195" i="1" s="1"/>
  <c r="Y196" i="1" a="1"/>
  <c r="Y196" i="1" s="1"/>
  <c r="Y197" i="1" a="1"/>
  <c r="Y197" i="1" s="1"/>
  <c r="Y198" i="1" a="1"/>
  <c r="Y198" i="1" s="1"/>
  <c r="Y199" i="1" a="1"/>
  <c r="Y199" i="1" s="1"/>
  <c r="Y200" i="1" a="1"/>
  <c r="Y200" i="1" s="1"/>
  <c r="Y201" i="1" a="1"/>
  <c r="Y201" i="1" s="1"/>
  <c r="Y202" i="1" a="1"/>
  <c r="Y202" i="1"/>
  <c r="Y203" i="1" a="1"/>
  <c r="Y203" i="1" s="1"/>
  <c r="Y204" i="1" a="1"/>
  <c r="Y204" i="1" s="1"/>
  <c r="Y205" i="1" a="1"/>
  <c r="Y205" i="1" s="1"/>
  <c r="Y206" i="1" a="1"/>
  <c r="Y206" i="1" s="1"/>
  <c r="Y207" i="1" a="1"/>
  <c r="Y207" i="1"/>
  <c r="Y208" i="1" a="1"/>
  <c r="Y208" i="1" s="1"/>
  <c r="Y209" i="1" a="1"/>
  <c r="Y209" i="1" s="1"/>
  <c r="Y210" i="1" a="1"/>
  <c r="Y210" i="1"/>
  <c r="Y211" i="1" a="1"/>
  <c r="Y211" i="1" s="1"/>
  <c r="Y212" i="1" a="1"/>
  <c r="Y212" i="1" s="1"/>
  <c r="Y213" i="1" a="1"/>
  <c r="Y213" i="1" s="1"/>
  <c r="Y214" i="1" a="1"/>
  <c r="Y214" i="1" s="1"/>
  <c r="Y215" i="1" a="1"/>
  <c r="Y215" i="1" s="1"/>
  <c r="Y216" i="1" a="1"/>
  <c r="Y216" i="1" s="1"/>
  <c r="Y217" i="1" a="1"/>
  <c r="Y217" i="1" s="1"/>
  <c r="Y218" i="1" a="1"/>
  <c r="Y218" i="1"/>
  <c r="Y219" i="1" a="1"/>
  <c r="Y219" i="1" s="1"/>
  <c r="Y220" i="1" a="1"/>
  <c r="Y220" i="1"/>
  <c r="Y221" i="1" a="1"/>
  <c r="Y221" i="1" s="1"/>
  <c r="Y222" i="1" a="1"/>
  <c r="Y222" i="1" s="1"/>
  <c r="Y223" i="1" a="1"/>
  <c r="Y223" i="1"/>
  <c r="Y224" i="1" a="1"/>
  <c r="Y224" i="1" s="1"/>
  <c r="Y225" i="1" a="1"/>
  <c r="Y225" i="1" s="1"/>
  <c r="Y226" i="1" a="1"/>
  <c r="Y226" i="1" s="1"/>
  <c r="Y227" i="1" a="1"/>
  <c r="Y227" i="1" s="1"/>
  <c r="Y228" i="1" a="1"/>
  <c r="Y228" i="1"/>
  <c r="Y229" i="1" a="1"/>
  <c r="Y229" i="1" s="1"/>
  <c r="Y230" i="1" a="1"/>
  <c r="Y230" i="1" s="1"/>
  <c r="Y231" i="1" a="1"/>
  <c r="Y231" i="1"/>
  <c r="Y232" i="1" a="1"/>
  <c r="Y232" i="1" s="1"/>
  <c r="Y233" i="1" a="1"/>
  <c r="Y233" i="1" s="1"/>
  <c r="Y234" i="1" a="1"/>
  <c r="Y234" i="1" s="1"/>
  <c r="Y235" i="1" a="1"/>
  <c r="Y235" i="1"/>
  <c r="Y236" i="1" a="1"/>
  <c r="Y236" i="1"/>
  <c r="Y237" i="1" a="1"/>
  <c r="Y237" i="1" s="1"/>
  <c r="Y238" i="1" a="1"/>
  <c r="Y238" i="1" s="1"/>
  <c r="Y239" i="1" a="1"/>
  <c r="Y239" i="1" s="1"/>
  <c r="Y240" i="1" a="1"/>
  <c r="Y240" i="1"/>
  <c r="Y241" i="1" a="1"/>
  <c r="Y241" i="1" s="1"/>
  <c r="Y242" i="1" a="1"/>
  <c r="Y242" i="1" s="1"/>
  <c r="Y243" i="1" a="1"/>
  <c r="Y243" i="1" s="1"/>
  <c r="Y244" i="1" a="1"/>
  <c r="Y244" i="1"/>
  <c r="Y245" i="1" a="1"/>
  <c r="Y245" i="1" s="1"/>
  <c r="Y246" i="1" a="1"/>
  <c r="Y246" i="1" s="1"/>
  <c r="Y247" i="1" a="1"/>
  <c r="Y247" i="1" s="1"/>
  <c r="Y248" i="1" a="1"/>
  <c r="Y248" i="1" s="1"/>
  <c r="Y249" i="1" a="1"/>
  <c r="Y249" i="1"/>
  <c r="Y250" i="1" a="1"/>
  <c r="Y250" i="1" s="1"/>
  <c r="Y251" i="1" a="1"/>
  <c r="Y251" i="1" s="1"/>
  <c r="Y252" i="1" a="1"/>
  <c r="Y252" i="1" s="1"/>
  <c r="Y253" i="1" a="1"/>
  <c r="Y253" i="1" s="1"/>
  <c r="Y254" i="1" a="1"/>
  <c r="Y254" i="1" s="1"/>
  <c r="Y255" i="1" a="1"/>
  <c r="Y255" i="1" s="1"/>
  <c r="Y256" i="1" a="1"/>
  <c r="Y256" i="1" s="1"/>
  <c r="Y257" i="1" a="1"/>
  <c r="Y257" i="1" s="1"/>
  <c r="Y258" i="1" a="1"/>
  <c r="Y258" i="1"/>
  <c r="Y259" i="1" a="1"/>
  <c r="Y259" i="1" s="1"/>
  <c r="Y260" i="1" a="1"/>
  <c r="Y260" i="1" s="1"/>
  <c r="Y261" i="1" a="1"/>
  <c r="Y261" i="1" s="1"/>
  <c r="Y262" i="1" a="1"/>
  <c r="Y262" i="1"/>
  <c r="Y263" i="1" a="1"/>
  <c r="Y263" i="1" s="1"/>
  <c r="Y264" i="1" a="1"/>
  <c r="Y264" i="1" s="1"/>
  <c r="Y265" i="1" a="1"/>
  <c r="Y265" i="1" s="1"/>
  <c r="Y266" i="1" a="1"/>
  <c r="Y266" i="1"/>
  <c r="Y267" i="1" a="1"/>
  <c r="Y267" i="1" s="1"/>
  <c r="Y268" i="1" a="1"/>
  <c r="Y268" i="1" s="1"/>
  <c r="Y269" i="1" a="1"/>
  <c r="Y269" i="1" s="1"/>
  <c r="Y270" i="1" a="1"/>
  <c r="Y270" i="1" s="1"/>
  <c r="Y271" i="1" a="1"/>
  <c r="Y271" i="1" s="1"/>
  <c r="Y272" i="1" a="1"/>
  <c r="Y272" i="1" s="1"/>
  <c r="Y273" i="1" a="1"/>
  <c r="Y273" i="1" s="1"/>
  <c r="Y274" i="1" a="1"/>
  <c r="Y274" i="1"/>
  <c r="Y275" i="1" a="1"/>
  <c r="Y275" i="1" s="1"/>
  <c r="Y276" i="1" a="1"/>
  <c r="Y276" i="1" s="1"/>
  <c r="Y277" i="1" a="1"/>
  <c r="Y277" i="1"/>
  <c r="Y278" i="1" a="1"/>
  <c r="Y278" i="1" s="1"/>
  <c r="Y279" i="1" a="1"/>
  <c r="Y279" i="1"/>
  <c r="Y280" i="1" a="1"/>
  <c r="Y280" i="1" s="1"/>
  <c r="Y281" i="1" a="1"/>
  <c r="Y281" i="1" s="1"/>
  <c r="Y282" i="1" a="1"/>
  <c r="Y282" i="1"/>
  <c r="Y283" i="1" a="1"/>
  <c r="Y283" i="1" s="1"/>
  <c r="Y284" i="1" a="1"/>
  <c r="Y284" i="1" s="1"/>
  <c r="Y285" i="1" a="1"/>
  <c r="Y285" i="1" s="1"/>
  <c r="Y286" i="1" a="1"/>
  <c r="Y286" i="1" s="1"/>
  <c r="Y287" i="1" a="1"/>
  <c r="Y287" i="1" s="1"/>
  <c r="Y288" i="1" a="1"/>
  <c r="Y288" i="1" s="1"/>
  <c r="Y289" i="1" a="1"/>
  <c r="Y289" i="1" s="1"/>
  <c r="Y290" i="1" a="1"/>
  <c r="Y290" i="1"/>
  <c r="Y291" i="1" a="1"/>
  <c r="Y291" i="1" s="1"/>
  <c r="Y292" i="1" a="1"/>
  <c r="Y292" i="1"/>
  <c r="Y293" i="1" a="1"/>
  <c r="Y293" i="1" s="1"/>
  <c r="Y294" i="1" a="1"/>
  <c r="Y294" i="1" s="1"/>
  <c r="Y295" i="1" a="1"/>
  <c r="Y295" i="1"/>
  <c r="Y296" i="1" a="1"/>
  <c r="Y296" i="1" s="1"/>
  <c r="Y297" i="1" a="1"/>
  <c r="Y297" i="1" s="1"/>
  <c r="Y298" i="1" a="1"/>
  <c r="Y298" i="1" s="1"/>
  <c r="Y299" i="1" a="1"/>
  <c r="Y299" i="1" s="1"/>
  <c r="Y300" i="1" a="1"/>
  <c r="Y300" i="1"/>
  <c r="Y301" i="1" a="1"/>
  <c r="Y301" i="1" s="1"/>
  <c r="Y302" i="1" a="1"/>
  <c r="Y302" i="1" s="1"/>
  <c r="Y303" i="1" a="1"/>
  <c r="Y303" i="1" s="1"/>
  <c r="Y304" i="1" a="1"/>
  <c r="Y304" i="1" s="1"/>
  <c r="Y305" i="1" a="1"/>
  <c r="Y305" i="1" s="1"/>
  <c r="Y306" i="1" a="1"/>
  <c r="Y306" i="1" s="1"/>
  <c r="Y307" i="1" a="1"/>
  <c r="Y307" i="1" s="1"/>
  <c r="Y308" i="1" a="1"/>
  <c r="Y308" i="1"/>
  <c r="Y309" i="1" a="1"/>
  <c r="Y309" i="1" s="1"/>
  <c r="Y310" i="1" a="1"/>
  <c r="Y310" i="1" s="1"/>
  <c r="Y311" i="1" a="1"/>
  <c r="Y311" i="1" s="1"/>
  <c r="Y312" i="1" a="1"/>
  <c r="Y312" i="1"/>
  <c r="Y313" i="1" a="1"/>
  <c r="Y313" i="1" s="1"/>
  <c r="Y314" i="1" a="1"/>
  <c r="Y314" i="1" s="1"/>
  <c r="Y315" i="1" a="1"/>
  <c r="Y315" i="1" s="1"/>
  <c r="Y316" i="1" a="1"/>
  <c r="Y316" i="1"/>
  <c r="Y317" i="1" a="1"/>
  <c r="Y317" i="1" s="1"/>
  <c r="Y318" i="1" a="1"/>
  <c r="Y318" i="1" s="1"/>
  <c r="Y319" i="1" a="1"/>
  <c r="Y319" i="1" s="1"/>
  <c r="Y320" i="1" a="1"/>
  <c r="Y320" i="1" s="1"/>
  <c r="Y321" i="1" a="1"/>
  <c r="Y321" i="1"/>
  <c r="Y322" i="1" a="1"/>
  <c r="Y322" i="1" s="1"/>
  <c r="Y323" i="1" a="1"/>
  <c r="Y323" i="1" s="1"/>
  <c r="Y324" i="1" a="1"/>
  <c r="Y324" i="1" s="1"/>
  <c r="Y325" i="1" a="1"/>
  <c r="Y325" i="1" s="1"/>
  <c r="Y326" i="1" a="1"/>
  <c r="Y326" i="1" s="1"/>
  <c r="Y327" i="1" a="1"/>
  <c r="Y327" i="1" s="1"/>
  <c r="Y328" i="1" a="1"/>
  <c r="Y328" i="1" s="1"/>
  <c r="Y329" i="1" a="1"/>
  <c r="Y329" i="1" s="1"/>
  <c r="Y330" i="1" a="1"/>
  <c r="Y330" i="1"/>
  <c r="Y331" i="1" a="1"/>
  <c r="Y331" i="1" s="1"/>
  <c r="Y332" i="1" a="1"/>
  <c r="Y332" i="1" s="1"/>
  <c r="Y333" i="1" a="1"/>
  <c r="Y333" i="1"/>
  <c r="Y334" i="1" a="1"/>
  <c r="Y334" i="1"/>
  <c r="Y335" i="1" a="1"/>
  <c r="Y335" i="1" s="1"/>
  <c r="Y336" i="1" a="1"/>
  <c r="Y336" i="1" s="1"/>
  <c r="Y337" i="1" a="1"/>
  <c r="Y337" i="1" s="1"/>
  <c r="Y338" i="1" a="1"/>
  <c r="Y338" i="1"/>
  <c r="Y339" i="1" a="1"/>
  <c r="Y339" i="1" s="1"/>
  <c r="Y340" i="1" a="1"/>
  <c r="Y340" i="1" s="1"/>
  <c r="Y341" i="1" a="1"/>
  <c r="Y341" i="1" s="1"/>
  <c r="Y342" i="1" a="1"/>
  <c r="Y342" i="1" s="1"/>
  <c r="Y343" i="1" a="1"/>
  <c r="Y343" i="1" s="1"/>
  <c r="Y344" i="1" a="1"/>
  <c r="Y344" i="1" s="1"/>
  <c r="Y345" i="1" a="1"/>
  <c r="Y345" i="1" s="1"/>
  <c r="Y346" i="1" a="1"/>
  <c r="Y346" i="1"/>
  <c r="Y347" i="1" a="1"/>
  <c r="Y347" i="1" s="1"/>
  <c r="Y348" i="1" a="1"/>
  <c r="Y348" i="1" s="1"/>
  <c r="Y349" i="1" a="1"/>
  <c r="Y349" i="1" s="1"/>
  <c r="Y350" i="1" a="1"/>
  <c r="Y350" i="1" s="1"/>
  <c r="Y351" i="1" a="1"/>
  <c r="Y351" i="1"/>
  <c r="Y352" i="1" a="1"/>
  <c r="Y352" i="1" s="1"/>
  <c r="Y353" i="1" a="1"/>
  <c r="Y353" i="1" s="1"/>
  <c r="Y354" i="1" a="1"/>
  <c r="Y354" i="1"/>
  <c r="Y355" i="1" a="1"/>
  <c r="Y355" i="1" s="1"/>
  <c r="Y356" i="1" a="1"/>
  <c r="Y356" i="1" s="1"/>
  <c r="Y357" i="1" a="1"/>
  <c r="Y357" i="1" s="1"/>
  <c r="Y358" i="1" a="1"/>
  <c r="Y358" i="1" s="1"/>
  <c r="Y359" i="1" a="1"/>
  <c r="Y359" i="1" s="1"/>
  <c r="Y360" i="1" a="1"/>
  <c r="Y360" i="1" s="1"/>
  <c r="Y361" i="1" a="1"/>
  <c r="Y361" i="1" s="1"/>
  <c r="Y362" i="1" a="1"/>
  <c r="Y362" i="1" s="1"/>
  <c r="Y363" i="1" a="1"/>
  <c r="Y363" i="1" s="1"/>
  <c r="Y364" i="1" a="1"/>
  <c r="Y364" i="1"/>
  <c r="Y365" i="1" a="1"/>
  <c r="Y365" i="1" s="1"/>
  <c r="Y366" i="1" a="1"/>
  <c r="Y366" i="1" s="1"/>
  <c r="Y367" i="1" a="1"/>
  <c r="Y367" i="1" s="1"/>
  <c r="Y368" i="1" a="1"/>
  <c r="Y368" i="1" s="1"/>
  <c r="Y369" i="1" a="1"/>
  <c r="Y369" i="1" s="1"/>
  <c r="Y370" i="1" a="1"/>
  <c r="Y370" i="1" s="1"/>
  <c r="Y371" i="1" a="1"/>
  <c r="Y371" i="1" s="1"/>
  <c r="Y372" i="1" a="1"/>
  <c r="Y372" i="1"/>
  <c r="Y373" i="1" a="1"/>
  <c r="Y373" i="1" s="1"/>
  <c r="Y374" i="1" a="1"/>
  <c r="Y374" i="1" s="1"/>
  <c r="Y375" i="1" a="1"/>
  <c r="Y375" i="1"/>
  <c r="Y376" i="1" a="1"/>
  <c r="Y376" i="1" s="1"/>
  <c r="Y377" i="1" a="1"/>
  <c r="Y377" i="1" s="1"/>
  <c r="Y378" i="1" a="1"/>
  <c r="Y378" i="1" s="1"/>
  <c r="Y379" i="1" a="1"/>
  <c r="Y379" i="1" s="1"/>
  <c r="Y380" i="1" a="1"/>
  <c r="Y380" i="1"/>
  <c r="Y381" i="1" a="1"/>
  <c r="Y381" i="1" s="1"/>
  <c r="Y382" i="1" a="1"/>
  <c r="Y382" i="1" s="1"/>
  <c r="Y383" i="1" a="1"/>
  <c r="Y383" i="1" s="1"/>
  <c r="Y384" i="1" a="1"/>
  <c r="Y384" i="1" s="1"/>
  <c r="Y385" i="1" a="1"/>
  <c r="Y385" i="1" s="1"/>
  <c r="Y386" i="1" a="1"/>
  <c r="Y386" i="1" s="1"/>
  <c r="Y387" i="1" a="1"/>
  <c r="Y387" i="1" s="1"/>
  <c r="Y388" i="1" a="1"/>
  <c r="Y388" i="1"/>
  <c r="Y389" i="1" a="1"/>
  <c r="Y389" i="1" s="1"/>
  <c r="Y390" i="1" a="1"/>
  <c r="Y390" i="1" s="1"/>
  <c r="Y391" i="1" a="1"/>
  <c r="Y391" i="1" s="1"/>
  <c r="Y392" i="1" a="1"/>
  <c r="Y392" i="1" s="1"/>
  <c r="Y393" i="1" a="1"/>
  <c r="Y393" i="1"/>
  <c r="Y394" i="1" a="1"/>
  <c r="Y394" i="1" s="1"/>
  <c r="Y395" i="1" a="1"/>
  <c r="Y395" i="1" s="1"/>
  <c r="Y396" i="1" a="1"/>
  <c r="Y396" i="1" s="1"/>
  <c r="Y397" i="1" a="1"/>
  <c r="Y397" i="1"/>
  <c r="Y398" i="1" a="1"/>
  <c r="Y398" i="1" s="1"/>
  <c r="Y399" i="1" a="1"/>
  <c r="Y399" i="1" s="1"/>
  <c r="Y400" i="1" a="1"/>
  <c r="Y400" i="1" s="1"/>
  <c r="Y401" i="1" a="1"/>
  <c r="Y401" i="1" s="1"/>
  <c r="Y402" i="1" a="1"/>
  <c r="Y402" i="1"/>
  <c r="Y403" i="1" a="1"/>
  <c r="Y403" i="1" s="1"/>
  <c r="Y404" i="1" a="1"/>
  <c r="Y404" i="1" s="1"/>
  <c r="Y405" i="1" a="1"/>
  <c r="Y405" i="1" s="1"/>
  <c r="Y406" i="1" a="1"/>
  <c r="Y406" i="1"/>
  <c r="Y407" i="1" a="1"/>
  <c r="Y407" i="1" s="1"/>
  <c r="Y408" i="1" a="1"/>
  <c r="Y408" i="1" s="1"/>
  <c r="Y409" i="1" a="1"/>
  <c r="Y409" i="1" s="1"/>
  <c r="Y410" i="1" a="1"/>
  <c r="Y410" i="1"/>
  <c r="Y411" i="1" a="1"/>
  <c r="Y411" i="1" s="1"/>
  <c r="Y412" i="1" a="1"/>
  <c r="Y412" i="1" s="1"/>
  <c r="Y413" i="1" a="1"/>
  <c r="Y413" i="1" s="1"/>
  <c r="Y414" i="1" a="1"/>
  <c r="Y414" i="1" s="1"/>
  <c r="Y415" i="1" a="1"/>
  <c r="Y415" i="1" s="1"/>
  <c r="Y416" i="1" a="1"/>
  <c r="Y416" i="1" s="1"/>
  <c r="Y417" i="1" a="1"/>
  <c r="Y417" i="1" s="1"/>
  <c r="Y418" i="1" a="1"/>
  <c r="Y418" i="1" s="1"/>
  <c r="Y419" i="1" a="1"/>
  <c r="Y419" i="1" s="1"/>
  <c r="Y420" i="1" a="1"/>
  <c r="Y420" i="1" s="1"/>
  <c r="Y421" i="1" a="1"/>
  <c r="Y421" i="1" s="1"/>
  <c r="Y422" i="1" a="1"/>
  <c r="Y422" i="1" s="1"/>
  <c r="Y423" i="1" a="1"/>
  <c r="Y423" i="1"/>
  <c r="Y424" i="1" a="1"/>
  <c r="Y424" i="1" s="1"/>
  <c r="Y425" i="1" a="1"/>
  <c r="Y425" i="1" s="1"/>
  <c r="Y426" i="1" a="1"/>
  <c r="Y426" i="1" s="1"/>
  <c r="Y427" i="1" a="1"/>
  <c r="Y427" i="1" s="1"/>
  <c r="Y428" i="1" a="1"/>
  <c r="Y428" i="1" s="1"/>
  <c r="Y429" i="1" a="1"/>
  <c r="Y429" i="1" s="1"/>
  <c r="Y430" i="1" a="1"/>
  <c r="Y430" i="1" s="1"/>
  <c r="Y431" i="1" a="1"/>
  <c r="Y431" i="1" s="1"/>
  <c r="Y432" i="1" a="1"/>
  <c r="Y432" i="1" s="1"/>
  <c r="Y433" i="1" a="1"/>
  <c r="Y433" i="1" s="1"/>
  <c r="Y434" i="1" a="1"/>
  <c r="Y434" i="1"/>
  <c r="Y435" i="1" a="1"/>
  <c r="Y435" i="1" s="1"/>
  <c r="Y436" i="1" a="1"/>
  <c r="Y436" i="1"/>
  <c r="Y437" i="1" a="1"/>
  <c r="Y437" i="1" s="1"/>
  <c r="Y438" i="1" a="1"/>
  <c r="Y438" i="1" s="1"/>
  <c r="Y439" i="1" a="1"/>
  <c r="Y439" i="1"/>
  <c r="Y440" i="1" a="1"/>
  <c r="Y440" i="1" s="1"/>
  <c r="Y441" i="1" a="1"/>
  <c r="Y441" i="1" s="1"/>
  <c r="Y442" i="1" a="1"/>
  <c r="Y442" i="1" s="1"/>
  <c r="Y443" i="1" a="1"/>
  <c r="Y443" i="1" s="1"/>
  <c r="Y444" i="1" a="1"/>
  <c r="Y444" i="1"/>
  <c r="Y445" i="1" a="1"/>
  <c r="Y445" i="1" s="1"/>
  <c r="Y446" i="1" a="1"/>
  <c r="Y446" i="1" s="1"/>
  <c r="Y447" i="1" a="1"/>
  <c r="Y447" i="1" s="1"/>
  <c r="Y448" i="1" a="1"/>
  <c r="Y448" i="1" s="1"/>
  <c r="Y449" i="1" a="1"/>
  <c r="Y449" i="1" s="1"/>
  <c r="Y450" i="1" a="1"/>
  <c r="Y450" i="1" s="1"/>
  <c r="Y451" i="1" a="1"/>
  <c r="Y451" i="1" s="1"/>
  <c r="Y452" i="1" a="1"/>
  <c r="Y452" i="1" s="1"/>
  <c r="Y453" i="1" a="1"/>
  <c r="Y453" i="1" s="1"/>
  <c r="Y454" i="1" a="1"/>
  <c r="Y454" i="1" s="1"/>
  <c r="Y455" i="1" a="1"/>
  <c r="Y455" i="1" s="1"/>
  <c r="Y456" i="1" a="1"/>
  <c r="Y456" i="1"/>
  <c r="Y457" i="1" a="1"/>
  <c r="Y457" i="1" s="1"/>
  <c r="Y458" i="1" a="1"/>
  <c r="Y458" i="1" s="1"/>
  <c r="Y459" i="1" a="1"/>
  <c r="Y459" i="1" s="1"/>
  <c r="Y460" i="1" a="1"/>
  <c r="Y460" i="1" s="1"/>
  <c r="Y461" i="1" a="1"/>
  <c r="Y461" i="1" s="1"/>
  <c r="Y462" i="1" a="1"/>
  <c r="Y462" i="1" s="1"/>
  <c r="Y463" i="1" a="1"/>
  <c r="Y463" i="1" s="1"/>
  <c r="Y464" i="1" a="1"/>
  <c r="Y464" i="1" s="1"/>
  <c r="Y465" i="1" a="1"/>
  <c r="Y465" i="1"/>
  <c r="Y466" i="1" a="1"/>
  <c r="Y466" i="1" s="1"/>
  <c r="Y467" i="1" a="1"/>
  <c r="Y467" i="1" s="1"/>
  <c r="Y468" i="1" a="1"/>
  <c r="Y468" i="1" s="1"/>
  <c r="Y469" i="1" a="1"/>
  <c r="Y469" i="1" s="1"/>
  <c r="Y470" i="1" a="1"/>
  <c r="Y470" i="1"/>
  <c r="Y471" i="1" a="1"/>
  <c r="Y471" i="1" s="1"/>
  <c r="Y472" i="1" a="1"/>
  <c r="Y472" i="1" s="1"/>
  <c r="Y473" i="1" a="1"/>
  <c r="Y473" i="1" s="1"/>
  <c r="Y474" i="1" a="1"/>
  <c r="Y474" i="1"/>
  <c r="Y475" i="1" a="1"/>
  <c r="Y475" i="1" s="1"/>
  <c r="Y476" i="1" a="1"/>
  <c r="Y476" i="1" s="1"/>
  <c r="Y477" i="1" a="1"/>
  <c r="Y477" i="1"/>
  <c r="Y478" i="1" a="1"/>
  <c r="Y478" i="1"/>
  <c r="Y479" i="1" a="1"/>
  <c r="Y479" i="1" s="1"/>
  <c r="Y480" i="1" a="1"/>
  <c r="Y480" i="1" s="1"/>
  <c r="Y481" i="1" a="1"/>
  <c r="Y481" i="1"/>
  <c r="Y482" i="1" a="1"/>
  <c r="Y482" i="1" s="1"/>
  <c r="Y483" i="1" a="1"/>
  <c r="Y483" i="1" s="1"/>
  <c r="Y484" i="1" a="1"/>
  <c r="Y484" i="1" s="1"/>
  <c r="Y485" i="1" a="1"/>
  <c r="Y485" i="1" s="1"/>
  <c r="Y486" i="1" a="1"/>
  <c r="Y486" i="1" s="1"/>
  <c r="Y487" i="1" a="1"/>
  <c r="Y487" i="1" s="1"/>
  <c r="Y488" i="1" a="1"/>
  <c r="Y488" i="1" s="1"/>
  <c r="Y489" i="1" a="1"/>
  <c r="Y489" i="1" s="1"/>
  <c r="Y490" i="1" a="1"/>
  <c r="Y490" i="1"/>
  <c r="Y491" i="1" a="1"/>
  <c r="Y491" i="1" s="1"/>
  <c r="Y492" i="1" a="1"/>
  <c r="Y492" i="1" s="1"/>
  <c r="Y493" i="1" a="1"/>
  <c r="Y493" i="1"/>
  <c r="Y494" i="1" a="1"/>
  <c r="Y494" i="1"/>
  <c r="Y495" i="1" a="1"/>
  <c r="Y495" i="1" s="1"/>
  <c r="Y496" i="1" a="1"/>
  <c r="Y496" i="1" s="1"/>
  <c r="Y497" i="1" a="1"/>
  <c r="Y497" i="1" s="1"/>
  <c r="Y498" i="1" a="1"/>
  <c r="Y498" i="1" s="1"/>
  <c r="Y499" i="1" a="1"/>
  <c r="Y499" i="1" s="1"/>
  <c r="Y500" i="1" a="1"/>
  <c r="Y500" i="1" s="1"/>
  <c r="Y501" i="1" a="1"/>
  <c r="Y501" i="1" s="1"/>
  <c r="Y502" i="1" a="1"/>
  <c r="Y502" i="1" s="1"/>
  <c r="Y503" i="1" a="1"/>
  <c r="Y503" i="1" s="1"/>
  <c r="Y504" i="1" a="1"/>
  <c r="Y504" i="1" s="1"/>
  <c r="Y505" i="1" a="1"/>
  <c r="Y505" i="1" s="1"/>
  <c r="Y506" i="1" a="1"/>
  <c r="Y506" i="1" s="1"/>
  <c r="Y507" i="1" a="1"/>
  <c r="Y507" i="1"/>
  <c r="Y508" i="1" a="1"/>
  <c r="Y508" i="1" s="1"/>
  <c r="Y509" i="1" a="1"/>
  <c r="Y509" i="1" s="1"/>
  <c r="Y510" i="1" a="1"/>
  <c r="Y510" i="1" s="1"/>
  <c r="Y511" i="1" a="1"/>
  <c r="Y511" i="1"/>
  <c r="Y512" i="1" a="1"/>
  <c r="Y512" i="1" s="1"/>
  <c r="Y513" i="1" a="1"/>
  <c r="Y513" i="1" s="1"/>
  <c r="Y514" i="1" a="1"/>
  <c r="Y514" i="1" s="1"/>
  <c r="Y515" i="1" a="1"/>
  <c r="Y515" i="1" s="1"/>
  <c r="Y516" i="1" a="1"/>
  <c r="Y516" i="1" s="1"/>
  <c r="Y517" i="1" a="1"/>
  <c r="Y517" i="1" s="1"/>
  <c r="Y518" i="1" a="1"/>
  <c r="Y518" i="1" s="1"/>
  <c r="Y519" i="1" a="1"/>
  <c r="Y519" i="1"/>
  <c r="Y520" i="1" a="1"/>
  <c r="Y520" i="1" s="1"/>
  <c r="Y521" i="1" a="1"/>
  <c r="Y521" i="1" s="1"/>
  <c r="Y522" i="1" a="1"/>
  <c r="Y522" i="1" s="1"/>
  <c r="Y523" i="1" a="1"/>
  <c r="Y523" i="1"/>
  <c r="Y524" i="1" a="1"/>
  <c r="Y524" i="1" s="1"/>
  <c r="Y525" i="1" a="1"/>
  <c r="Y525" i="1" s="1"/>
  <c r="Y526" i="1" a="1"/>
  <c r="Y526" i="1" s="1"/>
  <c r="Y527" i="1" a="1"/>
  <c r="Y527" i="1" s="1"/>
  <c r="Y528" i="1" a="1"/>
  <c r="Y528" i="1" s="1"/>
  <c r="Y529" i="1" a="1"/>
  <c r="Y529" i="1" s="1"/>
  <c r="Y530" i="1" a="1"/>
  <c r="Y530" i="1" s="1"/>
  <c r="Y531" i="1" a="1"/>
  <c r="Y531" i="1" s="1"/>
  <c r="Y532" i="1" a="1"/>
  <c r="Y532" i="1" s="1"/>
  <c r="Y533" i="1" a="1"/>
  <c r="Y533" i="1" s="1"/>
  <c r="Y534" i="1" a="1"/>
  <c r="Y534" i="1" s="1"/>
  <c r="Y535" i="1" a="1"/>
  <c r="Y535" i="1"/>
  <c r="Y536" i="1" a="1"/>
  <c r="Y536" i="1" s="1"/>
  <c r="Y537" i="1" a="1"/>
  <c r="Y537" i="1" s="1"/>
  <c r="Y538" i="1" a="1"/>
  <c r="Y538" i="1" s="1"/>
  <c r="Y539" i="1" a="1"/>
  <c r="Y539" i="1" s="1"/>
  <c r="Y540" i="1" a="1"/>
  <c r="Y540" i="1" s="1"/>
  <c r="Y541" i="1" a="1"/>
  <c r="Y541" i="1" s="1"/>
  <c r="Y542" i="1" a="1"/>
  <c r="Y542" i="1" s="1"/>
  <c r="Y543" i="1" a="1"/>
  <c r="Y543" i="1" s="1"/>
  <c r="Y544" i="1" a="1"/>
  <c r="Y544" i="1"/>
  <c r="Y545" i="1" a="1"/>
  <c r="Y545" i="1" s="1"/>
  <c r="Y546" i="1" a="1"/>
  <c r="Y546" i="1" s="1"/>
  <c r="Y547" i="1" a="1"/>
  <c r="Y547" i="1"/>
  <c r="Y548" i="1" a="1"/>
  <c r="Y548" i="1" s="1"/>
  <c r="Y549" i="1" a="1"/>
  <c r="Y549" i="1" s="1"/>
  <c r="Y550" i="1" a="1"/>
  <c r="Y550" i="1"/>
  <c r="Y551" i="1" a="1"/>
  <c r="Y551" i="1" s="1"/>
  <c r="Y552" i="1" a="1"/>
  <c r="Y552" i="1"/>
  <c r="Y553" i="1" a="1"/>
  <c r="Y553" i="1"/>
  <c r="Y554" i="1" a="1"/>
  <c r="Y554" i="1" s="1"/>
  <c r="Y555" i="1" a="1"/>
  <c r="Y555" i="1" s="1"/>
  <c r="Y556" i="1" a="1"/>
  <c r="Y556" i="1" s="1"/>
  <c r="Y557" i="1" a="1"/>
  <c r="Y557" i="1" s="1"/>
  <c r="Y558" i="1" a="1"/>
  <c r="Y558" i="1" s="1"/>
  <c r="Y559" i="1" a="1"/>
  <c r="Y559" i="1"/>
  <c r="Y560" i="1" a="1"/>
  <c r="Y560" i="1" s="1"/>
  <c r="Y561" i="1" a="1"/>
  <c r="Y561" i="1" s="1"/>
  <c r="Y562" i="1" a="1"/>
  <c r="Y562" i="1" s="1"/>
  <c r="Y563" i="1" a="1"/>
  <c r="Y563" i="1"/>
  <c r="Y564" i="1" a="1"/>
  <c r="Y564" i="1" s="1"/>
  <c r="Y565" i="1" a="1"/>
  <c r="Y565" i="1"/>
  <c r="Y566" i="1" a="1"/>
  <c r="Y566" i="1" s="1"/>
  <c r="Y567" i="1" a="1"/>
  <c r="Y567" i="1" s="1"/>
  <c r="Y568" i="1" a="1"/>
  <c r="Y568" i="1"/>
  <c r="Y569" i="1" a="1"/>
  <c r="Y569" i="1" s="1"/>
  <c r="Y570" i="1" a="1"/>
  <c r="Y570" i="1" s="1"/>
  <c r="Y571" i="1" a="1"/>
  <c r="Y571" i="1" s="1"/>
  <c r="Y572" i="1" a="1"/>
  <c r="Y572" i="1" s="1"/>
  <c r="Y573" i="1" a="1"/>
  <c r="Y573" i="1" s="1"/>
  <c r="Y574" i="1" a="1"/>
  <c r="Y574" i="1"/>
  <c r="Y575" i="1" a="1"/>
  <c r="Y575" i="1" s="1"/>
  <c r="Y576" i="1" a="1"/>
  <c r="Y576" i="1" s="1"/>
  <c r="Y577" i="1" a="1"/>
  <c r="Y577" i="1" s="1"/>
  <c r="Y578" i="1" a="1"/>
  <c r="Y578" i="1" s="1"/>
  <c r="Y579" i="1" a="1"/>
  <c r="Y579" i="1" s="1"/>
  <c r="Y580" i="1" a="1"/>
  <c r="Y580" i="1" s="1"/>
  <c r="Y581" i="1" a="1"/>
  <c r="Y581" i="1"/>
  <c r="Y582" i="1" a="1"/>
  <c r="Y582" i="1" s="1"/>
  <c r="Y583" i="1" a="1"/>
  <c r="Y583" i="1" s="1"/>
  <c r="Y584" i="1" a="1"/>
  <c r="Y584" i="1" s="1"/>
  <c r="Y585" i="1" a="1"/>
  <c r="Y585" i="1" s="1"/>
  <c r="Y586" i="1" a="1"/>
  <c r="Y586" i="1"/>
  <c r="Y587" i="1" a="1"/>
  <c r="Y587" i="1" s="1"/>
  <c r="Y588" i="1" a="1"/>
  <c r="Y588" i="1" s="1"/>
  <c r="Y589" i="1" a="1"/>
  <c r="Y589" i="1" s="1"/>
  <c r="Y590" i="1" a="1"/>
  <c r="Y590" i="1" s="1"/>
  <c r="Y591" i="1" a="1"/>
  <c r="Y591" i="1" s="1"/>
  <c r="Y592" i="1" a="1"/>
  <c r="Y592" i="1"/>
  <c r="Y593" i="1" a="1"/>
  <c r="Y593" i="1" s="1"/>
  <c r="Y594" i="1" a="1"/>
  <c r="Y594" i="1"/>
  <c r="Y595" i="1" a="1"/>
  <c r="Y595" i="1"/>
  <c r="Y596" i="1" a="1"/>
  <c r="Y596" i="1" s="1"/>
  <c r="Y597" i="1" a="1"/>
  <c r="Y597" i="1" s="1"/>
  <c r="Y598" i="1" a="1"/>
  <c r="Y598" i="1"/>
  <c r="Y599" i="1" a="1"/>
  <c r="Y599" i="1"/>
  <c r="Y600" i="1" a="1"/>
  <c r="Y600" i="1" s="1"/>
  <c r="Y601" i="1" a="1"/>
  <c r="Y601" i="1"/>
  <c r="Y602" i="1" a="1"/>
  <c r="Y602" i="1" s="1"/>
  <c r="Y603" i="1" a="1"/>
  <c r="Y603" i="1" s="1"/>
  <c r="Y604" i="1" a="1"/>
  <c r="Y604" i="1"/>
  <c r="Y605" i="1" a="1"/>
  <c r="Y605" i="1" s="1"/>
  <c r="Y606" i="1" a="1"/>
  <c r="Y606" i="1" s="1"/>
  <c r="Y607" i="1" a="1"/>
  <c r="Y607" i="1" s="1"/>
  <c r="Y608" i="1" a="1"/>
  <c r="Y608" i="1" s="1"/>
  <c r="Y609" i="1" a="1"/>
  <c r="Y609" i="1" s="1"/>
  <c r="Y610" i="1" a="1"/>
  <c r="Y610" i="1"/>
  <c r="Y611" i="1" a="1"/>
  <c r="Y611" i="1" s="1"/>
  <c r="Y612" i="1" a="1"/>
  <c r="Y612" i="1" s="1"/>
  <c r="Y613" i="1" a="1"/>
  <c r="Y613" i="1" s="1"/>
  <c r="Y614" i="1" a="1"/>
  <c r="Y614" i="1" s="1"/>
  <c r="Y615" i="1" a="1"/>
  <c r="Y615" i="1" s="1"/>
  <c r="Y616" i="1" a="1"/>
  <c r="Y616" i="1" s="1"/>
  <c r="Y617" i="1" a="1"/>
  <c r="Y617" i="1" s="1"/>
  <c r="AA3" i="1" a="1"/>
  <c r="AA3" i="1" s="1"/>
  <c r="AA4" i="1" a="1"/>
  <c r="AA4" i="1" s="1"/>
  <c r="AA5" i="1" a="1"/>
  <c r="AA5" i="1" s="1"/>
  <c r="AA6" i="1" a="1"/>
  <c r="AA6" i="1" s="1"/>
  <c r="AA7" i="1" a="1"/>
  <c r="AA7" i="1" s="1"/>
  <c r="AA8" i="1" a="1"/>
  <c r="AA8" i="1"/>
  <c r="AA9" i="1" a="1"/>
  <c r="AA9" i="1"/>
  <c r="AA10" i="1" a="1"/>
  <c r="AA10" i="1" s="1"/>
  <c r="AA11" i="1" a="1"/>
  <c r="AA11" i="1" s="1"/>
  <c r="AA12" i="1" a="1"/>
  <c r="AA12" i="1" s="1"/>
  <c r="AA13" i="1" a="1"/>
  <c r="AA13" i="1" s="1"/>
  <c r="AA14" i="1" a="1"/>
  <c r="AA14" i="1" s="1"/>
  <c r="AA15" i="1" a="1"/>
  <c r="AA15" i="1" s="1"/>
  <c r="AA16" i="1" a="1"/>
  <c r="AA16" i="1"/>
  <c r="AA17" i="1" a="1"/>
  <c r="AA17" i="1" s="1"/>
  <c r="AA18" i="1" a="1"/>
  <c r="AA18" i="1" s="1"/>
  <c r="AA19" i="1" a="1"/>
  <c r="AA19" i="1" s="1"/>
  <c r="AA20" i="1" a="1"/>
  <c r="AA20" i="1"/>
  <c r="AA21" i="1" a="1"/>
  <c r="AA21" i="1" s="1"/>
  <c r="AA22" i="1" a="1"/>
  <c r="AA22" i="1" s="1"/>
  <c r="AA23" i="1" a="1"/>
  <c r="AA23" i="1" s="1"/>
  <c r="AA24" i="1" a="1"/>
  <c r="AA24" i="1" s="1"/>
  <c r="AA25" i="1" a="1"/>
  <c r="AA25" i="1" s="1"/>
  <c r="AA26" i="1" a="1"/>
  <c r="AA26" i="1" s="1"/>
  <c r="AA27" i="1" a="1"/>
  <c r="AA27" i="1" s="1"/>
  <c r="AA28" i="1" a="1"/>
  <c r="AA28" i="1" s="1"/>
  <c r="AA29" i="1" a="1"/>
  <c r="AA29" i="1" s="1"/>
  <c r="AA30" i="1" a="1"/>
  <c r="AA30" i="1" s="1"/>
  <c r="AA31" i="1" a="1"/>
  <c r="AA31" i="1" s="1"/>
  <c r="AA32" i="1" a="1"/>
  <c r="AA32" i="1" s="1"/>
  <c r="AA33" i="1" a="1"/>
  <c r="AA33" i="1" s="1"/>
  <c r="AA34" i="1" a="1"/>
  <c r="AA34" i="1" s="1"/>
  <c r="AA35" i="1" a="1"/>
  <c r="AA35" i="1" s="1"/>
  <c r="AA36" i="1" a="1"/>
  <c r="AA36" i="1" s="1"/>
  <c r="AA37" i="1" a="1"/>
  <c r="AA37" i="1" s="1"/>
  <c r="AA38" i="1" a="1"/>
  <c r="AA38" i="1"/>
  <c r="AA39" i="1" a="1"/>
  <c r="AA39" i="1" s="1"/>
  <c r="AA40" i="1" a="1"/>
  <c r="AA40" i="1" s="1"/>
  <c r="AA41" i="1" a="1"/>
  <c r="AA41" i="1" s="1"/>
  <c r="AA42" i="1" a="1"/>
  <c r="AA42" i="1" s="1"/>
  <c r="AA43" i="1" a="1"/>
  <c r="AA43" i="1" s="1"/>
  <c r="AA44" i="1" a="1"/>
  <c r="AA44" i="1" s="1"/>
  <c r="AA45" i="1" a="1"/>
  <c r="AA45" i="1" s="1"/>
  <c r="AA46" i="1" a="1"/>
  <c r="AA46" i="1" s="1"/>
  <c r="AA47" i="1" a="1"/>
  <c r="AA47" i="1" s="1"/>
  <c r="AA48" i="1" a="1"/>
  <c r="AA48" i="1" s="1"/>
  <c r="AA49" i="1" a="1"/>
  <c r="AA49" i="1"/>
  <c r="AA50" i="1" a="1"/>
  <c r="AA50" i="1" s="1"/>
  <c r="AA51" i="1" a="1"/>
  <c r="AA51" i="1"/>
  <c r="AA52" i="1" a="1"/>
  <c r="AA52" i="1"/>
  <c r="AA53" i="1" a="1"/>
  <c r="AA53" i="1" s="1"/>
  <c r="AA54" i="1" a="1"/>
  <c r="AA54" i="1"/>
  <c r="AA55" i="1" a="1"/>
  <c r="AA55" i="1" s="1"/>
  <c r="AA56" i="1" a="1"/>
  <c r="AA56" i="1" s="1"/>
  <c r="AA57" i="1" a="1"/>
  <c r="AA57" i="1" s="1"/>
  <c r="AA58" i="1" a="1"/>
  <c r="AA58" i="1" s="1"/>
  <c r="AA59" i="1" a="1"/>
  <c r="AA59" i="1"/>
  <c r="AA60" i="1" a="1"/>
  <c r="AA60" i="1"/>
  <c r="AA61" i="1" a="1"/>
  <c r="AA61" i="1" s="1"/>
  <c r="AA62" i="1" a="1"/>
  <c r="AA62" i="1"/>
  <c r="AA63" i="1" a="1"/>
  <c r="AA63" i="1"/>
  <c r="AA64" i="1" a="1"/>
  <c r="AA64" i="1" s="1"/>
  <c r="AA65" i="1" a="1"/>
  <c r="AA65" i="1"/>
  <c r="AA66" i="1" a="1"/>
  <c r="AA66" i="1" s="1"/>
  <c r="AA67" i="1" a="1"/>
  <c r="AA67" i="1" s="1"/>
  <c r="AA68" i="1" a="1"/>
  <c r="AA68" i="1"/>
  <c r="AA69" i="1" a="1"/>
  <c r="AA69" i="1" s="1"/>
  <c r="AA70" i="1" a="1"/>
  <c r="AA70" i="1" s="1"/>
  <c r="AA71" i="1" a="1"/>
  <c r="AA71" i="1" s="1"/>
  <c r="AA72" i="1" a="1"/>
  <c r="AA72" i="1" s="1"/>
  <c r="AA73" i="1" a="1"/>
  <c r="AA73" i="1"/>
  <c r="AA74" i="1" a="1"/>
  <c r="AA74" i="1" s="1"/>
  <c r="AA75" i="1" a="1"/>
  <c r="AA75" i="1" s="1"/>
  <c r="AA76" i="1" a="1"/>
  <c r="AA76" i="1" s="1"/>
  <c r="AA77" i="1" a="1"/>
  <c r="AA77" i="1" s="1"/>
  <c r="AA78" i="1" a="1"/>
  <c r="AA78" i="1" s="1"/>
  <c r="AA79" i="1" a="1"/>
  <c r="AA79" i="1" s="1"/>
  <c r="AA80" i="1" a="1"/>
  <c r="AA80" i="1" s="1"/>
  <c r="AA81" i="1" a="1"/>
  <c r="AA81" i="1"/>
  <c r="AA82" i="1" a="1"/>
  <c r="AA82" i="1" s="1"/>
  <c r="AA83" i="1" a="1"/>
  <c r="AA83" i="1" s="1"/>
  <c r="AA84" i="1" a="1"/>
  <c r="AA84" i="1"/>
  <c r="AA85" i="1" a="1"/>
  <c r="AA85" i="1" s="1"/>
  <c r="AA86" i="1" a="1"/>
  <c r="AA86" i="1" s="1"/>
  <c r="AA87" i="1" a="1"/>
  <c r="AA87" i="1" s="1"/>
  <c r="AA88" i="1" a="1"/>
  <c r="AA88" i="1" s="1"/>
  <c r="AA89" i="1" a="1"/>
  <c r="AA89" i="1" s="1"/>
  <c r="AA90" i="1" a="1"/>
  <c r="AA90" i="1" s="1"/>
  <c r="AA91" i="1" a="1"/>
  <c r="AA91" i="1" s="1"/>
  <c r="AA92" i="1" a="1"/>
  <c r="AA92" i="1"/>
  <c r="AA93" i="1" a="1"/>
  <c r="AA93" i="1" s="1"/>
  <c r="AA94" i="1" a="1"/>
  <c r="AA94" i="1" s="1"/>
  <c r="AA95" i="1" a="1"/>
  <c r="AA95" i="1" s="1"/>
  <c r="AA96" i="1" a="1"/>
  <c r="AA96" i="1"/>
  <c r="AA97" i="1" a="1"/>
  <c r="AA97" i="1" s="1"/>
  <c r="AA98" i="1" a="1"/>
  <c r="AA98" i="1" s="1"/>
  <c r="AA99" i="1" a="1"/>
  <c r="AA99" i="1" s="1"/>
  <c r="AA100" i="1" a="1"/>
  <c r="AA100" i="1" s="1"/>
  <c r="AA101" i="1" a="1"/>
  <c r="AA101" i="1" s="1"/>
  <c r="AA102" i="1" a="1"/>
  <c r="AA102" i="1" s="1"/>
  <c r="AA103" i="1" a="1"/>
  <c r="AA103" i="1"/>
  <c r="AA104" i="1" a="1"/>
  <c r="AA104" i="1" s="1"/>
  <c r="AA105" i="1" a="1"/>
  <c r="AA105" i="1" s="1"/>
  <c r="AA106" i="1" a="1"/>
  <c r="AA106" i="1" s="1"/>
  <c r="AA107" i="1" a="1"/>
  <c r="AA107" i="1" s="1"/>
  <c r="AA108" i="1" a="1"/>
  <c r="AA108" i="1" s="1"/>
  <c r="AA109" i="1" a="1"/>
  <c r="AA109" i="1" s="1"/>
  <c r="AA110" i="1" a="1"/>
  <c r="AA110" i="1" s="1"/>
  <c r="AA111" i="1" a="1"/>
  <c r="AA111" i="1"/>
  <c r="AA112" i="1" a="1"/>
  <c r="AA112" i="1" s="1"/>
  <c r="AA113" i="1" a="1"/>
  <c r="AA113" i="1" s="1"/>
  <c r="AA114" i="1" a="1"/>
  <c r="AA114" i="1"/>
  <c r="AA115" i="1" a="1"/>
  <c r="AA115" i="1"/>
  <c r="AA116" i="1" a="1"/>
  <c r="AA116" i="1" s="1"/>
  <c r="AA117" i="1" a="1"/>
  <c r="AA117" i="1" s="1"/>
  <c r="AA118" i="1" a="1"/>
  <c r="AA118" i="1" s="1"/>
  <c r="AA119" i="1" a="1"/>
  <c r="AA119" i="1" s="1"/>
  <c r="AA120" i="1" a="1"/>
  <c r="AA120" i="1" s="1"/>
  <c r="AA121" i="1" a="1"/>
  <c r="AA121" i="1"/>
  <c r="AA122" i="1" a="1"/>
  <c r="AA122" i="1"/>
  <c r="AA123" i="1" a="1"/>
  <c r="AA123" i="1" s="1"/>
  <c r="AA124" i="1" a="1"/>
  <c r="AA124" i="1" s="1"/>
  <c r="AA125" i="1" a="1"/>
  <c r="AA125" i="1"/>
  <c r="AA126" i="1" a="1"/>
  <c r="AA126" i="1" s="1"/>
  <c r="AA127" i="1" a="1"/>
  <c r="AA127" i="1"/>
  <c r="AA128" i="1" a="1"/>
  <c r="AA128" i="1" s="1"/>
  <c r="AA129" i="1" a="1"/>
  <c r="AA129" i="1" s="1"/>
  <c r="AA130" i="1" a="1"/>
  <c r="AA130" i="1" s="1"/>
  <c r="AA131" i="1" a="1"/>
  <c r="AA131" i="1"/>
  <c r="AA132" i="1" a="1"/>
  <c r="AA132" i="1" s="1"/>
  <c r="AA133" i="1" a="1"/>
  <c r="AA133" i="1" s="1"/>
  <c r="AA134" i="1" a="1"/>
  <c r="AA134" i="1" s="1"/>
  <c r="AA135" i="1" a="1"/>
  <c r="AA135" i="1"/>
  <c r="AA136" i="1" a="1"/>
  <c r="AA136" i="1" s="1"/>
  <c r="AA137" i="1" a="1"/>
  <c r="AA137" i="1"/>
  <c r="AA138" i="1" a="1"/>
  <c r="AA138" i="1" s="1"/>
  <c r="AA139" i="1" a="1"/>
  <c r="AA139" i="1"/>
  <c r="AA140" i="1" a="1"/>
  <c r="AA140" i="1" s="1"/>
  <c r="AA141" i="1" a="1"/>
  <c r="AA141" i="1" s="1"/>
  <c r="AA142" i="1" a="1"/>
  <c r="AA142" i="1" s="1"/>
  <c r="AA143" i="1" a="1"/>
  <c r="AA143" i="1" s="1"/>
  <c r="AA144" i="1" a="1"/>
  <c r="AA144" i="1"/>
  <c r="AA145" i="1" a="1"/>
  <c r="AA145" i="1"/>
  <c r="AA146" i="1" a="1"/>
  <c r="AA146" i="1" s="1"/>
  <c r="AA147" i="1" a="1"/>
  <c r="AA147" i="1"/>
  <c r="AA148" i="1" a="1"/>
  <c r="AA148" i="1" s="1"/>
  <c r="AA149" i="1" a="1"/>
  <c r="AA149" i="1" s="1"/>
  <c r="AA150" i="1" a="1"/>
  <c r="AA150" i="1" s="1"/>
  <c r="AA151" i="1" a="1"/>
  <c r="AA151" i="1"/>
  <c r="AA152" i="1" a="1"/>
  <c r="AA152" i="1" s="1"/>
  <c r="AA153" i="1" a="1"/>
  <c r="AA153" i="1"/>
  <c r="AA154" i="1" a="1"/>
  <c r="AA154" i="1" s="1"/>
  <c r="AA155" i="1" a="1"/>
  <c r="AA155" i="1" s="1"/>
  <c r="AA156" i="1" a="1"/>
  <c r="AA156" i="1" s="1"/>
  <c r="AA157" i="1" a="1"/>
  <c r="AA157" i="1"/>
  <c r="AA158" i="1" a="1"/>
  <c r="AA158" i="1" s="1"/>
  <c r="AA159" i="1" a="1"/>
  <c r="AA159" i="1" s="1"/>
  <c r="AA160" i="1" a="1"/>
  <c r="AA160" i="1" s="1"/>
  <c r="AA161" i="1" a="1"/>
  <c r="AA161" i="1" s="1"/>
  <c r="AA162" i="1" a="1"/>
  <c r="AA162" i="1" s="1"/>
  <c r="AA163" i="1" a="1"/>
  <c r="AA163" i="1" s="1"/>
  <c r="AA164" i="1" a="1"/>
  <c r="AA164" i="1" s="1"/>
  <c r="AA165" i="1" a="1"/>
  <c r="AA165" i="1" s="1"/>
  <c r="AA166" i="1" a="1"/>
  <c r="AA166" i="1" s="1"/>
  <c r="AA167" i="1" a="1"/>
  <c r="AA167" i="1"/>
  <c r="AA168" i="1" a="1"/>
  <c r="AA168" i="1"/>
  <c r="AA169" i="1" a="1"/>
  <c r="AA169" i="1" s="1"/>
  <c r="AA170" i="1" a="1"/>
  <c r="AA170" i="1" s="1"/>
  <c r="AA171" i="1" a="1"/>
  <c r="AA171" i="1" s="1"/>
  <c r="AA172" i="1" a="1"/>
  <c r="AA172" i="1" s="1"/>
  <c r="AA173" i="1" a="1"/>
  <c r="AA173" i="1" s="1"/>
  <c r="AA174" i="1" a="1"/>
  <c r="AA174" i="1" s="1"/>
  <c r="AA175" i="1" a="1"/>
  <c r="AA175" i="1" s="1"/>
  <c r="AA176" i="1" a="1"/>
  <c r="AA176" i="1" s="1"/>
  <c r="AA177" i="1" a="1"/>
  <c r="AA177" i="1"/>
  <c r="AA178" i="1" a="1"/>
  <c r="AA178" i="1" s="1"/>
  <c r="AA179" i="1" a="1"/>
  <c r="AA179" i="1" s="1"/>
  <c r="AA180" i="1" a="1"/>
  <c r="AA180" i="1" s="1"/>
  <c r="AA181" i="1" a="1"/>
  <c r="AA181" i="1" s="1"/>
  <c r="AA182" i="1" a="1"/>
  <c r="AA182" i="1" s="1"/>
  <c r="AA183" i="1" a="1"/>
  <c r="AA183" i="1"/>
  <c r="AA184" i="1" a="1"/>
  <c r="AA184" i="1" s="1"/>
  <c r="AA185" i="1" a="1"/>
  <c r="AA185" i="1" s="1"/>
  <c r="AA186" i="1" a="1"/>
  <c r="AA186" i="1"/>
  <c r="AA187" i="1" a="1"/>
  <c r="AA187" i="1" s="1"/>
  <c r="AA188" i="1" a="1"/>
  <c r="AA188" i="1" s="1"/>
  <c r="AA189" i="1" a="1"/>
  <c r="AA189" i="1"/>
  <c r="AA190" i="1" a="1"/>
  <c r="AA190" i="1" s="1"/>
  <c r="AA191" i="1" a="1"/>
  <c r="AA191" i="1" s="1"/>
  <c r="AA192" i="1" a="1"/>
  <c r="AA192" i="1" s="1"/>
  <c r="AA193" i="1" a="1"/>
  <c r="AA193" i="1" s="1"/>
  <c r="AA194" i="1" a="1"/>
  <c r="AA194" i="1"/>
  <c r="AA195" i="1" a="1"/>
  <c r="AA195" i="1" s="1"/>
  <c r="AA196" i="1" a="1"/>
  <c r="AA196" i="1" s="1"/>
  <c r="AA197" i="1" a="1"/>
  <c r="AA197" i="1" s="1"/>
  <c r="AA198" i="1" a="1"/>
  <c r="AA198" i="1" s="1"/>
  <c r="AA199" i="1" a="1"/>
  <c r="AA199" i="1"/>
  <c r="AA200" i="1" a="1"/>
  <c r="AA200" i="1" s="1"/>
  <c r="AA201" i="1" a="1"/>
  <c r="AA201" i="1" s="1"/>
  <c r="AA202" i="1" a="1"/>
  <c r="AA202" i="1" s="1"/>
  <c r="AA203" i="1" a="1"/>
  <c r="AA203" i="1"/>
  <c r="AA204" i="1" a="1"/>
  <c r="AA204" i="1" s="1"/>
  <c r="AA205" i="1" a="1"/>
  <c r="AA205" i="1" s="1"/>
  <c r="AA206" i="1" a="1"/>
  <c r="AA206" i="1" s="1"/>
  <c r="AA207" i="1" a="1"/>
  <c r="AA207" i="1" s="1"/>
  <c r="AA208" i="1" a="1"/>
  <c r="AA208" i="1" s="1"/>
  <c r="AA209" i="1" a="1"/>
  <c r="AA209" i="1"/>
  <c r="AA210" i="1" a="1"/>
  <c r="AA210" i="1" s="1"/>
  <c r="AA211" i="1" a="1"/>
  <c r="AA211" i="1" s="1"/>
  <c r="AA212" i="1" a="1"/>
  <c r="AA212" i="1"/>
  <c r="AA213" i="1" a="1"/>
  <c r="AA213" i="1" s="1"/>
  <c r="AA214" i="1" a="1"/>
  <c r="AA214" i="1" s="1"/>
  <c r="AA215" i="1" a="1"/>
  <c r="AA215" i="1" s="1"/>
  <c r="AA216" i="1" a="1"/>
  <c r="AA216" i="1" s="1"/>
  <c r="AA217" i="1" a="1"/>
  <c r="AA217" i="1" s="1"/>
  <c r="AA218" i="1" a="1"/>
  <c r="AA218" i="1" s="1"/>
  <c r="AA219" i="1" a="1"/>
  <c r="AA219" i="1" s="1"/>
  <c r="AA220" i="1" a="1"/>
  <c r="AA220" i="1" s="1"/>
  <c r="AA221" i="1" a="1"/>
  <c r="AA221" i="1" s="1"/>
  <c r="AA222" i="1" a="1"/>
  <c r="AA222" i="1" s="1"/>
  <c r="AA223" i="1" a="1"/>
  <c r="AA223" i="1" s="1"/>
  <c r="AA224" i="1" a="1"/>
  <c r="AA224" i="1" s="1"/>
  <c r="AA225" i="1" a="1"/>
  <c r="AA225" i="1" s="1"/>
  <c r="AA226" i="1" a="1"/>
  <c r="AA226" i="1" s="1"/>
  <c r="AA227" i="1" a="1"/>
  <c r="AA227" i="1"/>
  <c r="AA228" i="1" a="1"/>
  <c r="AA228" i="1" s="1"/>
  <c r="AA229" i="1" a="1"/>
  <c r="AA229" i="1"/>
  <c r="AA230" i="1" a="1"/>
  <c r="AA230" i="1" s="1"/>
  <c r="AA231" i="1" a="1"/>
  <c r="AA231" i="1" s="1"/>
  <c r="AA232" i="1" a="1"/>
  <c r="AA232" i="1" s="1"/>
  <c r="AA233" i="1" a="1"/>
  <c r="AA233" i="1" s="1"/>
  <c r="AA234" i="1" a="1"/>
  <c r="AA234" i="1" s="1"/>
  <c r="AA235" i="1" a="1"/>
  <c r="AA235" i="1"/>
  <c r="AA236" i="1" a="1"/>
  <c r="AA236" i="1" s="1"/>
  <c r="AA237" i="1" a="1"/>
  <c r="AA237" i="1" s="1"/>
  <c r="AA238" i="1" a="1"/>
  <c r="AA238" i="1" s="1"/>
  <c r="AA239" i="1" a="1"/>
  <c r="AA239" i="1"/>
  <c r="AA240" i="1" a="1"/>
  <c r="AA240" i="1" s="1"/>
  <c r="AA241" i="1" a="1"/>
  <c r="AA241" i="1" s="1"/>
  <c r="AA242" i="1" a="1"/>
  <c r="AA242" i="1"/>
  <c r="AA243" i="1" a="1"/>
  <c r="AA243" i="1" s="1"/>
  <c r="AA244" i="1" a="1"/>
  <c r="AA244" i="1" s="1"/>
  <c r="AA245" i="1" a="1"/>
  <c r="AA245" i="1" s="1"/>
  <c r="AA246" i="1" a="1"/>
  <c r="AA246" i="1" s="1"/>
  <c r="AA247" i="1" a="1"/>
  <c r="AA247" i="1" s="1"/>
  <c r="AA248" i="1" a="1"/>
  <c r="AA248" i="1"/>
  <c r="AA249" i="1" a="1"/>
  <c r="AA249" i="1" s="1"/>
  <c r="AA250" i="1" a="1"/>
  <c r="AA250" i="1" s="1"/>
  <c r="AA251" i="1" a="1"/>
  <c r="AA251" i="1" s="1"/>
  <c r="AA252" i="1" a="1"/>
  <c r="AA252" i="1" s="1"/>
  <c r="AA253" i="1" a="1"/>
  <c r="AA253" i="1" s="1"/>
  <c r="AA254" i="1" a="1"/>
  <c r="AA254" i="1" s="1"/>
  <c r="AA255" i="1" a="1"/>
  <c r="AA255" i="1"/>
  <c r="AA256" i="1" a="1"/>
  <c r="AA256" i="1" s="1"/>
  <c r="AA257" i="1" a="1"/>
  <c r="AA257" i="1" s="1"/>
  <c r="AA258" i="1" a="1"/>
  <c r="AA258" i="1"/>
  <c r="AA259" i="1" a="1"/>
  <c r="AA259" i="1" s="1"/>
  <c r="AA260" i="1" a="1"/>
  <c r="AA260" i="1" s="1"/>
  <c r="AA261" i="1" a="1"/>
  <c r="AA261" i="1"/>
  <c r="AA262" i="1" a="1"/>
  <c r="AA262" i="1" s="1"/>
  <c r="AA263" i="1" a="1"/>
  <c r="AA263" i="1" s="1"/>
  <c r="AA264" i="1" a="1"/>
  <c r="AA264" i="1" s="1"/>
  <c r="AA265" i="1" a="1"/>
  <c r="AA265" i="1"/>
  <c r="AA266" i="1" a="1"/>
  <c r="AA266" i="1" s="1"/>
  <c r="AA267" i="1" a="1"/>
  <c r="AA267" i="1" s="1"/>
  <c r="AA268" i="1" a="1"/>
  <c r="AA268" i="1" s="1"/>
  <c r="AA269" i="1" a="1"/>
  <c r="AA269" i="1" s="1"/>
  <c r="AA270" i="1" a="1"/>
  <c r="AA270" i="1" s="1"/>
  <c r="AA271" i="1" a="1"/>
  <c r="AA271" i="1"/>
  <c r="AA272" i="1" a="1"/>
  <c r="AA272" i="1" s="1"/>
  <c r="AA273" i="1" a="1"/>
  <c r="AA273" i="1" s="1"/>
  <c r="AA274" i="1" a="1"/>
  <c r="AA274" i="1" s="1"/>
  <c r="AA275" i="1" a="1"/>
  <c r="AA275" i="1" s="1"/>
  <c r="AA276" i="1" a="1"/>
  <c r="AA276" i="1" s="1"/>
  <c r="AA277" i="1" a="1"/>
  <c r="AA277" i="1" s="1"/>
  <c r="AA278" i="1" a="1"/>
  <c r="AA278" i="1" s="1"/>
  <c r="AA279" i="1" a="1"/>
  <c r="AA279" i="1" s="1"/>
  <c r="AA280" i="1" a="1"/>
  <c r="AA280" i="1" s="1"/>
  <c r="AA281" i="1" a="1"/>
  <c r="AA281" i="1"/>
  <c r="AA282" i="1" a="1"/>
  <c r="AA282" i="1" s="1"/>
  <c r="AA283" i="1" a="1"/>
  <c r="AA283" i="1" s="1"/>
  <c r="AA284" i="1" a="1"/>
  <c r="AA284" i="1"/>
  <c r="AA285" i="1" a="1"/>
  <c r="AA285" i="1" s="1"/>
  <c r="AA286" i="1" a="1"/>
  <c r="AA286" i="1" s="1"/>
  <c r="AA287" i="1" a="1"/>
  <c r="AA287" i="1" s="1"/>
  <c r="AA288" i="1" a="1"/>
  <c r="AA288" i="1" s="1"/>
  <c r="AA289" i="1" a="1"/>
  <c r="AA289" i="1" s="1"/>
  <c r="AA290" i="1" a="1"/>
  <c r="AA290" i="1" s="1"/>
  <c r="AA291" i="1" a="1"/>
  <c r="AA291" i="1"/>
  <c r="AA292" i="1" a="1"/>
  <c r="AA292" i="1" s="1"/>
  <c r="AA293" i="1" a="1"/>
  <c r="AA293" i="1" s="1"/>
  <c r="AA294" i="1" a="1"/>
  <c r="AA294" i="1" s="1"/>
  <c r="AA295" i="1" a="1"/>
  <c r="AA295" i="1" s="1"/>
  <c r="AA296" i="1" a="1"/>
  <c r="AA296" i="1" s="1"/>
  <c r="AA297" i="1" a="1"/>
  <c r="AA297" i="1" s="1"/>
  <c r="AA298" i="1" a="1"/>
  <c r="AA298" i="1" s="1"/>
  <c r="AA299" i="1" a="1"/>
  <c r="AA299" i="1"/>
  <c r="AA300" i="1" a="1"/>
  <c r="AA300" i="1" s="1"/>
  <c r="AA301" i="1" a="1"/>
  <c r="AA301" i="1" s="1"/>
  <c r="AA302" i="1" a="1"/>
  <c r="AA302" i="1" s="1"/>
  <c r="AA303" i="1" a="1"/>
  <c r="AA303" i="1" s="1"/>
  <c r="AA304" i="1" a="1"/>
  <c r="AA304" i="1" s="1"/>
  <c r="AA305" i="1" a="1"/>
  <c r="AA305" i="1" s="1"/>
  <c r="AA306" i="1" a="1"/>
  <c r="AA306" i="1" s="1"/>
  <c r="AA307" i="1" a="1"/>
  <c r="AA307" i="1"/>
  <c r="AA308" i="1" a="1"/>
  <c r="AA308" i="1" s="1"/>
  <c r="AA309" i="1" a="1"/>
  <c r="AA309" i="1" s="1"/>
  <c r="AA310" i="1" a="1"/>
  <c r="AA310" i="1" s="1"/>
  <c r="AA311" i="1" a="1"/>
  <c r="AA311" i="1" s="1"/>
  <c r="AA312" i="1" a="1"/>
  <c r="AA312" i="1" s="1"/>
  <c r="AA313" i="1" a="1"/>
  <c r="AA313" i="1" s="1"/>
  <c r="AA314" i="1" a="1"/>
  <c r="AA314" i="1"/>
  <c r="AA315" i="1" a="1"/>
  <c r="AA315" i="1" s="1"/>
  <c r="AA316" i="1" a="1"/>
  <c r="AA316" i="1" s="1"/>
  <c r="AA317" i="1" a="1"/>
  <c r="AA317" i="1"/>
  <c r="AA318" i="1" a="1"/>
  <c r="AA318" i="1" s="1"/>
  <c r="AA319" i="1" a="1"/>
  <c r="AA319" i="1" s="1"/>
  <c r="AA320" i="1" a="1"/>
  <c r="AA320" i="1"/>
  <c r="AA321" i="1" a="1"/>
  <c r="AA321" i="1"/>
  <c r="AA322" i="1" a="1"/>
  <c r="AA322" i="1" s="1"/>
  <c r="AA323" i="1" a="1"/>
  <c r="AA323" i="1" s="1"/>
  <c r="AA324" i="1" a="1"/>
  <c r="AA324" i="1"/>
  <c r="AA325" i="1" a="1"/>
  <c r="AA325" i="1"/>
  <c r="AA326" i="1" a="1"/>
  <c r="AA326" i="1" s="1"/>
  <c r="AA327" i="1" a="1"/>
  <c r="AA327" i="1" s="1"/>
  <c r="AA328" i="1" a="1"/>
  <c r="AA328" i="1" s="1"/>
  <c r="AA329" i="1" a="1"/>
  <c r="AA329" i="1" s="1"/>
  <c r="AA330" i="1" a="1"/>
  <c r="AA330" i="1" s="1"/>
  <c r="AA331" i="1" a="1"/>
  <c r="AA331" i="1" s="1"/>
  <c r="AA332" i="1" a="1"/>
  <c r="AA332" i="1"/>
  <c r="AA333" i="1" a="1"/>
  <c r="AA333" i="1"/>
  <c r="AA334" i="1" a="1"/>
  <c r="AA334" i="1" s="1"/>
  <c r="AA335" i="1" a="1"/>
  <c r="AA335" i="1" s="1"/>
  <c r="AA336" i="1" a="1"/>
  <c r="AA336" i="1" s="1"/>
  <c r="AA337" i="1" a="1"/>
  <c r="AA337" i="1" s="1"/>
  <c r="AA338" i="1" a="1"/>
  <c r="AA338" i="1" s="1"/>
  <c r="AA339" i="1" a="1"/>
  <c r="AA339" i="1" s="1"/>
  <c r="AA340" i="1" a="1"/>
  <c r="AA340" i="1" s="1"/>
  <c r="AA341" i="1" a="1"/>
  <c r="AA341" i="1" s="1"/>
  <c r="AA342" i="1" a="1"/>
  <c r="AA342" i="1" s="1"/>
  <c r="AA343" i="1" a="1"/>
  <c r="AA343" i="1"/>
  <c r="AA344" i="1" a="1"/>
  <c r="AA344" i="1" s="1"/>
  <c r="AA345" i="1" a="1"/>
  <c r="AA345" i="1"/>
  <c r="AA346" i="1" a="1"/>
  <c r="AA346" i="1" s="1"/>
  <c r="AA347" i="1" a="1"/>
  <c r="AA347" i="1" s="1"/>
  <c r="AA348" i="1" a="1"/>
  <c r="AA348" i="1" s="1"/>
  <c r="AA349" i="1" a="1"/>
  <c r="AA349" i="1" s="1"/>
  <c r="AA350" i="1" a="1"/>
  <c r="AA350" i="1" s="1"/>
  <c r="AA351" i="1" a="1"/>
  <c r="AA351" i="1"/>
  <c r="AA352" i="1" a="1"/>
  <c r="AA352" i="1" s="1"/>
  <c r="AA353" i="1" a="1"/>
  <c r="AA353" i="1"/>
  <c r="AA354" i="1" a="1"/>
  <c r="AA354" i="1" s="1"/>
  <c r="AA355" i="1" a="1"/>
  <c r="AA355" i="1" s="1"/>
  <c r="AA356" i="1" a="1"/>
  <c r="AA356" i="1"/>
  <c r="AA357" i="1" a="1"/>
  <c r="AA357" i="1" s="1"/>
  <c r="AA358" i="1" a="1"/>
  <c r="AA358" i="1" s="1"/>
  <c r="AA359" i="1" a="1"/>
  <c r="AA359" i="1" s="1"/>
  <c r="AA360" i="1" a="1"/>
  <c r="AA360" i="1"/>
  <c r="AA361" i="1" a="1"/>
  <c r="AA361" i="1" s="1"/>
  <c r="AA362" i="1" a="1"/>
  <c r="AA362" i="1" s="1"/>
  <c r="AA363" i="1" a="1"/>
  <c r="AA363" i="1"/>
  <c r="AA364" i="1" a="1"/>
  <c r="AA364" i="1" s="1"/>
  <c r="AA365" i="1" a="1"/>
  <c r="AA365" i="1" s="1"/>
  <c r="AA366" i="1" a="1"/>
  <c r="AA366" i="1" s="1"/>
  <c r="AA367" i="1" a="1"/>
  <c r="AA367" i="1" s="1"/>
  <c r="AA368" i="1" a="1"/>
  <c r="AA368" i="1" s="1"/>
  <c r="AA369" i="1" a="1"/>
  <c r="AA369" i="1"/>
  <c r="AA370" i="1" a="1"/>
  <c r="AA370" i="1" s="1"/>
  <c r="AA371" i="1" a="1"/>
  <c r="AA371" i="1" s="1"/>
  <c r="AA372" i="1" a="1"/>
  <c r="AA372" i="1" s="1"/>
  <c r="AA373" i="1" a="1"/>
  <c r="AA373" i="1"/>
  <c r="AA374" i="1" a="1"/>
  <c r="AA374" i="1" s="1"/>
  <c r="AA375" i="1" a="1"/>
  <c r="AA375" i="1" s="1"/>
  <c r="AA376" i="1" a="1"/>
  <c r="AA376" i="1" s="1"/>
  <c r="AA377" i="1" a="1"/>
  <c r="AA377" i="1" s="1"/>
  <c r="AA378" i="1" a="1"/>
  <c r="AA378" i="1" s="1"/>
  <c r="AA379" i="1" a="1"/>
  <c r="AA379" i="1"/>
  <c r="AA380" i="1" a="1"/>
  <c r="AA380" i="1" s="1"/>
  <c r="AA381" i="1" a="1"/>
  <c r="AA381" i="1" s="1"/>
  <c r="AA382" i="1" a="1"/>
  <c r="AA382" i="1" s="1"/>
  <c r="AA383" i="1" a="1"/>
  <c r="AA383" i="1" s="1"/>
  <c r="AA384" i="1" a="1"/>
  <c r="AA384" i="1" s="1"/>
  <c r="AA385" i="1" a="1"/>
  <c r="AA385" i="1" s="1"/>
  <c r="AA386" i="1" a="1"/>
  <c r="AA386" i="1"/>
  <c r="AA387" i="1" a="1"/>
  <c r="AA387" i="1" s="1"/>
  <c r="AA388" i="1" a="1"/>
  <c r="AA388" i="1" s="1"/>
  <c r="AA389" i="1" a="1"/>
  <c r="AA389" i="1"/>
  <c r="AA390" i="1" a="1"/>
  <c r="AA390" i="1" s="1"/>
  <c r="AA391" i="1" a="1"/>
  <c r="AA391" i="1" s="1"/>
  <c r="AA392" i="1" a="1"/>
  <c r="AA392" i="1" s="1"/>
  <c r="AA393" i="1" a="1"/>
  <c r="AA393" i="1"/>
  <c r="AA394" i="1" a="1"/>
  <c r="AA394" i="1" s="1"/>
  <c r="AA395" i="1" a="1"/>
  <c r="AA395" i="1" s="1"/>
  <c r="AA396" i="1" a="1"/>
  <c r="AA396" i="1" s="1"/>
  <c r="AA397" i="1" a="1"/>
  <c r="AA397" i="1" s="1"/>
  <c r="AA398" i="1" a="1"/>
  <c r="AA398" i="1" s="1"/>
  <c r="AA399" i="1" a="1"/>
  <c r="AA399" i="1" s="1"/>
  <c r="AA400" i="1" a="1"/>
  <c r="AA400" i="1" s="1"/>
  <c r="AA401" i="1" a="1"/>
  <c r="AA401" i="1" s="1"/>
  <c r="AA402" i="1" a="1"/>
  <c r="AA402" i="1"/>
  <c r="AA403" i="1" a="1"/>
  <c r="AA403" i="1" s="1"/>
  <c r="AA404" i="1" a="1"/>
  <c r="AA404" i="1" s="1"/>
  <c r="AA405" i="1" a="1"/>
  <c r="AA405" i="1" s="1"/>
  <c r="AA406" i="1" a="1"/>
  <c r="AA406" i="1" s="1"/>
  <c r="AA407" i="1" a="1"/>
  <c r="AA407" i="1" s="1"/>
  <c r="AA408" i="1" a="1"/>
  <c r="AA408" i="1" s="1"/>
  <c r="AA409" i="1" a="1"/>
  <c r="AA409" i="1"/>
  <c r="AA410" i="1" a="1"/>
  <c r="AA410" i="1" s="1"/>
  <c r="AA411" i="1" a="1"/>
  <c r="AA411" i="1" s="1"/>
  <c r="AA412" i="1" a="1"/>
  <c r="AA412" i="1" s="1"/>
  <c r="AA413" i="1" a="1"/>
  <c r="AA413" i="1" s="1"/>
  <c r="AA414" i="1" a="1"/>
  <c r="AA414" i="1" s="1"/>
  <c r="AA415" i="1" a="1"/>
  <c r="AA415" i="1" s="1"/>
  <c r="AA416" i="1" a="1"/>
  <c r="AA416" i="1" s="1"/>
  <c r="AA417" i="1" a="1"/>
  <c r="AA417" i="1" s="1"/>
  <c r="AA418" i="1" a="1"/>
  <c r="AA418" i="1" s="1"/>
  <c r="AA419" i="1" a="1"/>
  <c r="AA419" i="1" s="1"/>
  <c r="AA420" i="1" a="1"/>
  <c r="AA420" i="1" s="1"/>
  <c r="AA421" i="1" a="1"/>
  <c r="AA421" i="1" s="1"/>
  <c r="AA422" i="1" a="1"/>
  <c r="AA422" i="1"/>
  <c r="AA423" i="1" a="1"/>
  <c r="AA423" i="1"/>
  <c r="AA424" i="1" a="1"/>
  <c r="AA424" i="1" s="1"/>
  <c r="AA425" i="1" a="1"/>
  <c r="AA425" i="1"/>
  <c r="AA426" i="1" a="1"/>
  <c r="AA426" i="1" s="1"/>
  <c r="AA427" i="1" a="1"/>
  <c r="AA427" i="1" s="1"/>
  <c r="AA428" i="1" a="1"/>
  <c r="AA428" i="1" s="1"/>
  <c r="AA429" i="1" a="1"/>
  <c r="AA429" i="1" s="1"/>
  <c r="AA430" i="1" a="1"/>
  <c r="AA430" i="1" s="1"/>
  <c r="AA431" i="1" a="1"/>
  <c r="AA431" i="1" s="1"/>
  <c r="AA432" i="1" a="1"/>
  <c r="AA432" i="1" s="1"/>
  <c r="AA433" i="1" a="1"/>
  <c r="AA433" i="1" s="1"/>
  <c r="AA434" i="1" a="1"/>
  <c r="AA434" i="1" s="1"/>
  <c r="AA435" i="1" a="1"/>
  <c r="AA435" i="1" s="1"/>
  <c r="AA436" i="1" a="1"/>
  <c r="AA436" i="1" s="1"/>
  <c r="AA437" i="1" a="1"/>
  <c r="AA437" i="1" s="1"/>
  <c r="AA438" i="1" a="1"/>
  <c r="AA438" i="1" s="1"/>
  <c r="AA439" i="1" a="1"/>
  <c r="AA439" i="1" s="1"/>
  <c r="AA440" i="1" a="1"/>
  <c r="AA440" i="1" s="1"/>
  <c r="AA441" i="1" a="1"/>
  <c r="AA441" i="1" s="1"/>
  <c r="AA442" i="1" a="1"/>
  <c r="AA442" i="1" s="1"/>
  <c r="AA443" i="1" a="1"/>
  <c r="AA443" i="1" s="1"/>
  <c r="AA444" i="1" a="1"/>
  <c r="AA444" i="1" s="1"/>
  <c r="AA445" i="1" a="1"/>
  <c r="AA445" i="1" s="1"/>
  <c r="AA446" i="1" a="1"/>
  <c r="AA446" i="1" s="1"/>
  <c r="AA447" i="1" a="1"/>
  <c r="AA447" i="1" s="1"/>
  <c r="AA448" i="1" a="1"/>
  <c r="AA448" i="1" s="1"/>
  <c r="AA449" i="1" a="1"/>
  <c r="AA449" i="1" s="1"/>
  <c r="AA450" i="1" a="1"/>
  <c r="AA450" i="1" s="1"/>
  <c r="AA451" i="1" a="1"/>
  <c r="AA451" i="1" s="1"/>
  <c r="AA452" i="1" a="1"/>
  <c r="AA452" i="1" s="1"/>
  <c r="AA453" i="1" a="1"/>
  <c r="AA453" i="1" s="1"/>
  <c r="AA454" i="1" a="1"/>
  <c r="AA454" i="1" s="1"/>
  <c r="AA455" i="1" a="1"/>
  <c r="AA455" i="1"/>
  <c r="AA456" i="1" a="1"/>
  <c r="AA456" i="1"/>
  <c r="AA457" i="1" a="1"/>
  <c r="AA457" i="1" s="1"/>
  <c r="AA458" i="1" a="1"/>
  <c r="AA458" i="1" s="1"/>
  <c r="AA459" i="1" a="1"/>
  <c r="AA459" i="1" s="1"/>
  <c r="AA460" i="1" a="1"/>
  <c r="AA460" i="1" s="1"/>
  <c r="AA461" i="1" a="1"/>
  <c r="AA461" i="1" s="1"/>
  <c r="AA462" i="1" a="1"/>
  <c r="AA462" i="1" s="1"/>
  <c r="AA463" i="1" a="1"/>
  <c r="AA463" i="1" s="1"/>
  <c r="AA464" i="1" a="1"/>
  <c r="AA464" i="1"/>
  <c r="AA465" i="1" a="1"/>
  <c r="AA465" i="1"/>
  <c r="AA466" i="1" a="1"/>
  <c r="AA466" i="1" s="1"/>
  <c r="AA467" i="1" a="1"/>
  <c r="AA467" i="1" s="1"/>
  <c r="AA468" i="1" a="1"/>
  <c r="AA468" i="1"/>
  <c r="AA469" i="1" a="1"/>
  <c r="AA469" i="1" s="1"/>
  <c r="AA470" i="1" a="1"/>
  <c r="AA470" i="1" s="1"/>
  <c r="AA471" i="1" a="1"/>
  <c r="AA471" i="1" s="1"/>
  <c r="AA472" i="1" a="1"/>
  <c r="AA472" i="1" s="1"/>
  <c r="AA473" i="1" a="1"/>
  <c r="AA473" i="1" s="1"/>
  <c r="AA474" i="1" a="1"/>
  <c r="AA474" i="1"/>
  <c r="AA475" i="1" a="1"/>
  <c r="AA475" i="1" s="1"/>
  <c r="AA476" i="1" a="1"/>
  <c r="AA476" i="1" s="1"/>
  <c r="AA477" i="1" a="1"/>
  <c r="AA477" i="1" s="1"/>
  <c r="AA478" i="1" a="1"/>
  <c r="AA478" i="1" s="1"/>
  <c r="AA479" i="1" a="1"/>
  <c r="AA479" i="1" s="1"/>
  <c r="AA480" i="1" a="1"/>
  <c r="AA480" i="1" s="1"/>
  <c r="AA481" i="1" a="1"/>
  <c r="AA481" i="1"/>
  <c r="AA482" i="1" a="1"/>
  <c r="AA482" i="1"/>
  <c r="AA483" i="1" a="1"/>
  <c r="AA483" i="1" s="1"/>
  <c r="AA484" i="1" a="1"/>
  <c r="AA484" i="1" s="1"/>
  <c r="AA485" i="1" a="1"/>
  <c r="AA485" i="1" s="1"/>
  <c r="AA486" i="1" a="1"/>
  <c r="AA486" i="1" s="1"/>
  <c r="AA487" i="1" a="1"/>
  <c r="AA487" i="1" s="1"/>
  <c r="AA488" i="1" a="1"/>
  <c r="AA488" i="1" s="1"/>
  <c r="AA489" i="1" a="1"/>
  <c r="AA489" i="1"/>
  <c r="AA490" i="1" a="1"/>
  <c r="AA490" i="1" s="1"/>
  <c r="AA491" i="1" a="1"/>
  <c r="AA491" i="1" s="1"/>
  <c r="AA492" i="1" a="1"/>
  <c r="AA492" i="1" s="1"/>
  <c r="AA493" i="1" a="1"/>
  <c r="AA493" i="1" s="1"/>
  <c r="AA494" i="1" a="1"/>
  <c r="AA494" i="1"/>
  <c r="AA495" i="1" a="1"/>
  <c r="AA495" i="1" s="1"/>
  <c r="AA496" i="1" a="1"/>
  <c r="AA496" i="1" s="1"/>
  <c r="AA497" i="1" a="1"/>
  <c r="AA497" i="1"/>
  <c r="AA498" i="1" a="1"/>
  <c r="AA498" i="1" s="1"/>
  <c r="AA499" i="1" a="1"/>
  <c r="AA499" i="1" s="1"/>
  <c r="AA500" i="1" a="1"/>
  <c r="AA500" i="1" s="1"/>
  <c r="AA501" i="1" a="1"/>
  <c r="AA501" i="1" s="1"/>
  <c r="AA502" i="1" a="1"/>
  <c r="AA502" i="1" s="1"/>
  <c r="AA503" i="1" a="1"/>
  <c r="AA503" i="1" s="1"/>
  <c r="AA504" i="1" a="1"/>
  <c r="AA504" i="1" s="1"/>
  <c r="AA505" i="1" a="1"/>
  <c r="AA505" i="1" s="1"/>
  <c r="AA506" i="1" a="1"/>
  <c r="AA506" i="1" s="1"/>
  <c r="AA507" i="1" a="1"/>
  <c r="AA507" i="1"/>
  <c r="AA508" i="1" a="1"/>
  <c r="AA508" i="1" s="1"/>
  <c r="AA509" i="1" a="1"/>
  <c r="AA509" i="1" s="1"/>
  <c r="AA510" i="1" a="1"/>
  <c r="AA510" i="1" s="1"/>
  <c r="AA511" i="1" a="1"/>
  <c r="AA511" i="1" s="1"/>
  <c r="AA512" i="1" a="1"/>
  <c r="AA512" i="1" s="1"/>
  <c r="AA513" i="1" a="1"/>
  <c r="AA513" i="1" s="1"/>
  <c r="AA514" i="1" a="1"/>
  <c r="AA514" i="1" s="1"/>
  <c r="AA515" i="1" a="1"/>
  <c r="AA515" i="1"/>
  <c r="AA516" i="1" a="1"/>
  <c r="AA516" i="1" s="1"/>
  <c r="AA517" i="1" a="1"/>
  <c r="AA517" i="1" s="1"/>
  <c r="AA518" i="1" a="1"/>
  <c r="AA518" i="1" s="1"/>
  <c r="AA519" i="1" a="1"/>
  <c r="AA519" i="1" s="1"/>
  <c r="AA520" i="1" a="1"/>
  <c r="AA520" i="1" s="1"/>
  <c r="AA521" i="1" a="1"/>
  <c r="AA521" i="1" s="1"/>
  <c r="AA522" i="1" a="1"/>
  <c r="AA522" i="1" s="1"/>
  <c r="AA523" i="1" a="1"/>
  <c r="AA523" i="1" s="1"/>
  <c r="AA524" i="1" a="1"/>
  <c r="AA524" i="1" s="1"/>
  <c r="AA525" i="1" a="1"/>
  <c r="AA525" i="1" s="1"/>
  <c r="AA526" i="1" a="1"/>
  <c r="AA526" i="1" s="1"/>
  <c r="AA527" i="1" a="1"/>
  <c r="AA527" i="1"/>
  <c r="AA528" i="1" a="1"/>
  <c r="AA528" i="1"/>
  <c r="AA529" i="1" a="1"/>
  <c r="AA529" i="1" s="1"/>
  <c r="AA530" i="1" a="1"/>
  <c r="AA530" i="1" s="1"/>
  <c r="AA531" i="1" a="1"/>
  <c r="AA531" i="1" s="1"/>
  <c r="AA532" i="1" a="1"/>
  <c r="AA532" i="1" s="1"/>
  <c r="AA533" i="1" a="1"/>
  <c r="AA533" i="1"/>
  <c r="AA534" i="1" a="1"/>
  <c r="AA534" i="1" s="1"/>
  <c r="AA535" i="1" a="1"/>
  <c r="AA535" i="1" s="1"/>
  <c r="AA536" i="1" a="1"/>
  <c r="AA536" i="1" s="1"/>
  <c r="AA537" i="1" a="1"/>
  <c r="AA537" i="1" s="1"/>
  <c r="AA538" i="1" a="1"/>
  <c r="AA538" i="1" s="1"/>
  <c r="AA539" i="1" a="1"/>
  <c r="AA539" i="1" s="1"/>
  <c r="AA540" i="1" a="1"/>
  <c r="AA540" i="1" s="1"/>
  <c r="AA541" i="1" a="1"/>
  <c r="AA541" i="1" s="1"/>
  <c r="AA542" i="1" a="1"/>
  <c r="AA542" i="1" s="1"/>
  <c r="AA543" i="1" a="1"/>
  <c r="AA543" i="1" s="1"/>
  <c r="AA544" i="1" a="1"/>
  <c r="AA544" i="1" s="1"/>
  <c r="AA545" i="1" a="1"/>
  <c r="AA545" i="1" s="1"/>
  <c r="AA546" i="1" a="1"/>
  <c r="AA546" i="1"/>
  <c r="AA547" i="1" a="1"/>
  <c r="AA547" i="1" s="1"/>
  <c r="AA548" i="1" a="1"/>
  <c r="AA548" i="1" s="1"/>
  <c r="AA549" i="1" a="1"/>
  <c r="AA549" i="1" s="1"/>
  <c r="AA550" i="1" a="1"/>
  <c r="AA550" i="1" s="1"/>
  <c r="AA551" i="1" a="1"/>
  <c r="AA551" i="1"/>
  <c r="AA552" i="1" a="1"/>
  <c r="AA552" i="1" s="1"/>
  <c r="AA553" i="1" a="1"/>
  <c r="AA553" i="1" s="1"/>
  <c r="AA554" i="1" a="1"/>
  <c r="AA554" i="1" s="1"/>
  <c r="AA555" i="1" a="1"/>
  <c r="AA555" i="1"/>
  <c r="AA556" i="1" a="1"/>
  <c r="AA556" i="1" s="1"/>
  <c r="AA557" i="1" a="1"/>
  <c r="AA557" i="1" s="1"/>
  <c r="AA558" i="1" a="1"/>
  <c r="AA558" i="1" s="1"/>
  <c r="AA559" i="1" a="1"/>
  <c r="AA559" i="1"/>
  <c r="AA560" i="1" a="1"/>
  <c r="AA560" i="1" s="1"/>
  <c r="AA561" i="1" a="1"/>
  <c r="AA561" i="1" s="1"/>
  <c r="AA562" i="1" a="1"/>
  <c r="AA562" i="1" s="1"/>
  <c r="AA563" i="1" a="1"/>
  <c r="AA563" i="1" s="1"/>
  <c r="AA564" i="1" a="1"/>
  <c r="AA564" i="1" s="1"/>
  <c r="AA565" i="1" a="1"/>
  <c r="AA565" i="1" s="1"/>
  <c r="AA566" i="1" a="1"/>
  <c r="AA566" i="1" s="1"/>
  <c r="AA567" i="1" a="1"/>
  <c r="AA567" i="1" s="1"/>
  <c r="AA568" i="1" a="1"/>
  <c r="AA568" i="1" s="1"/>
  <c r="AA569" i="1" a="1"/>
  <c r="AA569" i="1" s="1"/>
  <c r="AA570" i="1" a="1"/>
  <c r="AA570" i="1" s="1"/>
  <c r="AA571" i="1" a="1"/>
  <c r="AA571" i="1" s="1"/>
  <c r="AA572" i="1" a="1"/>
  <c r="AA572" i="1" s="1"/>
  <c r="AA573" i="1" a="1"/>
  <c r="AA573" i="1" s="1"/>
  <c r="AA574" i="1" a="1"/>
  <c r="AA574" i="1" s="1"/>
  <c r="AA575" i="1" a="1"/>
  <c r="AA575" i="1" s="1"/>
  <c r="AA576" i="1" a="1"/>
  <c r="AA576" i="1" s="1"/>
  <c r="AA577" i="1" a="1"/>
  <c r="AA577" i="1" s="1"/>
  <c r="AA578" i="1" a="1"/>
  <c r="AA578" i="1"/>
  <c r="AA579" i="1" a="1"/>
  <c r="AA579" i="1" s="1"/>
  <c r="AA580" i="1" a="1"/>
  <c r="AA580" i="1" s="1"/>
  <c r="AA581" i="1" a="1"/>
  <c r="AA581" i="1" s="1"/>
  <c r="AA582" i="1" a="1"/>
  <c r="AA582" i="1" s="1"/>
  <c r="AA583" i="1" a="1"/>
  <c r="AA583" i="1" s="1"/>
  <c r="AA584" i="1" a="1"/>
  <c r="AA584" i="1" s="1"/>
  <c r="AA585" i="1" a="1"/>
  <c r="AA585" i="1" s="1"/>
  <c r="AA586" i="1" a="1"/>
  <c r="AA586" i="1" s="1"/>
  <c r="AA587" i="1" a="1"/>
  <c r="AA587" i="1" s="1"/>
  <c r="AA588" i="1" a="1"/>
  <c r="AA588" i="1"/>
  <c r="AA589" i="1" a="1"/>
  <c r="AA589" i="1" s="1"/>
  <c r="AA590" i="1" a="1"/>
  <c r="AA590" i="1" s="1"/>
  <c r="AA591" i="1" a="1"/>
  <c r="AA591" i="1"/>
  <c r="AA592" i="1" a="1"/>
  <c r="AA592" i="1" s="1"/>
  <c r="AA593" i="1" a="1"/>
  <c r="AA593" i="1" s="1"/>
  <c r="AA594" i="1" a="1"/>
  <c r="AA594" i="1" s="1"/>
  <c r="AA595" i="1" a="1"/>
  <c r="AA595" i="1" s="1"/>
  <c r="AA596" i="1" a="1"/>
  <c r="AA596" i="1" s="1"/>
  <c r="AA597" i="1" a="1"/>
  <c r="AA597" i="1"/>
  <c r="AA598" i="1" a="1"/>
  <c r="AA598" i="1" s="1"/>
  <c r="AA599" i="1" a="1"/>
  <c r="AA599" i="1" s="1"/>
  <c r="AA600" i="1" a="1"/>
  <c r="AA600" i="1" s="1"/>
  <c r="AA601" i="1" a="1"/>
  <c r="AA601" i="1" s="1"/>
  <c r="AA602" i="1" a="1"/>
  <c r="AA602" i="1" s="1"/>
  <c r="AA603" i="1" a="1"/>
  <c r="AA603" i="1" s="1"/>
  <c r="AA604" i="1" a="1"/>
  <c r="AA604" i="1"/>
  <c r="AA605" i="1" a="1"/>
  <c r="AA605" i="1" s="1"/>
  <c r="AA606" i="1" a="1"/>
  <c r="AA606" i="1" s="1"/>
  <c r="AA607" i="1" a="1"/>
  <c r="AA607" i="1" s="1"/>
  <c r="AA608" i="1" a="1"/>
  <c r="AA608" i="1"/>
  <c r="AA609" i="1" a="1"/>
  <c r="AA609" i="1"/>
  <c r="AA610" i="1" a="1"/>
  <c r="AA610" i="1"/>
  <c r="AA611" i="1" a="1"/>
  <c r="AA611" i="1" s="1"/>
  <c r="AA612" i="1" a="1"/>
  <c r="AA612" i="1" s="1"/>
  <c r="AA613" i="1" a="1"/>
  <c r="AA613" i="1" s="1"/>
  <c r="AA614" i="1" a="1"/>
  <c r="AA614" i="1" s="1"/>
  <c r="AA615" i="1" a="1"/>
  <c r="AA615" i="1" s="1"/>
  <c r="AA616" i="1" a="1"/>
  <c r="AA616" i="1" s="1"/>
  <c r="AA617" i="1" a="1"/>
  <c r="AA617" i="1"/>
  <c r="AC3" i="1" a="1"/>
  <c r="AC3" i="1"/>
  <c r="AC4" i="1" a="1"/>
  <c r="AC4" i="1" s="1"/>
  <c r="AC5" i="1" a="1"/>
  <c r="AC5" i="1" s="1"/>
  <c r="AC6" i="1" a="1"/>
  <c r="AC6" i="1" s="1"/>
  <c r="AC7" i="1" a="1"/>
  <c r="AC7" i="1"/>
  <c r="AC8" i="1" a="1"/>
  <c r="AC8" i="1" s="1"/>
  <c r="AC9" i="1" a="1"/>
  <c r="AC9" i="1" s="1"/>
  <c r="AC10" i="1" a="1"/>
  <c r="AC10" i="1" s="1"/>
  <c r="AC11" i="1" a="1"/>
  <c r="AC11" i="1" s="1"/>
  <c r="AC12" i="1" a="1"/>
  <c r="AC12" i="1" s="1"/>
  <c r="AC13" i="1" a="1"/>
  <c r="AC13" i="1" s="1"/>
  <c r="AC14" i="1" a="1"/>
  <c r="AC14" i="1" s="1"/>
  <c r="AC15" i="1" a="1"/>
  <c r="AC15" i="1" s="1"/>
  <c r="AC16" i="1" a="1"/>
  <c r="AC16" i="1" s="1"/>
  <c r="AC17" i="1" a="1"/>
  <c r="AC17" i="1" s="1"/>
  <c r="AC18" i="1" a="1"/>
  <c r="AC18" i="1" s="1"/>
  <c r="AC19" i="1" a="1"/>
  <c r="AC19" i="1"/>
  <c r="AC20" i="1" a="1"/>
  <c r="AC20" i="1" s="1"/>
  <c r="AC21" i="1" a="1"/>
  <c r="AC21" i="1"/>
  <c r="AC22" i="1" a="1"/>
  <c r="AC22" i="1" s="1"/>
  <c r="AC23" i="1" a="1"/>
  <c r="AC23" i="1" s="1"/>
  <c r="AC24" i="1" a="1"/>
  <c r="AC24" i="1" s="1"/>
  <c r="AC25" i="1" a="1"/>
  <c r="AC25" i="1" s="1"/>
  <c r="AC26" i="1" a="1"/>
  <c r="AC26" i="1" s="1"/>
  <c r="AC27" i="1" a="1"/>
  <c r="AC27" i="1" s="1"/>
  <c r="AC28" i="1" a="1"/>
  <c r="AC28" i="1" s="1"/>
  <c r="AC29" i="1" a="1"/>
  <c r="AC29" i="1" s="1"/>
  <c r="AC30" i="1" a="1"/>
  <c r="AC30" i="1" s="1"/>
  <c r="AC31" i="1" a="1"/>
  <c r="AC31" i="1" s="1"/>
  <c r="AC32" i="1" a="1"/>
  <c r="AC32" i="1"/>
  <c r="AC33" i="1" a="1"/>
  <c r="AC33" i="1" s="1"/>
  <c r="AC34" i="1" a="1"/>
  <c r="AC34" i="1" s="1"/>
  <c r="AC35" i="1" a="1"/>
  <c r="AC35" i="1"/>
  <c r="AC36" i="1" a="1"/>
  <c r="AC36" i="1" s="1"/>
  <c r="AC37" i="1" a="1"/>
  <c r="AC37" i="1" s="1"/>
  <c r="AC38" i="1" a="1"/>
  <c r="AC38" i="1" s="1"/>
  <c r="AC39" i="1" a="1"/>
  <c r="AC39" i="1" s="1"/>
  <c r="AC40" i="1" a="1"/>
  <c r="AC40" i="1" s="1"/>
  <c r="AC41" i="1" a="1"/>
  <c r="AC41" i="1" s="1"/>
  <c r="AC42" i="1" a="1"/>
  <c r="AC42" i="1" s="1"/>
  <c r="AC43" i="1" a="1"/>
  <c r="AC43" i="1" s="1"/>
  <c r="AC44" i="1" a="1"/>
  <c r="AC44" i="1" s="1"/>
  <c r="AC45" i="1" a="1"/>
  <c r="AC45" i="1" s="1"/>
  <c r="AC46" i="1" a="1"/>
  <c r="AC46" i="1" s="1"/>
  <c r="AC47" i="1" a="1"/>
  <c r="AC47" i="1" s="1"/>
  <c r="AC48" i="1" a="1"/>
  <c r="AC48" i="1"/>
  <c r="AC49" i="1" a="1"/>
  <c r="AC49" i="1"/>
  <c r="AC50" i="1" a="1"/>
  <c r="AC50" i="1" s="1"/>
  <c r="AC51" i="1" a="1"/>
  <c r="AC51" i="1" s="1"/>
  <c r="AC52" i="1" a="1"/>
  <c r="AC52" i="1" s="1"/>
  <c r="AC53" i="1" a="1"/>
  <c r="AC53" i="1"/>
  <c r="AC54" i="1" a="1"/>
  <c r="AC54" i="1" s="1"/>
  <c r="AC55" i="1" a="1"/>
  <c r="AC55" i="1" s="1"/>
  <c r="AC56" i="1" a="1"/>
  <c r="AC56" i="1" s="1"/>
  <c r="AC57" i="1" a="1"/>
  <c r="AC57" i="1" s="1"/>
  <c r="AC58" i="1" a="1"/>
  <c r="AC58" i="1" s="1"/>
  <c r="AC59" i="1" a="1"/>
  <c r="AC59" i="1" s="1"/>
  <c r="AC60" i="1" a="1"/>
  <c r="AC60" i="1" s="1"/>
  <c r="AC61" i="1" a="1"/>
  <c r="AC61" i="1"/>
  <c r="AC62" i="1" a="1"/>
  <c r="AC62" i="1"/>
  <c r="AC63" i="1" a="1"/>
  <c r="AC63" i="1" s="1"/>
  <c r="AC64" i="1" a="1"/>
  <c r="AC64" i="1" s="1"/>
  <c r="AC65" i="1" a="1"/>
  <c r="AC65" i="1" s="1"/>
  <c r="AC66" i="1" a="1"/>
  <c r="AC66" i="1"/>
  <c r="AC67" i="1" a="1"/>
  <c r="AC67" i="1" s="1"/>
  <c r="AC68" i="1" a="1"/>
  <c r="AC68" i="1" s="1"/>
  <c r="AC69" i="1" a="1"/>
  <c r="AC69" i="1" s="1"/>
  <c r="AC70" i="1" a="1"/>
  <c r="AC70" i="1" s="1"/>
  <c r="AC71" i="1" a="1"/>
  <c r="AC71" i="1" s="1"/>
  <c r="AC72" i="1" a="1"/>
  <c r="AC72" i="1" s="1"/>
  <c r="AC73" i="1" a="1"/>
  <c r="AC73" i="1" s="1"/>
  <c r="AC74" i="1" a="1"/>
  <c r="AC74" i="1" s="1"/>
  <c r="AC75" i="1" a="1"/>
  <c r="AC75" i="1"/>
  <c r="AC76" i="1" a="1"/>
  <c r="AC76" i="1" s="1"/>
  <c r="AC77" i="1" a="1"/>
  <c r="AC77" i="1" s="1"/>
  <c r="AC78" i="1" a="1"/>
  <c r="AC78" i="1"/>
  <c r="AC79" i="1" a="1"/>
  <c r="AC79" i="1"/>
  <c r="AC80" i="1" a="1"/>
  <c r="AC80" i="1" s="1"/>
  <c r="AC81" i="1" a="1"/>
  <c r="AC81" i="1" s="1"/>
  <c r="AC82" i="1" a="1"/>
  <c r="AC82" i="1" s="1"/>
  <c r="AC83" i="1" a="1"/>
  <c r="AC83" i="1" s="1"/>
  <c r="AC84" i="1" a="1"/>
  <c r="AC84" i="1" s="1"/>
  <c r="AC85" i="1" a="1"/>
  <c r="AC85" i="1" s="1"/>
  <c r="AC86" i="1" a="1"/>
  <c r="AC86" i="1" s="1"/>
  <c r="AC87" i="1" a="1"/>
  <c r="AC87" i="1"/>
  <c r="AC88" i="1" a="1"/>
  <c r="AC88" i="1" s="1"/>
  <c r="AC89" i="1" a="1"/>
  <c r="AC89" i="1" s="1"/>
  <c r="AC90" i="1" a="1"/>
  <c r="AC90" i="1" s="1"/>
  <c r="AC91" i="1" a="1"/>
  <c r="AC91" i="1" s="1"/>
  <c r="AC92" i="1" a="1"/>
  <c r="AC92" i="1"/>
  <c r="AC93" i="1" a="1"/>
  <c r="AC93" i="1"/>
  <c r="AC94" i="1" a="1"/>
  <c r="AC94" i="1" s="1"/>
  <c r="AC95" i="1" a="1"/>
  <c r="AC95" i="1" s="1"/>
  <c r="AC96" i="1" a="1"/>
  <c r="AC96" i="1" s="1"/>
  <c r="AC97" i="1" a="1"/>
  <c r="AC97" i="1" s="1"/>
  <c r="AC98" i="1" a="1"/>
  <c r="AC98" i="1" s="1"/>
  <c r="AC99" i="1" a="1"/>
  <c r="AC99" i="1" s="1"/>
  <c r="AC100" i="1" a="1"/>
  <c r="AC100" i="1" s="1"/>
  <c r="AC101" i="1" a="1"/>
  <c r="AC101" i="1" s="1"/>
  <c r="AC102" i="1" a="1"/>
  <c r="AC102" i="1" s="1"/>
  <c r="AC103" i="1" a="1"/>
  <c r="AC103" i="1" s="1"/>
  <c r="AC104" i="1" a="1"/>
  <c r="AC104" i="1"/>
  <c r="AC105" i="1" a="1"/>
  <c r="AC105" i="1" s="1"/>
  <c r="AC106" i="1" a="1"/>
  <c r="AC106" i="1" s="1"/>
  <c r="AC107" i="1" a="1"/>
  <c r="AC107" i="1"/>
  <c r="AC108" i="1" a="1"/>
  <c r="AC108" i="1" s="1"/>
  <c r="AC109" i="1" a="1"/>
  <c r="AC109" i="1" s="1"/>
  <c r="AC110" i="1" a="1"/>
  <c r="AC110" i="1" s="1"/>
  <c r="AC111" i="1" a="1"/>
  <c r="AC111" i="1" s="1"/>
  <c r="AC112" i="1" a="1"/>
  <c r="AC112" i="1" s="1"/>
  <c r="AC113" i="1" a="1"/>
  <c r="AC113" i="1" s="1"/>
  <c r="AC114" i="1" a="1"/>
  <c r="AC114" i="1"/>
  <c r="AC115" i="1" a="1"/>
  <c r="AC115" i="1" s="1"/>
  <c r="AC116" i="1" a="1"/>
  <c r="AC116" i="1" s="1"/>
  <c r="AC117" i="1" a="1"/>
  <c r="AC117" i="1" s="1"/>
  <c r="AC118" i="1" a="1"/>
  <c r="AC118" i="1" s="1"/>
  <c r="AC119" i="1" a="1"/>
  <c r="AC119" i="1" s="1"/>
  <c r="AC120" i="1" a="1"/>
  <c r="AC120" i="1"/>
  <c r="AC121" i="1" a="1"/>
  <c r="AC121" i="1" s="1"/>
  <c r="AC122" i="1" a="1"/>
  <c r="AC122" i="1" s="1"/>
  <c r="AC123" i="1" a="1"/>
  <c r="AC123" i="1" s="1"/>
  <c r="AC124" i="1" a="1"/>
  <c r="AC124" i="1" s="1"/>
  <c r="AC125" i="1" a="1"/>
  <c r="AC125" i="1"/>
  <c r="AC126" i="1" a="1"/>
  <c r="AC126" i="1" s="1"/>
  <c r="AC127" i="1" a="1"/>
  <c r="AC127" i="1"/>
  <c r="AC128" i="1" a="1"/>
  <c r="AC128" i="1" s="1"/>
  <c r="AC129" i="1" a="1"/>
  <c r="AC129" i="1" s="1"/>
  <c r="AC130" i="1" a="1"/>
  <c r="AC130" i="1" s="1"/>
  <c r="AC131" i="1" a="1"/>
  <c r="AC131" i="1" s="1"/>
  <c r="AC132" i="1" a="1"/>
  <c r="AC132" i="1" s="1"/>
  <c r="AC133" i="1" a="1"/>
  <c r="AC133" i="1"/>
  <c r="AC134" i="1" a="1"/>
  <c r="AC134" i="1" s="1"/>
  <c r="AC135" i="1" a="1"/>
  <c r="AC135" i="1" s="1"/>
  <c r="AC136" i="1" a="1"/>
  <c r="AC136" i="1" s="1"/>
  <c r="AC137" i="1" a="1"/>
  <c r="AC137" i="1"/>
  <c r="AC138" i="1" a="1"/>
  <c r="AC138" i="1"/>
  <c r="AC139" i="1" a="1"/>
  <c r="AC139" i="1" s="1"/>
  <c r="AC140" i="1" a="1"/>
  <c r="AC140" i="1" s="1"/>
  <c r="AC141" i="1" a="1"/>
  <c r="AC141" i="1" s="1"/>
  <c r="AC142" i="1" a="1"/>
  <c r="AC142" i="1" s="1"/>
  <c r="AC143" i="1" a="1"/>
  <c r="AC143" i="1" s="1"/>
  <c r="AC144" i="1" a="1"/>
  <c r="AC144" i="1" s="1"/>
  <c r="AC145" i="1" a="1"/>
  <c r="AC145" i="1" s="1"/>
  <c r="AC146" i="1" a="1"/>
  <c r="AC146" i="1"/>
  <c r="AC147" i="1" a="1"/>
  <c r="AC147" i="1" s="1"/>
  <c r="AC148" i="1" a="1"/>
  <c r="AC148" i="1" s="1"/>
  <c r="AC149" i="1" a="1"/>
  <c r="AC149" i="1" s="1"/>
  <c r="AC150" i="1" a="1"/>
  <c r="AC150" i="1"/>
  <c r="AC151" i="1" a="1"/>
  <c r="AC151" i="1" s="1"/>
  <c r="AC152" i="1" a="1"/>
  <c r="AC152" i="1" s="1"/>
  <c r="AC153" i="1" a="1"/>
  <c r="AC153" i="1" s="1"/>
  <c r="AC154" i="1" a="1"/>
  <c r="AC154" i="1" s="1"/>
  <c r="AC155" i="1" a="1"/>
  <c r="AC155" i="1" s="1"/>
  <c r="AC156" i="1" a="1"/>
  <c r="AC156" i="1" s="1"/>
  <c r="AC157" i="1" a="1"/>
  <c r="AC157" i="1" s="1"/>
  <c r="AC158" i="1" a="1"/>
  <c r="AC158" i="1" s="1"/>
  <c r="AC159" i="1" a="1"/>
  <c r="AC159" i="1"/>
  <c r="AC160" i="1" a="1"/>
  <c r="AC160" i="1" s="1"/>
  <c r="AC161" i="1" a="1"/>
  <c r="AC161" i="1" s="1"/>
  <c r="AC162" i="1" a="1"/>
  <c r="AC162" i="1" s="1"/>
  <c r="AC163" i="1" a="1"/>
  <c r="AC163" i="1"/>
  <c r="AC164" i="1" a="1"/>
  <c r="AC164" i="1"/>
  <c r="AC165" i="1" a="1"/>
  <c r="AC165" i="1" s="1"/>
  <c r="AC166" i="1" a="1"/>
  <c r="AC166" i="1" s="1"/>
  <c r="AC167" i="1" a="1"/>
  <c r="AC167" i="1"/>
  <c r="AC168" i="1" a="1"/>
  <c r="AC168" i="1" s="1"/>
  <c r="AC169" i="1" a="1"/>
  <c r="AC169" i="1" s="1"/>
  <c r="AC170" i="1" a="1"/>
  <c r="AC170" i="1" s="1"/>
  <c r="AC171" i="1" a="1"/>
  <c r="AC171" i="1" s="1"/>
  <c r="AC172" i="1" a="1"/>
  <c r="AC172" i="1" s="1"/>
  <c r="AC173" i="1" a="1"/>
  <c r="AC173" i="1"/>
  <c r="AC174" i="1" a="1"/>
  <c r="AC174" i="1" s="1"/>
  <c r="AC175" i="1" a="1"/>
  <c r="AC175" i="1" s="1"/>
  <c r="AC176" i="1" a="1"/>
  <c r="AC176" i="1"/>
  <c r="AC177" i="1" a="1"/>
  <c r="AC177" i="1" s="1"/>
  <c r="AC178" i="1" a="1"/>
  <c r="AC178" i="1" s="1"/>
  <c r="AC179" i="1" a="1"/>
  <c r="AC179" i="1"/>
  <c r="AC180" i="1" a="1"/>
  <c r="AC180" i="1" s="1"/>
  <c r="AC181" i="1" a="1"/>
  <c r="AC181" i="1" s="1"/>
  <c r="AC182" i="1" a="1"/>
  <c r="AC182" i="1" s="1"/>
  <c r="AC183" i="1" a="1"/>
  <c r="AC183" i="1" s="1"/>
  <c r="AC184" i="1" a="1"/>
  <c r="AC184" i="1" s="1"/>
  <c r="AC185" i="1" a="1"/>
  <c r="AC185" i="1"/>
  <c r="AC186" i="1" a="1"/>
  <c r="AC186" i="1" s="1"/>
  <c r="AC187" i="1" a="1"/>
  <c r="AC187" i="1" s="1"/>
  <c r="AC188" i="1" a="1"/>
  <c r="AC188" i="1" s="1"/>
  <c r="AC189" i="1" a="1"/>
  <c r="AC189" i="1"/>
  <c r="AC190" i="1" a="1"/>
  <c r="AC190" i="1" s="1"/>
  <c r="AC191" i="1" a="1"/>
  <c r="AC191" i="1" s="1"/>
  <c r="AC192" i="1" a="1"/>
  <c r="AC192" i="1" s="1"/>
  <c r="AC193" i="1" a="1"/>
  <c r="AC193" i="1"/>
  <c r="AC194" i="1" a="1"/>
  <c r="AC194" i="1" s="1"/>
  <c r="AC195" i="1" a="1"/>
  <c r="AC195" i="1" s="1"/>
  <c r="AC196" i="1" a="1"/>
  <c r="AC196" i="1" s="1"/>
  <c r="AC197" i="1" a="1"/>
  <c r="AC197" i="1"/>
  <c r="AC198" i="1" a="1"/>
  <c r="AC198" i="1" s="1"/>
  <c r="AC199" i="1" a="1"/>
  <c r="AC199" i="1" s="1"/>
  <c r="AC200" i="1" a="1"/>
  <c r="AC200" i="1" s="1"/>
  <c r="AC201" i="1" a="1"/>
  <c r="AC201" i="1" s="1"/>
  <c r="AC202" i="1" a="1"/>
  <c r="AC202" i="1" s="1"/>
  <c r="AC203" i="1" a="1"/>
  <c r="AC203" i="1" s="1"/>
  <c r="AC204" i="1" a="1"/>
  <c r="AC204" i="1" s="1"/>
  <c r="AC205" i="1" a="1"/>
  <c r="AC205" i="1" s="1"/>
  <c r="AC206" i="1" a="1"/>
  <c r="AC206" i="1" s="1"/>
  <c r="AC207" i="1" a="1"/>
  <c r="AC207" i="1" s="1"/>
  <c r="AC208" i="1" a="1"/>
  <c r="AC208" i="1" s="1"/>
  <c r="AC209" i="1" a="1"/>
  <c r="AC209" i="1" s="1"/>
  <c r="AC210" i="1" a="1"/>
  <c r="AC210" i="1"/>
  <c r="AC211" i="1" a="1"/>
  <c r="AC211" i="1"/>
  <c r="AC212" i="1" a="1"/>
  <c r="AC212" i="1" s="1"/>
  <c r="AC213" i="1" a="1"/>
  <c r="AC213" i="1" s="1"/>
  <c r="AC214" i="1" a="1"/>
  <c r="AC214" i="1" s="1"/>
  <c r="AC215" i="1" a="1"/>
  <c r="AC215" i="1" s="1"/>
  <c r="AC216" i="1" a="1"/>
  <c r="AC216" i="1" s="1"/>
  <c r="AC217" i="1" a="1"/>
  <c r="AC217" i="1" s="1"/>
  <c r="AC218" i="1" a="1"/>
  <c r="AC218" i="1" s="1"/>
  <c r="AC219" i="1" a="1"/>
  <c r="AC219" i="1" s="1"/>
  <c r="AC220" i="1" a="1"/>
  <c r="AC220" i="1" s="1"/>
  <c r="AC221" i="1" a="1"/>
  <c r="AC221" i="1" s="1"/>
  <c r="AC222" i="1" a="1"/>
  <c r="AC222" i="1" s="1"/>
  <c r="AC223" i="1" a="1"/>
  <c r="AC223" i="1"/>
  <c r="AC224" i="1" a="1"/>
  <c r="AC224" i="1" s="1"/>
  <c r="AC225" i="1" a="1"/>
  <c r="AC225" i="1" s="1"/>
  <c r="AC226" i="1" a="1"/>
  <c r="AC226" i="1" s="1"/>
  <c r="AC227" i="1" a="1"/>
  <c r="AC227" i="1" s="1"/>
  <c r="AC228" i="1" a="1"/>
  <c r="AC228" i="1" s="1"/>
  <c r="AC229" i="1" a="1"/>
  <c r="AC229" i="1"/>
  <c r="AC230" i="1" a="1"/>
  <c r="AC230" i="1" s="1"/>
  <c r="AC231" i="1" a="1"/>
  <c r="AC231" i="1" s="1"/>
  <c r="AC232" i="1" a="1"/>
  <c r="AC232" i="1" s="1"/>
  <c r="AC233" i="1" a="1"/>
  <c r="AC233" i="1" s="1"/>
  <c r="AC234" i="1" a="1"/>
  <c r="AC234" i="1" s="1"/>
  <c r="AC235" i="1" a="1"/>
  <c r="AC235" i="1" s="1"/>
  <c r="AC236" i="1" a="1"/>
  <c r="AC236" i="1"/>
  <c r="AC237" i="1" a="1"/>
  <c r="AC237" i="1"/>
  <c r="AC238" i="1" a="1"/>
  <c r="AC238" i="1" s="1"/>
  <c r="AC239" i="1" a="1"/>
  <c r="AC239" i="1" s="1"/>
  <c r="AC240" i="1" a="1"/>
  <c r="AC240" i="1" s="1"/>
  <c r="AC241" i="1" a="1"/>
  <c r="AC241" i="1" s="1"/>
  <c r="AC242" i="1" a="1"/>
  <c r="AC242" i="1" s="1"/>
  <c r="AC243" i="1" a="1"/>
  <c r="AC243" i="1" s="1"/>
  <c r="AC244" i="1" a="1"/>
  <c r="AC244" i="1" s="1"/>
  <c r="AC245" i="1" a="1"/>
  <c r="AC245" i="1"/>
  <c r="AC246" i="1" a="1"/>
  <c r="AC246" i="1" s="1"/>
  <c r="AC247" i="1" a="1"/>
  <c r="AC247" i="1" s="1"/>
  <c r="AC248" i="1" a="1"/>
  <c r="AC248" i="1" s="1"/>
  <c r="AC249" i="1" a="1"/>
  <c r="AC249" i="1" s="1"/>
  <c r="AC250" i="1" a="1"/>
  <c r="AC250" i="1" s="1"/>
  <c r="AC251" i="1" a="1"/>
  <c r="AC251" i="1" s="1"/>
  <c r="AC252" i="1" a="1"/>
  <c r="AC252" i="1" s="1"/>
  <c r="AC253" i="1" a="1"/>
  <c r="AC253" i="1" s="1"/>
  <c r="AC254" i="1" a="1"/>
  <c r="AC254" i="1" s="1"/>
  <c r="AC255" i="1" a="1"/>
  <c r="AC255" i="1"/>
  <c r="AC256" i="1" a="1"/>
  <c r="AC256" i="1" s="1"/>
  <c r="AC257" i="1" a="1"/>
  <c r="AC257" i="1"/>
  <c r="AC258" i="1" a="1"/>
  <c r="AC258" i="1" s="1"/>
  <c r="AC259" i="1" a="1"/>
  <c r="AC259" i="1" s="1"/>
  <c r="AC260" i="1" a="1"/>
  <c r="AC260" i="1" s="1"/>
  <c r="AC261" i="1" a="1"/>
  <c r="AC261" i="1"/>
  <c r="AC262" i="1" a="1"/>
  <c r="AC262" i="1"/>
  <c r="AC263" i="1" a="1"/>
  <c r="AC263" i="1" s="1"/>
  <c r="AC264" i="1" a="1"/>
  <c r="AC264" i="1"/>
  <c r="AC265" i="1" a="1"/>
  <c r="AC265" i="1" s="1"/>
  <c r="AC266" i="1" a="1"/>
  <c r="AC266" i="1" s="1"/>
  <c r="AC267" i="1" a="1"/>
  <c r="AC267" i="1" s="1"/>
  <c r="AC268" i="1" a="1"/>
  <c r="AC268" i="1"/>
  <c r="AC269" i="1" a="1"/>
  <c r="AC269" i="1"/>
  <c r="AC270" i="1" a="1"/>
  <c r="AC270" i="1" s="1"/>
  <c r="AC271" i="1" a="1"/>
  <c r="AC271" i="1" s="1"/>
  <c r="AC272" i="1" a="1"/>
  <c r="AC272" i="1" s="1"/>
  <c r="AC273" i="1" a="1"/>
  <c r="AC273" i="1"/>
  <c r="AC274" i="1" a="1"/>
  <c r="AC274" i="1" s="1"/>
  <c r="AC275" i="1" a="1"/>
  <c r="AC275" i="1" s="1"/>
  <c r="AC276" i="1" a="1"/>
  <c r="AC276" i="1" s="1"/>
  <c r="AC277" i="1" a="1"/>
  <c r="AC277" i="1"/>
  <c r="AC278" i="1" a="1"/>
  <c r="AC278" i="1" s="1"/>
  <c r="AC279" i="1" a="1"/>
  <c r="AC279" i="1" s="1"/>
  <c r="AC280" i="1" a="1"/>
  <c r="AC280" i="1" s="1"/>
  <c r="AC281" i="1" a="1"/>
  <c r="AC281" i="1"/>
  <c r="AC282" i="1" a="1"/>
  <c r="AC282" i="1" s="1"/>
  <c r="AC283" i="1" a="1"/>
  <c r="AC283" i="1" s="1"/>
  <c r="AC284" i="1" a="1"/>
  <c r="AC284" i="1" s="1"/>
  <c r="AC285" i="1" a="1"/>
  <c r="AC285" i="1"/>
  <c r="AC286" i="1" a="1"/>
  <c r="AC286" i="1"/>
  <c r="AC287" i="1" a="1"/>
  <c r="AC287" i="1" s="1"/>
  <c r="AC288" i="1" a="1"/>
  <c r="AC288" i="1"/>
  <c r="AC289" i="1" a="1"/>
  <c r="AC289" i="1" s="1"/>
  <c r="AC290" i="1" a="1"/>
  <c r="AC290" i="1" s="1"/>
  <c r="AC291" i="1" a="1"/>
  <c r="AC291" i="1" s="1"/>
  <c r="AC292" i="1" a="1"/>
  <c r="AC292" i="1"/>
  <c r="AC293" i="1" a="1"/>
  <c r="AC293" i="1"/>
  <c r="AC294" i="1" a="1"/>
  <c r="AC294" i="1" s="1"/>
  <c r="AC295" i="1" a="1"/>
  <c r="AC295" i="1" s="1"/>
  <c r="AC296" i="1" a="1"/>
  <c r="AC296" i="1" s="1"/>
  <c r="AC297" i="1" a="1"/>
  <c r="AC297" i="1"/>
  <c r="AC298" i="1" a="1"/>
  <c r="AC298" i="1" s="1"/>
  <c r="AC299" i="1" a="1"/>
  <c r="AC299" i="1"/>
  <c r="AC300" i="1" a="1"/>
  <c r="AC300" i="1" s="1"/>
  <c r="AC301" i="1" a="1"/>
  <c r="AC301" i="1"/>
  <c r="AC302" i="1" a="1"/>
  <c r="AC302" i="1" s="1"/>
  <c r="AC303" i="1" a="1"/>
  <c r="AC303" i="1" s="1"/>
  <c r="AC304" i="1" a="1"/>
  <c r="AC304" i="1" s="1"/>
  <c r="AC305" i="1" a="1"/>
  <c r="AC305" i="1"/>
  <c r="AC306" i="1" a="1"/>
  <c r="AC306" i="1" s="1"/>
  <c r="AC307" i="1" a="1"/>
  <c r="AC307" i="1"/>
  <c r="AC308" i="1" a="1"/>
  <c r="AC308" i="1" s="1"/>
  <c r="AC309" i="1" a="1"/>
  <c r="AC309" i="1" s="1"/>
  <c r="AC310" i="1" a="1"/>
  <c r="AC310" i="1" s="1"/>
  <c r="AC311" i="1" a="1"/>
  <c r="AC311" i="1"/>
  <c r="AC312" i="1" a="1"/>
  <c r="AC312" i="1"/>
  <c r="AC313" i="1" a="1"/>
  <c r="AC313" i="1" s="1"/>
  <c r="AC314" i="1" a="1"/>
  <c r="AC314" i="1" s="1"/>
  <c r="AC315" i="1" a="1"/>
  <c r="AC315" i="1"/>
  <c r="AC316" i="1" a="1"/>
  <c r="AC316" i="1" s="1"/>
  <c r="AC317" i="1" a="1"/>
  <c r="AC317" i="1"/>
  <c r="AC318" i="1" a="1"/>
  <c r="AC318" i="1" s="1"/>
  <c r="AC319" i="1" a="1"/>
  <c r="AC319" i="1" s="1"/>
  <c r="AC320" i="1" a="1"/>
  <c r="AC320" i="1" s="1"/>
  <c r="AC321" i="1" a="1"/>
  <c r="AC321" i="1" s="1"/>
  <c r="AC322" i="1" a="1"/>
  <c r="AC322" i="1" s="1"/>
  <c r="AC323" i="1" a="1"/>
  <c r="AC323" i="1"/>
  <c r="AC324" i="1" a="1"/>
  <c r="AC324" i="1" s="1"/>
  <c r="AC325" i="1" a="1"/>
  <c r="AC325" i="1"/>
  <c r="AC326" i="1" a="1"/>
  <c r="AC326" i="1" s="1"/>
  <c r="AC327" i="1" a="1"/>
  <c r="AC327" i="1"/>
  <c r="AC328" i="1" a="1"/>
  <c r="AC328" i="1" s="1"/>
  <c r="AC329" i="1" a="1"/>
  <c r="AC329" i="1" s="1"/>
  <c r="AC330" i="1" a="1"/>
  <c r="AC330" i="1" s="1"/>
  <c r="AC331" i="1" a="1"/>
  <c r="AC331" i="1"/>
  <c r="AC332" i="1" a="1"/>
  <c r="AC332" i="1" s="1"/>
  <c r="AC333" i="1" a="1"/>
  <c r="AC333" i="1"/>
  <c r="AC334" i="1" a="1"/>
  <c r="AC334" i="1" s="1"/>
  <c r="AC335" i="1" a="1"/>
  <c r="AC335" i="1" s="1"/>
  <c r="AC336" i="1" a="1"/>
  <c r="AC336" i="1" s="1"/>
  <c r="AC337" i="1" a="1"/>
  <c r="AC337" i="1" s="1"/>
  <c r="AC338" i="1" a="1"/>
  <c r="AC338" i="1" s="1"/>
  <c r="AC339" i="1" a="1"/>
  <c r="AC339" i="1" s="1"/>
  <c r="AC340" i="1" a="1"/>
  <c r="AC340" i="1" s="1"/>
  <c r="AC341" i="1" a="1"/>
  <c r="AC341" i="1" s="1"/>
  <c r="AC342" i="1" a="1"/>
  <c r="AC342" i="1" s="1"/>
  <c r="AC343" i="1" a="1"/>
  <c r="AC343" i="1" s="1"/>
  <c r="AC344" i="1" a="1"/>
  <c r="AC344" i="1" s="1"/>
  <c r="AC345" i="1" a="1"/>
  <c r="AC345" i="1"/>
  <c r="AC346" i="1" a="1"/>
  <c r="AC346" i="1"/>
  <c r="AC347" i="1" a="1"/>
  <c r="AC347" i="1" s="1"/>
  <c r="AC348" i="1" a="1"/>
  <c r="AC348" i="1" s="1"/>
  <c r="AC349" i="1" a="1"/>
  <c r="AC349" i="1" s="1"/>
  <c r="AC350" i="1" a="1"/>
  <c r="AC350" i="1" s="1"/>
  <c r="AC351" i="1" a="1"/>
  <c r="AC351" i="1"/>
  <c r="AC352" i="1" a="1"/>
  <c r="AC352" i="1" s="1"/>
  <c r="AC353" i="1" a="1"/>
  <c r="AC353" i="1" s="1"/>
  <c r="AC354" i="1" a="1"/>
  <c r="AC354" i="1" s="1"/>
  <c r="AC355" i="1" a="1"/>
  <c r="AC355" i="1"/>
  <c r="AC356" i="1" a="1"/>
  <c r="AC356" i="1" s="1"/>
  <c r="AC357" i="1" a="1"/>
  <c r="AC357" i="1" s="1"/>
  <c r="AC358" i="1" a="1"/>
  <c r="AC358" i="1"/>
  <c r="AC359" i="1" a="1"/>
  <c r="AC359" i="1" s="1"/>
  <c r="AC360" i="1" a="1"/>
  <c r="AC360" i="1" s="1"/>
  <c r="AC361" i="1" a="1"/>
  <c r="AC361" i="1" s="1"/>
  <c r="AC362" i="1" a="1"/>
  <c r="AC362" i="1" s="1"/>
  <c r="AC363" i="1" a="1"/>
  <c r="AC363" i="1"/>
  <c r="AC364" i="1" a="1"/>
  <c r="AC364" i="1" s="1"/>
  <c r="AC365" i="1" a="1"/>
  <c r="AC365" i="1" s="1"/>
  <c r="AC366" i="1" a="1"/>
  <c r="AC366" i="1" s="1"/>
  <c r="AC367" i="1" a="1"/>
  <c r="AC367" i="1" s="1"/>
  <c r="AC368" i="1" a="1"/>
  <c r="AC368" i="1" s="1"/>
  <c r="AC369" i="1" a="1"/>
  <c r="AC369" i="1" s="1"/>
  <c r="AC370" i="1" a="1"/>
  <c r="AC370" i="1"/>
  <c r="AC371" i="1" a="1"/>
  <c r="AC371" i="1" s="1"/>
  <c r="AC372" i="1" a="1"/>
  <c r="AC372" i="1" s="1"/>
  <c r="AC373" i="1" a="1"/>
  <c r="AC373" i="1" s="1"/>
  <c r="AC374" i="1" a="1"/>
  <c r="AC374" i="1" s="1"/>
  <c r="AC375" i="1" a="1"/>
  <c r="AC375" i="1"/>
  <c r="AC376" i="1" a="1"/>
  <c r="AC376" i="1" s="1"/>
  <c r="AC377" i="1" a="1"/>
  <c r="AC377" i="1" s="1"/>
  <c r="AC378" i="1" a="1"/>
  <c r="AC378" i="1" s="1"/>
  <c r="AC379" i="1" a="1"/>
  <c r="AC379" i="1" s="1"/>
  <c r="AC380" i="1" a="1"/>
  <c r="AC380" i="1" s="1"/>
  <c r="AC381" i="1" a="1"/>
  <c r="AC381" i="1"/>
  <c r="AC382" i="1" a="1"/>
  <c r="AC382" i="1" s="1"/>
  <c r="AC383" i="1" a="1"/>
  <c r="AC383" i="1" s="1"/>
  <c r="AC384" i="1" a="1"/>
  <c r="AC384" i="1"/>
  <c r="AC385" i="1" a="1"/>
  <c r="AC385" i="1" s="1"/>
  <c r="AC386" i="1" a="1"/>
  <c r="AC386" i="1" s="1"/>
  <c r="AC387" i="1" a="1"/>
  <c r="AC387" i="1" s="1"/>
  <c r="AC388" i="1" a="1"/>
  <c r="AC388" i="1" s="1"/>
  <c r="AC389" i="1" a="1"/>
  <c r="AC389" i="1" s="1"/>
  <c r="AC390" i="1" a="1"/>
  <c r="AC390" i="1" s="1"/>
  <c r="AC391" i="1" a="1"/>
  <c r="AC391" i="1" s="1"/>
  <c r="AC392" i="1" a="1"/>
  <c r="AC392" i="1" s="1"/>
  <c r="AC393" i="1" a="1"/>
  <c r="AC393" i="1"/>
  <c r="AC394" i="1" a="1"/>
  <c r="AC394" i="1"/>
  <c r="AC395" i="1" a="1"/>
  <c r="AC395" i="1" s="1"/>
  <c r="AC396" i="1" a="1"/>
  <c r="AC396" i="1"/>
  <c r="AC397" i="1" a="1"/>
  <c r="AC397" i="1" s="1"/>
  <c r="AC398" i="1" a="1"/>
  <c r="AC398" i="1" s="1"/>
  <c r="AC399" i="1" a="1"/>
  <c r="AC399" i="1" s="1"/>
  <c r="AC400" i="1" a="1"/>
  <c r="AC400" i="1"/>
  <c r="AC401" i="1" a="1"/>
  <c r="AC401" i="1" s="1"/>
  <c r="AC402" i="1" a="1"/>
  <c r="AC402" i="1" s="1"/>
  <c r="AC403" i="1" a="1"/>
  <c r="AC403" i="1" s="1"/>
  <c r="AC404" i="1" a="1"/>
  <c r="AC404" i="1" s="1"/>
  <c r="AC405" i="1" a="1"/>
  <c r="AC405" i="1" s="1"/>
  <c r="AC406" i="1" a="1"/>
  <c r="AC406" i="1" s="1"/>
  <c r="AC407" i="1" a="1"/>
  <c r="AC407" i="1" s="1"/>
  <c r="AC408" i="1" a="1"/>
  <c r="AC408" i="1" s="1"/>
  <c r="AC409" i="1" a="1"/>
  <c r="AC409" i="1" s="1"/>
  <c r="AC410" i="1" a="1"/>
  <c r="AC410" i="1" s="1"/>
  <c r="AC411" i="1" a="1"/>
  <c r="AC411" i="1"/>
  <c r="AC412" i="1" a="1"/>
  <c r="AC412" i="1" s="1"/>
  <c r="AC413" i="1" a="1"/>
  <c r="AC413" i="1" s="1"/>
  <c r="AC414" i="1" a="1"/>
  <c r="AC414" i="1" s="1"/>
  <c r="AC415" i="1" a="1"/>
  <c r="AC415" i="1" s="1"/>
  <c r="AC416" i="1" a="1"/>
  <c r="AC416" i="1" s="1"/>
  <c r="AC417" i="1" a="1"/>
  <c r="AC417" i="1" s="1"/>
  <c r="AC418" i="1" a="1"/>
  <c r="AC418" i="1" s="1"/>
  <c r="AC419" i="1" a="1"/>
  <c r="AC419" i="1" s="1"/>
  <c r="AC420" i="1" a="1"/>
  <c r="AC420" i="1"/>
  <c r="AC421" i="1" a="1"/>
  <c r="AC421" i="1" s="1"/>
  <c r="AC422" i="1" a="1"/>
  <c r="AC422" i="1" s="1"/>
  <c r="AC423" i="1" a="1"/>
  <c r="AC423" i="1" s="1"/>
  <c r="AC424" i="1" a="1"/>
  <c r="AC424" i="1" s="1"/>
  <c r="AC425" i="1" a="1"/>
  <c r="AC425" i="1" s="1"/>
  <c r="AC426" i="1" a="1"/>
  <c r="AC426" i="1" s="1"/>
  <c r="AC427" i="1" a="1"/>
  <c r="AC427" i="1" s="1"/>
  <c r="AC428" i="1" a="1"/>
  <c r="AC428" i="1" s="1"/>
  <c r="AC429" i="1" a="1"/>
  <c r="AC429" i="1"/>
  <c r="AC430" i="1" a="1"/>
  <c r="AC430" i="1"/>
  <c r="AC431" i="1" a="1"/>
  <c r="AC431" i="1" s="1"/>
  <c r="AC432" i="1" a="1"/>
  <c r="AC432" i="1"/>
  <c r="AC433" i="1" a="1"/>
  <c r="AC433" i="1" s="1"/>
  <c r="AC434" i="1" a="1"/>
  <c r="AC434" i="1" s="1"/>
  <c r="AC435" i="1" a="1"/>
  <c r="AC435" i="1" s="1"/>
  <c r="AC436" i="1" a="1"/>
  <c r="AC436" i="1"/>
  <c r="AC437" i="1" a="1"/>
  <c r="AC437" i="1" s="1"/>
  <c r="AC438" i="1" a="1"/>
  <c r="AC438" i="1" s="1"/>
  <c r="AC439" i="1" a="1"/>
  <c r="AC439" i="1" s="1"/>
  <c r="AC440" i="1" a="1"/>
  <c r="AC440" i="1" s="1"/>
  <c r="AC441" i="1" a="1"/>
  <c r="AC441" i="1" s="1"/>
  <c r="AC442" i="1" a="1"/>
  <c r="AC442" i="1" s="1"/>
  <c r="AC443" i="1" a="1"/>
  <c r="AC443" i="1" s="1"/>
  <c r="AC444" i="1" a="1"/>
  <c r="AC444" i="1" s="1"/>
  <c r="AC445" i="1" a="1"/>
  <c r="AC445" i="1" s="1"/>
  <c r="AC446" i="1" a="1"/>
  <c r="AC446" i="1" s="1"/>
  <c r="AC447" i="1" a="1"/>
  <c r="AC447" i="1"/>
  <c r="AC448" i="1" a="1"/>
  <c r="AC448" i="1" s="1"/>
  <c r="AC449" i="1" a="1"/>
  <c r="AC449" i="1" s="1"/>
  <c r="AC450" i="1" a="1"/>
  <c r="AC450" i="1" s="1"/>
  <c r="AC451" i="1" a="1"/>
  <c r="AC451" i="1" s="1"/>
  <c r="AC452" i="1" a="1"/>
  <c r="AC452" i="1" s="1"/>
  <c r="AC453" i="1" a="1"/>
  <c r="AC453" i="1" s="1"/>
  <c r="AC454" i="1" a="1"/>
  <c r="AC454" i="1" s="1"/>
  <c r="AC455" i="1" a="1"/>
  <c r="AC455" i="1" s="1"/>
  <c r="AC456" i="1" a="1"/>
  <c r="AC456" i="1"/>
  <c r="AC457" i="1" a="1"/>
  <c r="AC457" i="1" s="1"/>
  <c r="AC458" i="1" a="1"/>
  <c r="AC458" i="1" s="1"/>
  <c r="AC459" i="1" a="1"/>
  <c r="AC459" i="1" s="1"/>
  <c r="AC460" i="1" a="1"/>
  <c r="AC460" i="1" s="1"/>
  <c r="AC461" i="1" a="1"/>
  <c r="AC461" i="1" s="1"/>
  <c r="AC462" i="1" a="1"/>
  <c r="AC462" i="1" s="1"/>
  <c r="AC463" i="1" a="1"/>
  <c r="AC463" i="1" s="1"/>
  <c r="AC464" i="1" a="1"/>
  <c r="AC464" i="1" s="1"/>
  <c r="AC465" i="1" a="1"/>
  <c r="AC465" i="1"/>
  <c r="AC466" i="1" a="1"/>
  <c r="AC466" i="1"/>
  <c r="AC467" i="1" a="1"/>
  <c r="AC467" i="1" s="1"/>
  <c r="AC468" i="1" a="1"/>
  <c r="AC468" i="1"/>
  <c r="AC469" i="1" a="1"/>
  <c r="AC469" i="1" s="1"/>
  <c r="AC470" i="1" a="1"/>
  <c r="AC470" i="1" s="1"/>
  <c r="AC471" i="1" a="1"/>
  <c r="AC471" i="1" s="1"/>
  <c r="AC472" i="1" a="1"/>
  <c r="AC472" i="1"/>
  <c r="AC473" i="1" a="1"/>
  <c r="AC473" i="1" s="1"/>
  <c r="AC474" i="1" a="1"/>
  <c r="AC474" i="1" s="1"/>
  <c r="AC475" i="1" a="1"/>
  <c r="AC475" i="1" s="1"/>
  <c r="AC476" i="1" a="1"/>
  <c r="AC476" i="1" s="1"/>
  <c r="AC477" i="1" a="1"/>
  <c r="AC477" i="1" s="1"/>
  <c r="AC478" i="1" a="1"/>
  <c r="AC478" i="1" s="1"/>
  <c r="AC479" i="1" a="1"/>
  <c r="AC479" i="1" s="1"/>
  <c r="AC480" i="1" a="1"/>
  <c r="AC480" i="1" s="1"/>
  <c r="AC481" i="1" a="1"/>
  <c r="AC481" i="1" s="1"/>
  <c r="AC482" i="1" a="1"/>
  <c r="AC482" i="1" s="1"/>
  <c r="AC483" i="1" a="1"/>
  <c r="AC483" i="1"/>
  <c r="AC484" i="1" a="1"/>
  <c r="AC484" i="1" s="1"/>
  <c r="AC485" i="1" a="1"/>
  <c r="AC485" i="1" s="1"/>
  <c r="AC486" i="1" a="1"/>
  <c r="AC486" i="1" s="1"/>
  <c r="AC487" i="1" a="1"/>
  <c r="AC487" i="1" s="1"/>
  <c r="AC488" i="1" a="1"/>
  <c r="AC488" i="1" s="1"/>
  <c r="AC489" i="1" a="1"/>
  <c r="AC489" i="1" s="1"/>
  <c r="AC490" i="1" a="1"/>
  <c r="AC490" i="1" s="1"/>
  <c r="AC491" i="1" a="1"/>
  <c r="AC491" i="1" s="1"/>
  <c r="AC492" i="1" a="1"/>
  <c r="AC492" i="1"/>
  <c r="AC493" i="1" a="1"/>
  <c r="AC493" i="1" s="1"/>
  <c r="AC494" i="1" a="1"/>
  <c r="AC494" i="1" s="1"/>
  <c r="AC495" i="1" a="1"/>
  <c r="AC495" i="1" s="1"/>
  <c r="AC496" i="1" a="1"/>
  <c r="AC496" i="1" s="1"/>
  <c r="AC497" i="1" a="1"/>
  <c r="AC497" i="1" s="1"/>
  <c r="AC498" i="1" a="1"/>
  <c r="AC498" i="1" s="1"/>
  <c r="AC499" i="1" a="1"/>
  <c r="AC499" i="1" s="1"/>
  <c r="AC500" i="1" a="1"/>
  <c r="AC500" i="1" s="1"/>
  <c r="AC501" i="1" a="1"/>
  <c r="AC501" i="1"/>
  <c r="AC502" i="1" a="1"/>
  <c r="AC502" i="1"/>
  <c r="AC503" i="1" a="1"/>
  <c r="AC503" i="1" s="1"/>
  <c r="AC504" i="1" a="1"/>
  <c r="AC504" i="1"/>
  <c r="AC505" i="1" a="1"/>
  <c r="AC505" i="1" s="1"/>
  <c r="AC506" i="1" a="1"/>
  <c r="AC506" i="1" s="1"/>
  <c r="AC507" i="1" a="1"/>
  <c r="AC507" i="1" s="1"/>
  <c r="AC508" i="1" a="1"/>
  <c r="AC508" i="1"/>
  <c r="AC509" i="1" a="1"/>
  <c r="AC509" i="1" s="1"/>
  <c r="AC510" i="1" a="1"/>
  <c r="AC510" i="1" s="1"/>
  <c r="AC511" i="1" a="1"/>
  <c r="AC511" i="1" s="1"/>
  <c r="AC512" i="1" a="1"/>
  <c r="AC512" i="1" s="1"/>
  <c r="AC513" i="1" a="1"/>
  <c r="AC513" i="1" s="1"/>
  <c r="AC514" i="1" a="1"/>
  <c r="AC514" i="1" s="1"/>
  <c r="AC515" i="1" a="1"/>
  <c r="AC515" i="1" s="1"/>
  <c r="AC516" i="1" a="1"/>
  <c r="AC516" i="1" s="1"/>
  <c r="AC517" i="1" a="1"/>
  <c r="AC517" i="1" s="1"/>
  <c r="AC518" i="1" a="1"/>
  <c r="AC518" i="1" s="1"/>
  <c r="AC519" i="1" a="1"/>
  <c r="AC519" i="1"/>
  <c r="AC520" i="1" a="1"/>
  <c r="AC520" i="1" s="1"/>
  <c r="AC521" i="1" a="1"/>
  <c r="AC521" i="1" s="1"/>
  <c r="AC522" i="1" a="1"/>
  <c r="AC522" i="1" s="1"/>
  <c r="AC523" i="1" a="1"/>
  <c r="AC523" i="1" s="1"/>
  <c r="AC524" i="1" a="1"/>
  <c r="AC524" i="1" s="1"/>
  <c r="AC525" i="1" a="1"/>
  <c r="AC525" i="1" s="1"/>
  <c r="AC526" i="1" a="1"/>
  <c r="AC526" i="1" s="1"/>
  <c r="AC527" i="1" a="1"/>
  <c r="AC527" i="1" s="1"/>
  <c r="AC528" i="1" a="1"/>
  <c r="AC528" i="1"/>
  <c r="AC529" i="1" a="1"/>
  <c r="AC529" i="1" s="1"/>
  <c r="AC530" i="1" a="1"/>
  <c r="AC530" i="1" s="1"/>
  <c r="AC531" i="1" a="1"/>
  <c r="AC531" i="1" s="1"/>
  <c r="AC532" i="1" a="1"/>
  <c r="AC532" i="1" s="1"/>
  <c r="AC533" i="1" a="1"/>
  <c r="AC533" i="1" s="1"/>
  <c r="AC534" i="1" a="1"/>
  <c r="AC534" i="1" s="1"/>
  <c r="AC535" i="1" a="1"/>
  <c r="AC535" i="1" s="1"/>
  <c r="AC536" i="1" a="1"/>
  <c r="AC536" i="1" s="1"/>
  <c r="AC537" i="1" a="1"/>
  <c r="AC537" i="1"/>
  <c r="AC538" i="1" a="1"/>
  <c r="AC538" i="1" s="1"/>
  <c r="AC539" i="1" a="1"/>
  <c r="AC539" i="1" s="1"/>
  <c r="AC540" i="1" a="1"/>
  <c r="AC540" i="1"/>
  <c r="AC541" i="1" a="1"/>
  <c r="AC541" i="1" s="1"/>
  <c r="AC542" i="1" a="1"/>
  <c r="AC542" i="1" s="1"/>
  <c r="AC543" i="1" a="1"/>
  <c r="AC543" i="1" s="1"/>
  <c r="AC544" i="1" a="1"/>
  <c r="AC544" i="1"/>
  <c r="AC545" i="1" a="1"/>
  <c r="AC545" i="1" s="1"/>
  <c r="AC546" i="1" a="1"/>
  <c r="AC546" i="1" s="1"/>
  <c r="AC547" i="1" a="1"/>
  <c r="AC547" i="1" s="1"/>
  <c r="AC548" i="1" a="1"/>
  <c r="AC548" i="1" s="1"/>
  <c r="AC549" i="1" a="1"/>
  <c r="AC549" i="1" s="1"/>
  <c r="AC550" i="1" a="1"/>
  <c r="AC550" i="1" s="1"/>
  <c r="AC551" i="1" a="1"/>
  <c r="AC551" i="1" s="1"/>
  <c r="AC552" i="1" a="1"/>
  <c r="AC552" i="1" s="1"/>
  <c r="AC553" i="1" a="1"/>
  <c r="AC553" i="1" s="1"/>
  <c r="AC554" i="1" a="1"/>
  <c r="AC554" i="1" s="1"/>
  <c r="AC555" i="1" a="1"/>
  <c r="AC555" i="1"/>
  <c r="AC556" i="1" a="1"/>
  <c r="AC556" i="1" s="1"/>
  <c r="AC557" i="1" a="1"/>
  <c r="AC557" i="1" s="1"/>
  <c r="AC558" i="1" a="1"/>
  <c r="AC558" i="1" s="1"/>
  <c r="AC559" i="1" a="1"/>
  <c r="AC559" i="1" s="1"/>
  <c r="AC560" i="1" a="1"/>
  <c r="AC560" i="1" s="1"/>
  <c r="AC561" i="1" a="1"/>
  <c r="AC561" i="1" s="1"/>
  <c r="AC562" i="1" a="1"/>
  <c r="AC562" i="1" s="1"/>
  <c r="AC563" i="1" a="1"/>
  <c r="AC563" i="1" s="1"/>
  <c r="AC564" i="1" a="1"/>
  <c r="AC564" i="1"/>
  <c r="AC565" i="1" a="1"/>
  <c r="AC565" i="1" s="1"/>
  <c r="AC566" i="1" a="1"/>
  <c r="AC566" i="1" s="1"/>
  <c r="AC567" i="1" a="1"/>
  <c r="AC567" i="1" s="1"/>
  <c r="AC568" i="1" a="1"/>
  <c r="AC568" i="1" s="1"/>
  <c r="AC569" i="1" a="1"/>
  <c r="AC569" i="1" s="1"/>
  <c r="AC570" i="1" a="1"/>
  <c r="AC570" i="1" s="1"/>
  <c r="AC571" i="1" a="1"/>
  <c r="AC571" i="1" s="1"/>
  <c r="AC572" i="1" a="1"/>
  <c r="AC572" i="1" s="1"/>
  <c r="AC573" i="1" a="1"/>
  <c r="AC573" i="1"/>
  <c r="AC574" i="1" a="1"/>
  <c r="AC574" i="1" s="1"/>
  <c r="AC575" i="1" a="1"/>
  <c r="AC575" i="1" s="1"/>
  <c r="AC576" i="1" a="1"/>
  <c r="AC576" i="1"/>
  <c r="AC577" i="1" a="1"/>
  <c r="AC577" i="1" s="1"/>
  <c r="AC578" i="1" a="1"/>
  <c r="AC578" i="1" s="1"/>
  <c r="AC579" i="1" a="1"/>
  <c r="AC579" i="1" s="1"/>
  <c r="AC580" i="1" a="1"/>
  <c r="AC580" i="1"/>
  <c r="AC581" i="1" a="1"/>
  <c r="AC581" i="1" s="1"/>
  <c r="AC582" i="1" a="1"/>
  <c r="AC582" i="1" s="1"/>
  <c r="AC583" i="1" a="1"/>
  <c r="AC583" i="1" s="1"/>
  <c r="AC584" i="1" a="1"/>
  <c r="AC584" i="1" s="1"/>
  <c r="AC585" i="1" a="1"/>
  <c r="AC585" i="1" s="1"/>
  <c r="AC586" i="1" a="1"/>
  <c r="AC586" i="1" s="1"/>
  <c r="AC587" i="1" a="1"/>
  <c r="AC587" i="1" s="1"/>
  <c r="AC588" i="1" a="1"/>
  <c r="AC588" i="1" s="1"/>
  <c r="AC589" i="1" a="1"/>
  <c r="AC589" i="1" s="1"/>
  <c r="AC590" i="1" a="1"/>
  <c r="AC590" i="1" s="1"/>
  <c r="AC591" i="1" a="1"/>
  <c r="AC591" i="1"/>
  <c r="AC592" i="1" a="1"/>
  <c r="AC592" i="1" s="1"/>
  <c r="AC593" i="1" a="1"/>
  <c r="AC593" i="1" s="1"/>
  <c r="AC594" i="1" a="1"/>
  <c r="AC594" i="1" s="1"/>
  <c r="AC595" i="1" a="1"/>
  <c r="AC595" i="1" s="1"/>
  <c r="AC596" i="1" a="1"/>
  <c r="AC596" i="1" s="1"/>
  <c r="AC597" i="1" a="1"/>
  <c r="AC597" i="1" s="1"/>
  <c r="AC598" i="1" a="1"/>
  <c r="AC598" i="1" s="1"/>
  <c r="AC599" i="1" a="1"/>
  <c r="AC599" i="1" s="1"/>
  <c r="AC600" i="1" a="1"/>
  <c r="AC600" i="1"/>
  <c r="AC601" i="1" a="1"/>
  <c r="AC601" i="1" s="1"/>
  <c r="AC602" i="1" a="1"/>
  <c r="AC602" i="1" s="1"/>
  <c r="AC603" i="1" a="1"/>
  <c r="AC603" i="1" s="1"/>
  <c r="AC604" i="1" a="1"/>
  <c r="AC604" i="1" s="1"/>
  <c r="AC605" i="1" a="1"/>
  <c r="AC605" i="1" s="1"/>
  <c r="AC606" i="1" a="1"/>
  <c r="AC606" i="1" s="1"/>
  <c r="AC607" i="1" a="1"/>
  <c r="AC607" i="1" s="1"/>
  <c r="AC608" i="1" a="1"/>
  <c r="AC608" i="1" s="1"/>
  <c r="AC609" i="1" a="1"/>
  <c r="AC609" i="1" s="1"/>
  <c r="AC610" i="1" a="1"/>
  <c r="AC610" i="1" s="1"/>
  <c r="AC611" i="1" a="1"/>
  <c r="AC611" i="1" s="1"/>
  <c r="AC612" i="1" a="1"/>
  <c r="AC612" i="1" s="1"/>
  <c r="AC613" i="1" a="1"/>
  <c r="AC613" i="1" s="1"/>
  <c r="AC614" i="1" a="1"/>
  <c r="AC614" i="1"/>
  <c r="AC615" i="1" a="1"/>
  <c r="AC615" i="1"/>
  <c r="AC616" i="1" a="1"/>
  <c r="AC616" i="1"/>
  <c r="AC617" i="1" a="1"/>
  <c r="AC617" i="1" s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2" i="1"/>
  <c r="AD2" i="1"/>
  <c r="G6" i="16" l="1" a="1"/>
  <c r="Z7" i="16" l="1"/>
  <c r="Z19" i="16"/>
  <c r="Z31" i="16"/>
  <c r="Z43" i="16"/>
  <c r="Z8" i="16"/>
  <c r="Z20" i="16"/>
  <c r="Z32" i="16"/>
  <c r="Z44" i="16"/>
  <c r="Z9" i="16"/>
  <c r="Z21" i="16"/>
  <c r="Z33" i="16"/>
  <c r="Z45" i="16"/>
  <c r="Z10" i="16"/>
  <c r="Z22" i="16"/>
  <c r="Z34" i="16"/>
  <c r="Z46" i="16"/>
  <c r="Z11" i="16"/>
  <c r="Z23" i="16"/>
  <c r="Z35" i="16"/>
  <c r="Z47" i="16"/>
  <c r="Z12" i="16"/>
  <c r="Z24" i="16"/>
  <c r="Z36" i="16"/>
  <c r="Z48" i="16"/>
  <c r="Z13" i="16"/>
  <c r="Z25" i="16"/>
  <c r="Z37" i="16"/>
  <c r="Z49" i="16"/>
  <c r="Z14" i="16"/>
  <c r="Z26" i="16"/>
  <c r="Z38" i="16"/>
  <c r="Z15" i="16"/>
  <c r="Z27" i="16"/>
  <c r="Z39" i="16"/>
  <c r="Z16" i="16"/>
  <c r="Z28" i="16"/>
  <c r="Z40" i="16"/>
  <c r="Z17" i="16"/>
  <c r="Z29" i="16"/>
  <c r="Z41" i="16"/>
  <c r="Z18" i="16"/>
  <c r="Z30" i="16"/>
  <c r="Z42" i="16"/>
  <c r="AB32" i="16"/>
  <c r="AA38" i="16"/>
  <c r="AA42" i="16"/>
  <c r="AC39" i="16"/>
  <c r="AA34" i="16"/>
  <c r="AD28" i="16"/>
  <c r="AA45" i="16"/>
  <c r="AC29" i="16"/>
  <c r="AB48" i="16"/>
  <c r="H20" i="16"/>
  <c r="AC16" i="16"/>
  <c r="AB22" i="16"/>
  <c r="AA32" i="16"/>
  <c r="H44" i="16"/>
  <c r="H11" i="16"/>
  <c r="H25" i="16"/>
  <c r="AD10" i="16"/>
  <c r="H21" i="16"/>
  <c r="AA18" i="16"/>
  <c r="H19" i="16"/>
  <c r="AC24" i="16"/>
  <c r="AB21" i="16"/>
  <c r="AB26" i="16"/>
  <c r="AC31" i="16"/>
  <c r="AC34" i="16"/>
  <c r="AD31" i="16"/>
  <c r="AD25" i="16"/>
  <c r="AA20" i="16"/>
  <c r="AA35" i="16"/>
  <c r="AA19" i="16"/>
  <c r="AC37" i="16"/>
  <c r="AA44" i="16"/>
  <c r="AC43" i="16"/>
  <c r="AC8" i="16"/>
  <c r="AD41" i="16"/>
  <c r="H27" i="16"/>
  <c r="AC35" i="16"/>
  <c r="H15" i="16"/>
  <c r="AA25" i="16"/>
  <c r="AC11" i="16"/>
  <c r="AB9" i="16"/>
  <c r="AD30" i="16"/>
  <c r="AC32" i="16"/>
  <c r="H10" i="16"/>
  <c r="AA28" i="16"/>
  <c r="H42" i="16"/>
  <c r="AB39" i="16"/>
  <c r="AB23" i="16"/>
  <c r="AB28" i="16"/>
  <c r="AA31" i="16"/>
  <c r="AD27" i="16"/>
  <c r="AC21" i="16"/>
  <c r="AD15" i="16"/>
  <c r="AD29" i="16"/>
  <c r="AA14" i="16"/>
  <c r="AD32" i="16"/>
  <c r="AB37" i="16"/>
  <c r="AC36" i="16"/>
  <c r="AD47" i="16"/>
  <c r="AB45" i="16"/>
  <c r="AB31" i="16"/>
  <c r="AC13" i="16"/>
  <c r="H41" i="16"/>
  <c r="AC48" i="16"/>
  <c r="H23" i="16"/>
  <c r="AB46" i="16"/>
  <c r="AB20" i="16"/>
  <c r="AC27" i="16"/>
  <c r="AC17" i="16"/>
  <c r="AD24" i="16"/>
  <c r="AB27" i="16"/>
  <c r="AD40" i="16"/>
  <c r="AD18" i="16"/>
  <c r="AB40" i="16"/>
  <c r="AC18" i="16"/>
  <c r="AC20" i="16"/>
  <c r="AA16" i="16"/>
  <c r="AA9" i="16"/>
  <c r="AC14" i="16"/>
  <c r="AA17" i="16"/>
  <c r="AB16" i="16"/>
  <c r="H49" i="16"/>
  <c r="AA15" i="16"/>
  <c r="H26" i="16"/>
  <c r="AA26" i="16"/>
  <c r="AB29" i="16"/>
  <c r="AD35" i="16"/>
  <c r="AB24" i="16"/>
  <c r="AC15" i="16"/>
  <c r="AA46" i="16"/>
  <c r="AD23" i="16"/>
  <c r="AB30" i="16"/>
  <c r="AA27" i="16"/>
  <c r="AC38" i="16"/>
  <c r="AA40" i="16"/>
  <c r="AC19" i="16"/>
  <c r="AD37" i="16"/>
  <c r="AB17" i="16"/>
  <c r="AD21" i="16"/>
  <c r="AA24" i="16"/>
  <c r="AD19" i="16"/>
  <c r="AA13" i="16"/>
  <c r="AB19" i="16"/>
  <c r="AC22" i="16"/>
  <c r="AC23" i="16"/>
  <c r="AD22" i="16"/>
  <c r="AD33" i="16"/>
  <c r="AD20" i="16"/>
  <c r="AC40" i="16"/>
  <c r="AA36" i="16"/>
  <c r="H37" i="16"/>
  <c r="AA22" i="16"/>
  <c r="AA11" i="16"/>
  <c r="AC46" i="16"/>
  <c r="AB14" i="16"/>
  <c r="AD17" i="16"/>
  <c r="AC28" i="16"/>
  <c r="H28" i="16"/>
  <c r="AD34" i="16"/>
  <c r="AA30" i="16"/>
  <c r="AA43" i="16"/>
  <c r="H36" i="16"/>
  <c r="AB47" i="16"/>
  <c r="AB11" i="16"/>
  <c r="AB15" i="16"/>
  <c r="AD16" i="16"/>
  <c r="AB12" i="16"/>
  <c r="AD49" i="16"/>
  <c r="AC9" i="16"/>
  <c r="H35" i="16"/>
  <c r="AC12" i="16"/>
  <c r="AC10" i="16"/>
  <c r="AA10" i="16"/>
  <c r="AA21" i="16"/>
  <c r="H39" i="16"/>
  <c r="AB18" i="16"/>
  <c r="H47" i="16"/>
  <c r="H16" i="16"/>
  <c r="H30" i="16"/>
  <c r="H34" i="16"/>
  <c r="H43" i="16"/>
  <c r="H8" i="16"/>
  <c r="AB35" i="16"/>
  <c r="AB43" i="16"/>
  <c r="AA33" i="16"/>
  <c r="AB34" i="16"/>
  <c r="H32" i="16"/>
  <c r="AD14" i="16"/>
  <c r="H18" i="16"/>
  <c r="AB44" i="16"/>
  <c r="AB8" i="16"/>
  <c r="AA12" i="16"/>
  <c r="AB13" i="16"/>
  <c r="AA8" i="16"/>
  <c r="AD45" i="16"/>
  <c r="AC49" i="16"/>
  <c r="H46" i="16"/>
  <c r="AD43" i="16"/>
  <c r="AB49" i="16"/>
  <c r="AD13" i="16"/>
  <c r="H31" i="16"/>
  <c r="AD48" i="16"/>
  <c r="AB25" i="16"/>
  <c r="AB33" i="16"/>
  <c r="H24" i="16"/>
  <c r="AA29" i="16"/>
  <c r="AB41" i="16"/>
  <c r="AA48" i="16"/>
  <c r="AD8" i="16"/>
  <c r="AD9" i="16"/>
  <c r="AD46" i="16"/>
  <c r="AA41" i="16"/>
  <c r="AC44" i="16"/>
  <c r="H22" i="16"/>
  <c r="AD36" i="16"/>
  <c r="AC42" i="16"/>
  <c r="H48" i="16"/>
  <c r="AA39" i="16"/>
  <c r="AC33" i="16"/>
  <c r="AD11" i="16"/>
  <c r="H13" i="16"/>
  <c r="H29" i="16"/>
  <c r="AB38" i="16"/>
  <c r="AD44" i="16"/>
  <c r="AA49" i="16"/>
  <c r="AA47" i="16"/>
  <c r="AD42" i="16"/>
  <c r="AA37" i="16"/>
  <c r="AD39" i="16"/>
  <c r="H33" i="16"/>
  <c r="AC30" i="16"/>
  <c r="AB36" i="16"/>
  <c r="H40" i="16"/>
  <c r="H14" i="16"/>
  <c r="AC26" i="16"/>
  <c r="H17" i="16"/>
  <c r="AD12" i="16"/>
  <c r="H45" i="16"/>
  <c r="AC47" i="16"/>
  <c r="H12" i="16"/>
  <c r="H38" i="16"/>
  <c r="AC41" i="16"/>
  <c r="AC45" i="16"/>
  <c r="AD38" i="16"/>
  <c r="H9" i="16"/>
  <c r="AA23" i="16"/>
  <c r="AB42" i="16"/>
  <c r="AC25" i="16"/>
  <c r="AD26" i="16"/>
  <c r="AB10" i="16"/>
  <c r="G6" i="16"/>
  <c r="Z6" i="16" s="1"/>
  <c r="AB7" i="16"/>
  <c r="AC7" i="16"/>
  <c r="AD7" i="16"/>
  <c r="H7" i="16"/>
  <c r="AA7" i="16"/>
  <c r="E49" i="3"/>
  <c r="E50" i="3"/>
  <c r="E51" i="3"/>
  <c r="E52" i="3"/>
  <c r="E48" i="3"/>
  <c r="H6" i="16" l="1"/>
  <c r="AD6" i="16"/>
  <c r="AA6" i="16"/>
  <c r="AC6" i="16"/>
  <c r="AB6" i="16"/>
  <c r="E53" i="3"/>
  <c r="U2" i="1" l="1" a="1"/>
  <c r="U2" i="1" s="1"/>
  <c r="AA2" i="1" a="1"/>
  <c r="AA2" i="1" s="1"/>
  <c r="W2" i="1" a="1"/>
  <c r="W2" i="1" s="1"/>
  <c r="AC2" i="1" a="1"/>
  <c r="AC2" i="1" s="1"/>
  <c r="Y2" i="1" a="1"/>
  <c r="Y2" i="1" s="1"/>
  <c r="P2" i="1" l="1"/>
  <c r="I2" i="1"/>
  <c r="J2" i="1" s="1"/>
  <c r="X36" i="16" l="1"/>
  <c r="S39" i="16"/>
  <c r="V20" i="16"/>
  <c r="X25" i="16"/>
  <c r="L45" i="16"/>
  <c r="K25" i="16"/>
  <c r="S30" i="16"/>
  <c r="L42" i="16"/>
  <c r="R25" i="16"/>
  <c r="R49" i="16"/>
  <c r="U19" i="16"/>
  <c r="M35" i="16"/>
  <c r="R32" i="16"/>
  <c r="R23" i="16"/>
  <c r="T38" i="16"/>
  <c r="T19" i="16"/>
  <c r="P35" i="16"/>
  <c r="P17" i="16"/>
  <c r="L25" i="16"/>
  <c r="X8" i="16"/>
  <c r="R34" i="16"/>
  <c r="S28" i="16"/>
  <c r="R46" i="16"/>
  <c r="Q12" i="16"/>
  <c r="L47" i="16"/>
  <c r="Q41" i="16"/>
  <c r="P20" i="16"/>
  <c r="P24" i="16"/>
  <c r="U20" i="16"/>
  <c r="N10" i="16"/>
  <c r="L46" i="16"/>
  <c r="T29" i="16"/>
  <c r="P8" i="16"/>
  <c r="W10" i="16"/>
  <c r="V49" i="16"/>
  <c r="U45" i="16"/>
  <c r="S42" i="16"/>
  <c r="Q27" i="16"/>
  <c r="V32" i="16"/>
  <c r="X12" i="16"/>
  <c r="L49" i="16"/>
  <c r="P44" i="16"/>
  <c r="O31" i="16"/>
  <c r="L37" i="16"/>
  <c r="M29" i="16"/>
  <c r="Q49" i="16"/>
  <c r="N35" i="16"/>
  <c r="W27" i="16"/>
  <c r="U25" i="16"/>
  <c r="S33" i="16"/>
  <c r="U24" i="16"/>
  <c r="W49" i="16"/>
  <c r="V42" i="16"/>
  <c r="T30" i="16"/>
  <c r="N26" i="16"/>
  <c r="Q46" i="16"/>
  <c r="K40" i="16"/>
  <c r="K36" i="16"/>
  <c r="W23" i="16"/>
  <c r="W11" i="16"/>
  <c r="K28" i="16"/>
  <c r="R36" i="16"/>
  <c r="L43" i="16"/>
  <c r="K35" i="16"/>
  <c r="O22" i="16"/>
  <c r="L38" i="16"/>
  <c r="L10" i="16"/>
  <c r="K31" i="16"/>
  <c r="V43" i="16"/>
  <c r="N38" i="16"/>
  <c r="O19" i="16"/>
  <c r="R41" i="16"/>
  <c r="T45" i="16"/>
  <c r="K42" i="16"/>
  <c r="P36" i="16"/>
  <c r="U26" i="16"/>
  <c r="W35" i="16"/>
  <c r="X28" i="16"/>
  <c r="P38" i="16"/>
  <c r="S17" i="16"/>
  <c r="S27" i="16"/>
  <c r="T39" i="16"/>
  <c r="V14" i="16"/>
  <c r="K22" i="16"/>
  <c r="W19" i="16"/>
  <c r="Q35" i="16"/>
  <c r="V30" i="16"/>
  <c r="M45" i="16"/>
  <c r="U31" i="16"/>
  <c r="N45" i="16"/>
  <c r="O30" i="16"/>
  <c r="R14" i="16"/>
  <c r="Q42" i="16"/>
  <c r="Q36" i="16"/>
  <c r="R47" i="16"/>
  <c r="M8" i="16"/>
  <c r="P33" i="16"/>
  <c r="O12" i="16"/>
  <c r="L34" i="16"/>
  <c r="N42" i="16"/>
  <c r="N37" i="16"/>
  <c r="U23" i="16"/>
  <c r="T33" i="16"/>
  <c r="N31" i="16"/>
  <c r="U21" i="16"/>
  <c r="W47" i="16"/>
  <c r="X13" i="16"/>
  <c r="L12" i="16"/>
  <c r="Q48" i="16"/>
  <c r="L27" i="16"/>
  <c r="K23" i="16"/>
  <c r="U37" i="16"/>
  <c r="X21" i="16"/>
  <c r="M24" i="16"/>
  <c r="R33" i="16"/>
  <c r="N39" i="16"/>
  <c r="T23" i="16"/>
  <c r="S45" i="16"/>
  <c r="L40" i="16"/>
  <c r="P39" i="16"/>
  <c r="K19" i="16"/>
  <c r="W12" i="16"/>
  <c r="Q45" i="16"/>
  <c r="Q43" i="16"/>
  <c r="N14" i="16"/>
  <c r="X44" i="16"/>
  <c r="P27" i="16"/>
  <c r="X41" i="16"/>
  <c r="P10" i="16"/>
  <c r="U28" i="16"/>
  <c r="N8" i="16"/>
  <c r="L26" i="16"/>
  <c r="X46" i="16"/>
  <c r="V27" i="16"/>
  <c r="N19" i="16"/>
  <c r="S21" i="16"/>
  <c r="O15" i="16"/>
  <c r="T32" i="16"/>
  <c r="T48" i="16"/>
  <c r="P30" i="16"/>
  <c r="S11" i="16"/>
  <c r="U47" i="16"/>
  <c r="W34" i="16"/>
  <c r="R22" i="16"/>
  <c r="N21" i="16"/>
  <c r="O43" i="16"/>
  <c r="U32" i="16"/>
  <c r="X32" i="16"/>
  <c r="K34" i="16"/>
  <c r="N44" i="16"/>
  <c r="L15" i="16"/>
  <c r="N30" i="16"/>
  <c r="M49" i="16"/>
  <c r="N18" i="16"/>
  <c r="Q15" i="16"/>
  <c r="K43" i="16"/>
  <c r="W38" i="16"/>
  <c r="O25" i="16"/>
  <c r="V22" i="16"/>
  <c r="P21" i="16"/>
  <c r="U38" i="16"/>
  <c r="R26" i="16"/>
  <c r="O42" i="16"/>
  <c r="N12" i="16"/>
  <c r="S16" i="16"/>
  <c r="X40" i="16"/>
  <c r="V44" i="16"/>
  <c r="Q23" i="16"/>
  <c r="P32" i="16"/>
  <c r="X19" i="16"/>
  <c r="Q24" i="16"/>
  <c r="S48" i="16"/>
  <c r="L30" i="16"/>
  <c r="U49" i="16"/>
  <c r="K47" i="16"/>
  <c r="K13" i="16"/>
  <c r="U29" i="16"/>
  <c r="R18" i="16"/>
  <c r="R11" i="16"/>
  <c r="T42" i="16"/>
  <c r="S13" i="16"/>
  <c r="V23" i="16"/>
  <c r="V13" i="16"/>
  <c r="T16" i="16"/>
  <c r="P43" i="16"/>
  <c r="M12" i="16"/>
  <c r="W15" i="16"/>
  <c r="K48" i="16"/>
  <c r="R15" i="16"/>
  <c r="R43" i="16"/>
  <c r="O47" i="16"/>
  <c r="P31" i="16"/>
  <c r="V46" i="16"/>
  <c r="L41" i="16"/>
  <c r="M40" i="16"/>
  <c r="M30" i="16"/>
  <c r="T31" i="16"/>
  <c r="T49" i="16"/>
  <c r="N33" i="16"/>
  <c r="U17" i="16"/>
  <c r="N27" i="16"/>
  <c r="Q37" i="16"/>
  <c r="L33" i="16"/>
  <c r="M48" i="16"/>
  <c r="V40" i="16"/>
  <c r="T21" i="16"/>
  <c r="S31" i="16"/>
  <c r="X27" i="16"/>
  <c r="O44" i="16"/>
  <c r="K33" i="16"/>
  <c r="U9" i="16"/>
  <c r="P42" i="16"/>
  <c r="W31" i="16"/>
  <c r="P25" i="16"/>
  <c r="Q40" i="16"/>
  <c r="L39" i="16"/>
  <c r="K17" i="16"/>
  <c r="W9" i="16"/>
  <c r="N49" i="16"/>
  <c r="S19" i="16"/>
  <c r="W46" i="16"/>
  <c r="R24" i="16"/>
  <c r="W25" i="16"/>
  <c r="K14" i="16"/>
  <c r="S22" i="16"/>
  <c r="N48" i="16"/>
  <c r="O45" i="16"/>
  <c r="Q13" i="16"/>
  <c r="P47" i="16"/>
  <c r="L19" i="16"/>
  <c r="N9" i="16"/>
  <c r="W43" i="16"/>
  <c r="L18" i="16"/>
  <c r="R42" i="16"/>
  <c r="Q30" i="16"/>
  <c r="M33" i="16"/>
  <c r="P46" i="16"/>
  <c r="O16" i="16"/>
  <c r="U42" i="16"/>
  <c r="M31" i="16"/>
  <c r="W8" i="16"/>
  <c r="X42" i="16"/>
  <c r="T8" i="16"/>
  <c r="O8" i="16"/>
  <c r="P49" i="16"/>
  <c r="V16" i="16"/>
  <c r="P28" i="16"/>
  <c r="K26" i="16"/>
  <c r="M25" i="16"/>
  <c r="P12" i="16"/>
  <c r="P34" i="16"/>
  <c r="K49" i="16"/>
  <c r="R29" i="16"/>
  <c r="T26" i="16"/>
  <c r="S25" i="16"/>
  <c r="S24" i="16"/>
  <c r="W28" i="16"/>
  <c r="L17" i="16"/>
  <c r="S37" i="16"/>
  <c r="V28" i="16"/>
  <c r="S8" i="16"/>
  <c r="O36" i="16"/>
  <c r="L13" i="16"/>
  <c r="K37" i="16"/>
  <c r="S47" i="16"/>
  <c r="N15" i="16"/>
  <c r="S14" i="16"/>
  <c r="W13" i="16"/>
  <c r="M47" i="16"/>
  <c r="X45" i="16"/>
  <c r="P13" i="16"/>
  <c r="M46" i="16"/>
  <c r="R12" i="16"/>
  <c r="Q11" i="16"/>
  <c r="T46" i="16"/>
  <c r="M13" i="16"/>
  <c r="W30" i="16"/>
  <c r="U13" i="16"/>
  <c r="S20" i="16"/>
  <c r="T11" i="16"/>
  <c r="X39" i="16"/>
  <c r="M41" i="16"/>
  <c r="X16" i="16"/>
  <c r="K39" i="16"/>
  <c r="T13" i="16"/>
  <c r="V19" i="16"/>
  <c r="K24" i="16"/>
  <c r="L48" i="16"/>
  <c r="R30" i="16"/>
  <c r="U18" i="16"/>
  <c r="S29" i="16"/>
  <c r="K32" i="16"/>
  <c r="R48" i="16"/>
  <c r="N43" i="16"/>
  <c r="X43" i="16"/>
  <c r="Q28" i="16"/>
  <c r="M44" i="16"/>
  <c r="Q39" i="16"/>
  <c r="K38" i="16"/>
  <c r="P16" i="16"/>
  <c r="V31" i="16"/>
  <c r="U12" i="16"/>
  <c r="U41" i="16"/>
  <c r="X24" i="16"/>
  <c r="R8" i="16"/>
  <c r="W29" i="16"/>
  <c r="P14" i="16"/>
  <c r="U34" i="16"/>
  <c r="K44" i="16"/>
  <c r="L22" i="16"/>
  <c r="V15" i="16"/>
  <c r="N23" i="16"/>
  <c r="Q44" i="16"/>
  <c r="O11" i="16"/>
  <c r="R31" i="16"/>
  <c r="O20" i="16"/>
  <c r="Q31" i="16"/>
  <c r="Q19" i="16"/>
  <c r="R28" i="16"/>
  <c r="X30" i="16"/>
  <c r="L31" i="16"/>
  <c r="W45" i="16"/>
  <c r="T24" i="16"/>
  <c r="X23" i="16"/>
  <c r="Q26" i="16"/>
  <c r="W24" i="16"/>
  <c r="X22" i="16"/>
  <c r="M21" i="16"/>
  <c r="S34" i="16"/>
  <c r="U35" i="16"/>
  <c r="L29" i="16"/>
  <c r="O46" i="16"/>
  <c r="M11" i="16"/>
  <c r="X17" i="16"/>
  <c r="M17" i="16"/>
  <c r="P37" i="16"/>
  <c r="U8" i="16"/>
  <c r="X34" i="16"/>
  <c r="T36" i="16"/>
  <c r="O33" i="16"/>
  <c r="X35" i="16"/>
  <c r="S18" i="16"/>
  <c r="X31" i="16"/>
  <c r="M9" i="16"/>
  <c r="V10" i="16"/>
  <c r="R19" i="16"/>
  <c r="P40" i="16"/>
  <c r="R45" i="16"/>
  <c r="W48" i="16"/>
  <c r="Q18" i="16"/>
  <c r="V37" i="16"/>
  <c r="X47" i="16"/>
  <c r="V45" i="16"/>
  <c r="U43" i="16"/>
  <c r="T10" i="16"/>
  <c r="T17" i="16"/>
  <c r="T12" i="16"/>
  <c r="U40" i="16"/>
  <c r="K46" i="16"/>
  <c r="U39" i="16"/>
  <c r="O24" i="16"/>
  <c r="U22" i="16"/>
  <c r="L20" i="16"/>
  <c r="T37" i="16"/>
  <c r="M19" i="16"/>
  <c r="N20" i="16"/>
  <c r="M18" i="16"/>
  <c r="L14" i="16"/>
  <c r="W40" i="16"/>
  <c r="M16" i="16"/>
  <c r="W21" i="16"/>
  <c r="N29" i="16"/>
  <c r="N41" i="16"/>
  <c r="W41" i="16"/>
  <c r="T47" i="16"/>
  <c r="W17" i="16"/>
  <c r="O14" i="16"/>
  <c r="V8" i="16"/>
  <c r="N16" i="16"/>
  <c r="R9" i="16"/>
  <c r="K9" i="16"/>
  <c r="O41" i="16"/>
  <c r="O13" i="16"/>
  <c r="W20" i="16"/>
  <c r="T27" i="16"/>
  <c r="W26" i="16"/>
  <c r="Q22" i="16"/>
  <c r="M38" i="16"/>
  <c r="X9" i="16"/>
  <c r="Q8" i="16"/>
  <c r="K15" i="16"/>
  <c r="M34" i="16"/>
  <c r="M42" i="16"/>
  <c r="P23" i="16"/>
  <c r="S43" i="16"/>
  <c r="V41" i="16"/>
  <c r="V17" i="16"/>
  <c r="T35" i="16"/>
  <c r="S26" i="16"/>
  <c r="S40" i="16"/>
  <c r="X11" i="16"/>
  <c r="K16" i="16"/>
  <c r="O17" i="16"/>
  <c r="R39" i="16"/>
  <c r="M23" i="16"/>
  <c r="O37" i="16"/>
  <c r="T40" i="16"/>
  <c r="S23" i="16"/>
  <c r="U33" i="16"/>
  <c r="U46" i="16"/>
  <c r="Q33" i="16"/>
  <c r="S9" i="16"/>
  <c r="N11" i="16"/>
  <c r="V33" i="16"/>
  <c r="T44" i="16"/>
  <c r="L32" i="16"/>
  <c r="U11" i="16"/>
  <c r="X10" i="16"/>
  <c r="N17" i="16"/>
  <c r="R10" i="16"/>
  <c r="T34" i="16"/>
  <c r="V9" i="16"/>
  <c r="N24" i="16"/>
  <c r="Q14" i="16"/>
  <c r="R21" i="16"/>
  <c r="X33" i="16"/>
  <c r="O40" i="16"/>
  <c r="Q9" i="16"/>
  <c r="M39" i="16"/>
  <c r="T20" i="16"/>
  <c r="R16" i="16"/>
  <c r="O10" i="16"/>
  <c r="S41" i="16"/>
  <c r="O49" i="16"/>
  <c r="R17" i="16"/>
  <c r="N28" i="16"/>
  <c r="Q34" i="16"/>
  <c r="L24" i="16"/>
  <c r="P22" i="16"/>
  <c r="V35" i="16"/>
  <c r="O35" i="16"/>
  <c r="N25" i="16"/>
  <c r="O23" i="16"/>
  <c r="P26" i="16"/>
  <c r="K41" i="16"/>
  <c r="Q47" i="16"/>
  <c r="N40" i="16"/>
  <c r="P11" i="16"/>
  <c r="P45" i="16"/>
  <c r="T43" i="16"/>
  <c r="U10" i="16"/>
  <c r="W37" i="16"/>
  <c r="Q21" i="16"/>
  <c r="T22" i="16"/>
  <c r="N13" i="16"/>
  <c r="U27" i="16"/>
  <c r="S49" i="16"/>
  <c r="T9" i="16"/>
  <c r="S32" i="16"/>
  <c r="P15" i="16"/>
  <c r="O39" i="16"/>
  <c r="M15" i="16"/>
  <c r="P29" i="16"/>
  <c r="R44" i="16"/>
  <c r="O29" i="16"/>
  <c r="M14" i="16"/>
  <c r="W32" i="16"/>
  <c r="M10" i="16"/>
  <c r="S15" i="16"/>
  <c r="L44" i="16"/>
  <c r="T41" i="16"/>
  <c r="W42" i="16"/>
  <c r="P9" i="16"/>
  <c r="P18" i="16"/>
  <c r="M37" i="16"/>
  <c r="L21" i="16"/>
  <c r="Q29" i="16"/>
  <c r="W14" i="16"/>
  <c r="N34" i="16"/>
  <c r="V29" i="16"/>
  <c r="V34" i="16"/>
  <c r="N32" i="16"/>
  <c r="S10" i="16"/>
  <c r="O48" i="16"/>
  <c r="K21" i="16"/>
  <c r="S44" i="16"/>
  <c r="X15" i="16"/>
  <c r="X29" i="16"/>
  <c r="V38" i="16"/>
  <c r="K20" i="16"/>
  <c r="M26" i="16"/>
  <c r="L23" i="16"/>
  <c r="X20" i="16"/>
  <c r="N46" i="16"/>
  <c r="O28" i="16"/>
  <c r="O18" i="16"/>
  <c r="K30" i="16"/>
  <c r="W16" i="16"/>
  <c r="L35" i="16"/>
  <c r="O9" i="16"/>
  <c r="T25" i="16"/>
  <c r="M36" i="16"/>
  <c r="M22" i="16"/>
  <c r="Q20" i="16"/>
  <c r="K27" i="16"/>
  <c r="M27" i="16"/>
  <c r="Q16" i="16"/>
  <c r="L8" i="16"/>
  <c r="T15" i="16"/>
  <c r="X26" i="16"/>
  <c r="X14" i="16"/>
  <c r="M28" i="16"/>
  <c r="K12" i="16"/>
  <c r="N47" i="16"/>
  <c r="R37" i="16"/>
  <c r="U48" i="16"/>
  <c r="O34" i="16"/>
  <c r="X48" i="16"/>
  <c r="O32" i="16"/>
  <c r="L16" i="16"/>
  <c r="R20" i="16"/>
  <c r="U14" i="16"/>
  <c r="U15" i="16"/>
  <c r="U36" i="16"/>
  <c r="V18" i="16"/>
  <c r="S46" i="16"/>
  <c r="X49" i="16"/>
  <c r="U16" i="16"/>
  <c r="T18" i="16"/>
  <c r="M20" i="16"/>
  <c r="X38" i="16"/>
  <c r="W44" i="16"/>
  <c r="Q32" i="16"/>
  <c r="W36" i="16"/>
  <c r="Q10" i="16"/>
  <c r="T28" i="16"/>
  <c r="L36" i="16"/>
  <c r="V26" i="16"/>
  <c r="L28" i="16"/>
  <c r="K11" i="16"/>
  <c r="N22" i="16"/>
  <c r="W33" i="16"/>
  <c r="X18" i="16"/>
  <c r="S38" i="16"/>
  <c r="L9" i="16"/>
  <c r="T14" i="16"/>
  <c r="V12" i="16"/>
  <c r="K29" i="16"/>
  <c r="V25" i="16"/>
  <c r="V11" i="16"/>
  <c r="R35" i="16"/>
  <c r="R13" i="16"/>
  <c r="O26" i="16"/>
  <c r="S36" i="16"/>
  <c r="M43" i="16"/>
  <c r="V39" i="16"/>
  <c r="W39" i="16"/>
  <c r="P19" i="16"/>
  <c r="Q17" i="16"/>
  <c r="W18" i="16"/>
  <c r="O38" i="16"/>
  <c r="K10" i="16"/>
  <c r="P41" i="16"/>
  <c r="V48" i="16"/>
  <c r="Q38" i="16"/>
  <c r="Q25" i="16"/>
  <c r="S12" i="16"/>
  <c r="K18" i="16"/>
  <c r="O27" i="16"/>
  <c r="U44" i="16"/>
  <c r="W22" i="16"/>
  <c r="O21" i="16"/>
  <c r="N36" i="16"/>
  <c r="V24" i="16"/>
  <c r="M32" i="16"/>
  <c r="R38" i="16"/>
  <c r="L11" i="16"/>
  <c r="U30" i="16"/>
  <c r="V21" i="16"/>
  <c r="K45" i="16"/>
  <c r="P48" i="16"/>
  <c r="R40" i="16"/>
  <c r="V36" i="16"/>
  <c r="S35" i="16"/>
  <c r="V47" i="16"/>
  <c r="X37" i="16"/>
  <c r="K8" i="16"/>
  <c r="R27" i="16"/>
  <c r="P7" i="16"/>
  <c r="P6" i="16"/>
  <c r="S6" i="16"/>
  <c r="T6" i="16"/>
  <c r="Q7" i="16"/>
  <c r="X6" i="16"/>
  <c r="O7" i="16"/>
  <c r="S7" i="16"/>
  <c r="W6" i="16"/>
  <c r="N6" i="16"/>
  <c r="X7" i="16"/>
  <c r="N7" i="16"/>
  <c r="M6" i="16"/>
  <c r="Q6" i="16"/>
  <c r="U7" i="16"/>
  <c r="O6" i="16"/>
  <c r="M7" i="16"/>
  <c r="K6" i="16"/>
  <c r="V6" i="16"/>
  <c r="W7" i="16"/>
  <c r="V7" i="16"/>
  <c r="K7" i="16"/>
  <c r="R7" i="16"/>
  <c r="T7" i="16"/>
  <c r="R6" i="16"/>
  <c r="L7" i="16"/>
  <c r="L6" i="16"/>
  <c r="U6" i="16"/>
  <c r="E46" i="16"/>
  <c r="D40" i="16"/>
  <c r="C40" i="16" s="1"/>
  <c r="E33" i="16"/>
  <c r="E44" i="16"/>
  <c r="D38" i="16"/>
  <c r="C38" i="16" s="1"/>
  <c r="E31" i="16"/>
  <c r="D6" i="16"/>
  <c r="C6" i="16" s="1"/>
  <c r="D24" i="16"/>
  <c r="C24" i="16" s="1"/>
  <c r="D30" i="16"/>
  <c r="C30" i="16" s="1"/>
  <c r="D36" i="16"/>
  <c r="C36" i="16" s="1"/>
  <c r="D42" i="16"/>
  <c r="C42" i="16" s="1"/>
  <c r="E24" i="16"/>
  <c r="D25" i="16"/>
  <c r="C25" i="16" s="1"/>
  <c r="E25" i="16"/>
  <c r="D26" i="16"/>
  <c r="C26" i="16" s="1"/>
  <c r="E26" i="16"/>
  <c r="D27" i="16"/>
  <c r="C27" i="16" s="1"/>
  <c r="E27" i="16"/>
  <c r="D28" i="16"/>
  <c r="C28" i="16" s="1"/>
  <c r="D46" i="16"/>
  <c r="C46" i="16" s="1"/>
  <c r="E39" i="16"/>
  <c r="D33" i="16"/>
  <c r="C33" i="16" s="1"/>
  <c r="E45" i="16"/>
  <c r="D39" i="16"/>
  <c r="C39" i="16" s="1"/>
  <c r="E32" i="16"/>
  <c r="D45" i="16"/>
  <c r="C45" i="16" s="1"/>
  <c r="E38" i="16"/>
  <c r="D32" i="16"/>
  <c r="C32" i="16" s="1"/>
  <c r="D44" i="16"/>
  <c r="C44" i="16" s="1"/>
  <c r="E37" i="16"/>
  <c r="D31" i="16"/>
  <c r="C31" i="16" s="1"/>
  <c r="E49" i="16"/>
  <c r="E43" i="16"/>
  <c r="D37" i="16"/>
  <c r="C37" i="16" s="1"/>
  <c r="E30" i="16"/>
  <c r="D49" i="16"/>
  <c r="C49" i="16" s="1"/>
  <c r="D43" i="16"/>
  <c r="C43" i="16" s="1"/>
  <c r="E36" i="16"/>
  <c r="E29" i="16"/>
  <c r="E48" i="16"/>
  <c r="E42" i="16"/>
  <c r="E35" i="16"/>
  <c r="D29" i="16"/>
  <c r="C29" i="16" s="1"/>
  <c r="D48" i="16"/>
  <c r="C48" i="16" s="1"/>
  <c r="E41" i="16"/>
  <c r="D35" i="16"/>
  <c r="C35" i="16" s="1"/>
  <c r="E28" i="16"/>
  <c r="E47" i="16"/>
  <c r="D41" i="16"/>
  <c r="C41" i="16" s="1"/>
  <c r="E34" i="16"/>
  <c r="E23" i="16"/>
  <c r="D47" i="16"/>
  <c r="C47" i="16" s="1"/>
  <c r="E40" i="16"/>
  <c r="D34" i="16"/>
  <c r="C34" i="16" s="1"/>
  <c r="D23" i="16"/>
  <c r="C23" i="16" s="1"/>
  <c r="E16" i="16"/>
  <c r="D10" i="16"/>
  <c r="C10" i="16" s="1"/>
  <c r="D22" i="16"/>
  <c r="C22" i="16" s="1"/>
  <c r="E17" i="16"/>
  <c r="D11" i="16"/>
  <c r="C11" i="16" s="1"/>
  <c r="E18" i="16"/>
  <c r="D12" i="16"/>
  <c r="C12" i="16" s="1"/>
  <c r="E7" i="16"/>
  <c r="E19" i="16"/>
  <c r="D13" i="16"/>
  <c r="C13" i="16" s="1"/>
  <c r="E8" i="16"/>
  <c r="E20" i="16"/>
  <c r="D14" i="16"/>
  <c r="C14" i="16" s="1"/>
  <c r="E9" i="16"/>
  <c r="E21" i="16"/>
  <c r="D15" i="16"/>
  <c r="C15" i="16" s="1"/>
  <c r="D21" i="16"/>
  <c r="C21" i="16" s="1"/>
  <c r="D9" i="16"/>
  <c r="C9" i="16" s="1"/>
  <c r="E15" i="16"/>
  <c r="D20" i="16"/>
  <c r="C20" i="16" s="1"/>
  <c r="D8" i="16"/>
  <c r="C8" i="16" s="1"/>
  <c r="E14" i="16"/>
  <c r="E13" i="16"/>
  <c r="D19" i="16"/>
  <c r="C19" i="16" s="1"/>
  <c r="D18" i="16"/>
  <c r="C18" i="16" s="1"/>
  <c r="E12" i="16"/>
  <c r="D7" i="16"/>
  <c r="C7" i="16" s="1"/>
  <c r="D17" i="16"/>
  <c r="C17" i="16" s="1"/>
  <c r="E11" i="16"/>
  <c r="D16" i="16"/>
  <c r="C16" i="16" s="1"/>
  <c r="E22" i="16"/>
  <c r="E10" i="16"/>
  <c r="L4" i="16" l="1"/>
  <c r="Y15" i="16"/>
  <c r="Y29" i="16"/>
  <c r="Y16" i="16"/>
  <c r="Y40" i="16"/>
  <c r="N4" i="16"/>
  <c r="Y44" i="16"/>
  <c r="T4" i="16"/>
  <c r="P4" i="16"/>
  <c r="Y18" i="16"/>
  <c r="Y23" i="16"/>
  <c r="U4" i="16"/>
  <c r="Y10" i="16"/>
  <c r="Y22" i="16"/>
  <c r="V4" i="16"/>
  <c r="Y17" i="16"/>
  <c r="Y33" i="16"/>
  <c r="Y49" i="16"/>
  <c r="Y41" i="16"/>
  <c r="Y42" i="16"/>
  <c r="Y31" i="16"/>
  <c r="Y35" i="16"/>
  <c r="W4" i="16"/>
  <c r="Y46" i="16"/>
  <c r="Y28" i="16"/>
  <c r="Y36" i="16"/>
  <c r="Y30" i="16"/>
  <c r="Y24" i="16"/>
  <c r="M4" i="16"/>
  <c r="Y21" i="16"/>
  <c r="Y14" i="16"/>
  <c r="Y37" i="16"/>
  <c r="Y39" i="16"/>
  <c r="O4" i="16"/>
  <c r="Y12" i="16"/>
  <c r="Y8" i="16"/>
  <c r="Y9" i="16"/>
  <c r="Y25" i="16"/>
  <c r="Y48" i="16"/>
  <c r="Y13" i="16"/>
  <c r="Y47" i="16"/>
  <c r="Y7" i="16"/>
  <c r="R4" i="16"/>
  <c r="Q4" i="16"/>
  <c r="Y11" i="16"/>
  <c r="Y26" i="16"/>
  <c r="X4" i="16"/>
  <c r="Y38" i="16"/>
  <c r="Y32" i="16"/>
  <c r="Y43" i="16"/>
  <c r="Y34" i="16"/>
  <c r="S4" i="16"/>
  <c r="Y27" i="16"/>
  <c r="Y20" i="16"/>
  <c r="Y45" i="16"/>
  <c r="Y19" i="16"/>
  <c r="K4" i="16"/>
  <c r="Y6" i="16"/>
  <c r="AA4" i="16"/>
  <c r="AC4" i="16"/>
  <c r="AB4" i="16"/>
  <c r="E6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6">
    <s v="ThisWorkbookDataModel"/>
    <s v="{[Rango].[IdNivelCapability].[All]}"/>
    <s v="{[Rango].[IdNivelCapability].&amp;[1],[Rango].[IdNivelCapability].&amp;[2],[Rango].[IdNivelCapability].&amp;[3]}"/>
    <s v="{[Rango].[RolCalificado].[All]}"/>
    <s v="{[BASE].[NivelDomainExpertise].[All]}"/>
    <s v="{[BASE].[TipoCapabilityAgrupado].&amp;[PRINCIPAL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<sst xmlns="http://schemas.openxmlformats.org/spreadsheetml/2006/main" count="8705" uniqueCount="351">
  <si>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</si>
  <si>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</si>
  <si>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</si>
  <si>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</si>
  <si>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</si>
  <si>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</si>
  <si>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</si>
  <si>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</si>
  <si>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</si>
  <si>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</si>
  <si>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</si>
  <si>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</si>
  <si>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</si>
  <si>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</si>
  <si>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</si>
  <si>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</si>
  <si>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</si>
  <si>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</si>
  <si>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</si>
  <si>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</si>
  <si>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</si>
  <si>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NO</t>
  </si>
  <si>
    <t>FlagConocimiento</t>
  </si>
  <si>
    <t>CorreoCalificado</t>
  </si>
  <si>
    <t>Total general</t>
  </si>
  <si>
    <t>Recuento distinto de MatriculaCalificado</t>
  </si>
  <si>
    <t>(Varios elementos)</t>
  </si>
  <si>
    <t>TipoCapabilityAgrupado</t>
  </si>
  <si>
    <t>Recuento distinto de MatriculaCalificado2</t>
  </si>
  <si>
    <t>Etiquetas de fila</t>
  </si>
  <si>
    <t>Etiquetas de columna</t>
  </si>
  <si>
    <t>PRINCIPAL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</si>
  <si>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</si>
  <si>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</si>
  <si>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</si>
  <si>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</si>
  <si>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</si>
  <si>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</si>
  <si>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</si>
  <si>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</si>
  <si>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</si>
  <si>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</si>
  <si>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</si>
  <si>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</si>
  <si>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</si>
  <si>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Colaboradores evaluados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</si>
  <si>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</si>
  <si>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</si>
  <si>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</si>
  <si>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</si>
  <si>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</si>
  <si>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</si>
  <si>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</si>
  <si>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</si>
  <si>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</si>
  <si>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</si>
  <si>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</si>
  <si>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</si>
  <si>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</si>
  <si>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</si>
  <si>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</si>
  <si>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</si>
  <si>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</si>
  <si>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</si>
  <si>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</si>
  <si>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</si>
  <si>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</si>
  <si>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</si>
  <si>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</si>
  <si>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</si>
  <si>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</si>
  <si>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</si>
  <si>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</si>
  <si>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</si>
  <si>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</si>
  <si>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</si>
  <si>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</si>
  <si>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</si>
  <si>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</si>
  <si>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</si>
  <si>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</si>
  <si>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</si>
  <si>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</si>
  <si>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</si>
  <si>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</si>
  <si>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</si>
  <si>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</si>
  <si>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</si>
  <si>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</si>
  <si>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</si>
  <si>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</si>
  <si>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</si>
  <si>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</si>
  <si>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</si>
  <si>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</si>
  <si>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</si>
  <si>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</si>
  <si>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</si>
  <si>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</si>
  <si>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</si>
  <si>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</si>
  <si>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</si>
  <si>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</si>
  <si>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</si>
  <si>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</si>
  <si>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</si>
  <si>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</si>
  <si>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</si>
  <si>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</si>
  <si>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</si>
  <si>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</si>
  <si>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</si>
  <si>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</si>
  <si>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</si>
  <si>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</si>
  <si>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</si>
  <si>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</si>
  <si>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</si>
  <si>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</si>
  <si>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</si>
  <si>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</si>
  <si>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</si>
  <si>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</si>
  <si>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</si>
  <si>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</si>
  <si>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</si>
  <si>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</si>
  <si>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</si>
  <si>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</si>
  <si>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</si>
  <si>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</si>
  <si>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</si>
  <si>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</si>
  <si>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</si>
  <si>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</si>
  <si>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</si>
  <si>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</si>
  <si>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</si>
  <si>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</si>
  <si>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</si>
  <si>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</si>
  <si>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</si>
  <si>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</si>
  <si>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</si>
  <si>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</si>
  <si>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</si>
  <si>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</si>
  <si>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</si>
  <si>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</si>
  <si>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</si>
  <si>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</si>
  <si>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</si>
  <si>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</si>
  <si>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</si>
  <si>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</si>
  <si>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</si>
  <si>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</si>
  <si>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</si>
  <si>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</si>
  <si>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</si>
  <si>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</si>
  <si>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</si>
  <si>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</si>
  <si>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LLAVE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</si>
  <si>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</si>
  <si>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</si>
  <si>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</si>
  <si>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</si>
  <si>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</si>
  <si>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</si>
  <si>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</si>
  <si>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</si>
  <si>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</si>
  <si>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</si>
  <si>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</si>
  <si>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</si>
  <si>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</si>
  <si>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</si>
  <si>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</si>
  <si>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</si>
  <si>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</si>
  <si>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Prenovato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</si>
  <si>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</si>
  <si>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</si>
  <si>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</si>
  <si>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</si>
  <si>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</si>
  <si>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</si>
  <si>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</si>
  <si>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S4</t>
  </si>
  <si>
    <t>A1</t>
  </si>
  <si>
    <t>A2</t>
  </si>
  <si>
    <t>TipoEvaluacion</t>
  </si>
  <si>
    <t>U10438</t>
  </si>
  <si>
    <t>S89231</t>
  </si>
  <si>
    <t>S95262</t>
  </si>
  <si>
    <t>S67162</t>
  </si>
  <si>
    <t>S78302</t>
  </si>
  <si>
    <t>S03329</t>
  </si>
  <si>
    <t>EDUARDO CECILIO PEREZ CHAVEZ</t>
  </si>
  <si>
    <t>ENRIQUE MARTIN ROMANI PAREDES</t>
  </si>
  <si>
    <t>MARTIN IRVING MANRIQUE FLORES</t>
  </si>
  <si>
    <t>FAUSTO KOYZUMI SORIANO TOYAMA</t>
  </si>
  <si>
    <t>JUAN CARLOS SILVA SANTISTEBAN ALEGRE</t>
  </si>
  <si>
    <t>ALBERTO LUIS ALFONSO MAC LEOD MONTOYA</t>
  </si>
  <si>
    <t>CL</t>
  </si>
  <si>
    <t>-</t>
  </si>
  <si>
    <t>SOLUTION ARCHITECTURE</t>
  </si>
  <si>
    <t>S07984</t>
  </si>
  <si>
    <t>S08671</t>
  </si>
  <si>
    <t>S09541</t>
  </si>
  <si>
    <t>S16946</t>
  </si>
  <si>
    <t>S24629</t>
  </si>
  <si>
    <t>S27889</t>
  </si>
  <si>
    <t>S35305</t>
  </si>
  <si>
    <t>S38226</t>
  </si>
  <si>
    <t>S71514</t>
  </si>
  <si>
    <t>S87263</t>
  </si>
  <si>
    <t>S92879</t>
  </si>
  <si>
    <t>S95832</t>
  </si>
  <si>
    <t>T00006</t>
  </si>
  <si>
    <t>T03358</t>
  </si>
  <si>
    <t>T04518</t>
  </si>
  <si>
    <t>T09891</t>
  </si>
  <si>
    <t>T10529</t>
  </si>
  <si>
    <t>T10966</t>
  </si>
  <si>
    <t>T11298</t>
  </si>
  <si>
    <t>T11301</t>
  </si>
  <si>
    <t>T11999</t>
  </si>
  <si>
    <t>T14473</t>
  </si>
  <si>
    <t>T15681</t>
  </si>
  <si>
    <t>T17667</t>
  </si>
  <si>
    <t>T18497</t>
  </si>
  <si>
    <t>T18547</t>
  </si>
  <si>
    <t>T22549</t>
  </si>
  <si>
    <t>T22929</t>
  </si>
  <si>
    <t>T24777</t>
  </si>
  <si>
    <t>T29861</t>
  </si>
  <si>
    <t>U14189</t>
  </si>
  <si>
    <t>U18953</t>
  </si>
  <si>
    <t>U19924</t>
  </si>
  <si>
    <t>U19982</t>
  </si>
  <si>
    <t>U20087</t>
  </si>
  <si>
    <t>U20931</t>
  </si>
  <si>
    <t>E13934</t>
  </si>
  <si>
    <t>E22849</t>
  </si>
  <si>
    <t>S05151</t>
  </si>
  <si>
    <t>FLAVIA ERIKA PACHAS PEÑA</t>
  </si>
  <si>
    <t>ESTEFANY GISELLA AMAYA TOVAR</t>
  </si>
  <si>
    <t>RICARDO MIGUEL LAINES PACHECO</t>
  </si>
  <si>
    <t>MARLON ESTIV ARCE ESPINOZA</t>
  </si>
  <si>
    <t>ROBIN FLAVIO ZEA ASTO</t>
  </si>
  <si>
    <t>MONICA CECILIA CALDERON SEGURA</t>
  </si>
  <si>
    <t>MARCOS JOSE CARNERO YATACO</t>
  </si>
  <si>
    <t>CHRISTIAN TINEO TENORIO</t>
  </si>
  <si>
    <t>MIGUEL AXEL PALOMINO GALARZA</t>
  </si>
  <si>
    <t>HENRY SEGUNDO AGAPITO ALMEYDA</t>
  </si>
  <si>
    <t>PAUL EUGENIO ELGUERA MEZA</t>
  </si>
  <si>
    <t>JUAN ESTANISLAO CASUSOL TRUJILLO</t>
  </si>
  <si>
    <t>RONY LEXTER QUIROZ CASTILLO</t>
  </si>
  <si>
    <t>ANGEL LUIS DURAN CAMPOS</t>
  </si>
  <si>
    <t>ALBERTO JHONATAN ORTEGA ALVAREZ</t>
  </si>
  <si>
    <t>JOSE JUNIOR DAMIAN TIRADO</t>
  </si>
  <si>
    <t>OSCAR ANTONIO URBANO GRADOS</t>
  </si>
  <si>
    <t>JUAN MANUEL TIPISMANA LARA</t>
  </si>
  <si>
    <t>GIANCARLO ERICK TORRES VALDIVIEZO</t>
  </si>
  <si>
    <t>JUAN CARLOS ALFARO PAMO</t>
  </si>
  <si>
    <t>GUSTAVO ADOLFO LÓPEZ ABARCA</t>
  </si>
  <si>
    <t>CARLOS ANON CORDOVA SALVADOR</t>
  </si>
  <si>
    <t>GIAN DIEGO ALFONSO WONG MAU</t>
  </si>
  <si>
    <t>LUIS ENRIQUE CHALCO MALDONADO</t>
  </si>
  <si>
    <t>RENSSO ALI MARTINEZ NORIEGA</t>
  </si>
  <si>
    <t>DIANA ESTEFANIA CHAVEZ NEYRA</t>
  </si>
  <si>
    <t>RUBEN JACKSON YMAN QUIÑONES</t>
  </si>
  <si>
    <t>WINSTON FLORES QUISPE</t>
  </si>
  <si>
    <t>CARLOS ALBERTO CANTA CANTA</t>
  </si>
  <si>
    <t>CRISTHIAN ENRIQUE CORDOVA HEREDIA</t>
  </si>
  <si>
    <t>CARLOS BENIGNO MONTAÑO RIVERA</t>
  </si>
  <si>
    <t>OSCAR ABELARDO MONTEJO GAMARRA</t>
  </si>
  <si>
    <t>PAOLA CAROLINA LEDESMA RAYMUNDO</t>
  </si>
  <si>
    <t>ALBERTO GERMAN POLAR CHAVEZ</t>
  </si>
  <si>
    <t>JESUS EDWAR PACHECO CONDORI</t>
  </si>
  <si>
    <t>YENG SU CHUQUIN ALARCON</t>
  </si>
  <si>
    <t>JOSE LUIS TELLO GUZMAN</t>
  </si>
  <si>
    <t>ANA MARIA MEDINA CALLA</t>
  </si>
  <si>
    <t>EDWIN CRISANTO MOLERO MUÑOZ</t>
  </si>
  <si>
    <t>flaviapachasp@bcp.com.pe</t>
  </si>
  <si>
    <t>estefanyamayat@bcp.com.pe</t>
  </si>
  <si>
    <t>rlaines@bcp.com.pe</t>
  </si>
  <si>
    <t>marlonarce@bcp.com.pe</t>
  </si>
  <si>
    <t>robinzeaa@bcp.com.pe</t>
  </si>
  <si>
    <t>monicacalderons@bcp.com.pe</t>
  </si>
  <si>
    <t>mcarnero@bcp.com.pe</t>
  </si>
  <si>
    <t>chtineo@bcp.com.pe</t>
  </si>
  <si>
    <t>faustosorianot@bcp.com.pe</t>
  </si>
  <si>
    <t>mpalomino@bcp.com.pe</t>
  </si>
  <si>
    <t>hagapito@bcp.com.pe</t>
  </si>
  <si>
    <t>enriqueromanip@bcp.com.pe</t>
  </si>
  <si>
    <t>pelguera@bcp.com.pe</t>
  </si>
  <si>
    <t>martinmanrique@bcp.com.pe</t>
  </si>
  <si>
    <t>juancasusol@bcp.com.pe</t>
  </si>
  <si>
    <t>ronyquirozc@bcp.com.pe</t>
  </si>
  <si>
    <t>angellduran@bcp.com.pe</t>
  </si>
  <si>
    <t>albertoortega@bcp.com.pe</t>
  </si>
  <si>
    <t>josedamian@bcp.com.pe</t>
  </si>
  <si>
    <t>oscarurbano@bcp.com.pe</t>
  </si>
  <si>
    <t>juantipismana@bcp.com.pe</t>
  </si>
  <si>
    <t>giancarlotorres@bcp.com.pe</t>
  </si>
  <si>
    <t>juanalfaro@bcp.com.pe</t>
  </si>
  <si>
    <t>gustavolopez@bcp.com.pe</t>
  </si>
  <si>
    <t>carlosacordova@bcp.com.pe</t>
  </si>
  <si>
    <t>gianwong@bcp.com.pe</t>
  </si>
  <si>
    <t>luischalco@bcp.com.pe</t>
  </si>
  <si>
    <t>renssoamartinez@bcp.com.pe</t>
  </si>
  <si>
    <t>dianaechavez@bcp.com.pe</t>
  </si>
  <si>
    <t>rubenyman@bcp.com.pe</t>
  </si>
  <si>
    <t>winstonflores@bcp.com.pe</t>
  </si>
  <si>
    <t>carloscanta@bcp.com.pe</t>
  </si>
  <si>
    <t>cristhiancordova@bcp.com.pe</t>
  </si>
  <si>
    <t>eperez@bcp.com.pe</t>
  </si>
  <si>
    <t>cmontano@bcp.com.pe</t>
  </si>
  <si>
    <t>omontejo@bcp.com.pe</t>
  </si>
  <si>
    <t>pledesma@bcp.com.pe</t>
  </si>
  <si>
    <t>apolar@bcp.com.pe</t>
  </si>
  <si>
    <t>jesuspachecoc@bcp.com.pe</t>
  </si>
  <si>
    <t>ychuquin@bcp.com.pe</t>
  </si>
  <si>
    <t>josetello@bcp.com.pe</t>
  </si>
  <si>
    <t>ammedina@bcp.com.pe</t>
  </si>
  <si>
    <t>amacleod@bcp.com.pe</t>
  </si>
  <si>
    <t>emolero@bcp.com.pe</t>
  </si>
  <si>
    <t>TM</t>
  </si>
  <si>
    <t>Cloud</t>
  </si>
  <si>
    <t>Principios de seguridad</t>
  </si>
  <si>
    <t>Tecnología BCP</t>
  </si>
  <si>
    <t>Plataformas</t>
  </si>
  <si>
    <t>Patrones de Arq. Soluciones</t>
  </si>
  <si>
    <t>Patrones de Arq. Datos</t>
  </si>
  <si>
    <t>Modelos Bancarios</t>
  </si>
  <si>
    <t>Open Banking</t>
  </si>
  <si>
    <t>Microservicios y APIs</t>
  </si>
  <si>
    <t>Ingeniería de software</t>
  </si>
  <si>
    <t>Ecosistema BCP</t>
  </si>
  <si>
    <t>Frameworks de arquitectura empresarial</t>
  </si>
  <si>
    <t>Diseño de Arq. Soluciones</t>
  </si>
  <si>
    <t>Automatización</t>
  </si>
  <si>
    <t>COMPLEMENTARIA</t>
  </si>
  <si>
    <t>RELEVANTE</t>
  </si>
  <si>
    <t>S2</t>
  </si>
  <si>
    <t>S3</t>
  </si>
  <si>
    <t>(en blanco)</t>
  </si>
  <si>
    <t>EVALUACIÓN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</si>
</sst>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Flexo"/>
      <family val="3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</fonts>
  <fills count="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0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9" fontId="3" fillId="0" borderId="0" xfId="1" applyFon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4" fillId="0" borderId="0" xfId="0" applyFont="1"/>
    <xf numFmtId="0" fontId="0" fillId="0" borderId="0" xfId="0" applyAlignment="1">
      <alignment textRotation="90"/>
    </xf>
    <xf numFmtId="0" fontId="4" fillId="2" borderId="0" xfId="0" applyFont="1" applyFill="1"/>
    <xf numFmtId="0" fontId="0" fillId="2" borderId="0" xfId="0" applyFill="1"/>
    <xf numFmtId="1" fontId="0" fillId="0" borderId="0" xfId="0" applyNumberFormat="1"/>
    <xf numFmtId="164" fontId="6" fillId="0" borderId="4" xfId="0" applyNumberFormat="1" applyFont="1" applyBorder="1" applyAlignment="1">
      <alignment horizontal="center" vertical="center"/>
    </xf>
    <xf numFmtId="0" fontId="7" fillId="3" borderId="5" xfId="0" applyFont="1" applyFill="1" applyBorder="1"/>
    <xf numFmtId="0" fontId="7" fillId="3" borderId="5" xfId="0" applyFont="1" applyFill="1" applyBorder="1" applyAlignment="1">
      <alignment textRotation="90"/>
    </xf>
    <xf numFmtId="0" fontId="7" fillId="4" borderId="5" xfId="0" applyFont="1" applyFill="1" applyBorder="1" applyAlignment="1">
      <alignment horizontal="center" textRotation="90"/>
    </xf>
    <xf numFmtId="0" fontId="6" fillId="5" borderId="5" xfId="0" applyFont="1" applyFill="1" applyBorder="1" applyAlignment="1">
      <alignment horizontal="center" textRotation="90"/>
    </xf>
    <xf numFmtId="0" fontId="6" fillId="0" borderId="7" xfId="0" applyFont="1" applyBorder="1" applyAlignment="1">
      <alignment horizontal="center"/>
    </xf>
    <xf numFmtId="0" fontId="8" fillId="0" borderId="5" xfId="0" applyFont="1" applyBorder="1"/>
    <xf numFmtId="164" fontId="6" fillId="6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7" fillId="7" borderId="5" xfId="0" applyFont="1" applyFill="1" applyBorder="1" applyAlignment="1">
      <alignment textRotation="90"/>
    </xf>
    <xf numFmtId="0" fontId="9" fillId="6" borderId="6" xfId="0" applyFont="1" applyFill="1" applyBorder="1" applyAlignment="1">
      <alignment textRotation="90"/>
    </xf>
    <xf numFmtId="0" fontId="3" fillId="8" borderId="8" xfId="0" applyFont="1" applyFill="1" applyBorder="1"/>
    <xf numFmtId="0" fontId="3" fillId="8" borderId="9" xfId="0" applyFont="1" applyFill="1" applyBorder="1"/>
    <xf numFmtId="0" fontId="3" fillId="8" borderId="0" xfId="0" applyFont="1" applyFill="1"/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20">
    <dxf>
      <numFmt numFmtId="19" formatCode="d/mm/yyyy"/>
    </dxf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pivotCacheDefinition" Target="pivotCache/pivotCacheDefinition11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4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openxmlformats.org/officeDocument/2006/relationships/pivotCacheDefinition" Target="pivotCache/pivotCacheDefinition13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microsoft.com/office/2007/relationships/slicerCache" Target="slicerCaches/slicerCache2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microsoft.com/office/2007/relationships/slicerCache" Target="slicerCaches/slicerCache1.xml"/><Relationship Id="rId28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openxmlformats.org/officeDocument/2006/relationships/pivotCacheDefinition" Target="pivotCache/pivotCacheDefinition12.xml"/><Relationship Id="rId31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pivotCacheDefinition" Target="pivotCache/pivotCacheDefinition15.xml"/><Relationship Id="rId27" Type="http://schemas.openxmlformats.org/officeDocument/2006/relationships/connections" Target="connections.xml"/><Relationship Id="rId30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[RESULTADOS_SA_20230602_POSTCALIBRACION.xlsx]ANALISIS_DIMENSIONES!TablaDinámica9</c:name>
    <c:fmtId val="2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ANALISIS_DIMENSIONES!$C$27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ANALISIS_DIMENSIONES!$B$28:$B$32</c:f>
              <c:strCache>
                <c:ptCount val="4"/>
                <c:pt idx="0">
                  <c:v>Novato</c:v>
                </c:pt>
                <c:pt idx="1">
                  <c:v>Competente</c:v>
                </c:pt>
                <c:pt idx="2">
                  <c:v>Principiante avanzado</c:v>
                </c:pt>
                <c:pt idx="3">
                  <c:v>Prenovato</c:v>
                </c:pt>
              </c:strCache>
            </c:strRef>
          </c:cat>
          <c:val>
            <c:numRef>
              <c:f>ANALISIS_DIMENSIONES!$C$28:$C$32</c:f>
              <c:numCache>
                <c:formatCode>General</c:formatCode>
                <c:ptCount val="4"/>
                <c:pt idx="0">
                  <c:v>10</c:v>
                </c:pt>
                <c:pt idx="1">
                  <c:v>18</c:v>
                </c:pt>
                <c:pt idx="2">
                  <c:v>14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B-4975-A903-D2BA9A3945C8}"/>
            </c:ext>
          </c:extLst>
        </c:ser>
        <c:ser>
          <c:idx val="1"/>
          <c:order val="1"/>
          <c:tx>
            <c:strRef>
              <c:f>ANALISIS_DIMENSIONES!$D$27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ANALISIS_DIMENSIONES!$B$28:$B$32</c:f>
              <c:strCache>
                <c:ptCount val="4"/>
                <c:pt idx="0">
                  <c:v>Novato</c:v>
                </c:pt>
                <c:pt idx="1">
                  <c:v>Competente</c:v>
                </c:pt>
                <c:pt idx="2">
                  <c:v>Principiante avanzado</c:v>
                </c:pt>
                <c:pt idx="3">
                  <c:v>Prenovato</c:v>
                </c:pt>
              </c:strCache>
            </c:strRef>
          </c:cat>
          <c:val>
            <c:numRef>
              <c:f>ANALISIS_DIMENSIONES!$D$28:$D$32</c:f>
              <c:numCache>
                <c:formatCode>0.00%</c:formatCode>
                <c:ptCount val="4"/>
                <c:pt idx="0">
                  <c:v>0.22727272727272727</c:v>
                </c:pt>
                <c:pt idx="1">
                  <c:v>0.40909090909090912</c:v>
                </c:pt>
                <c:pt idx="2">
                  <c:v>0.31818181818181818</c:v>
                </c:pt>
                <c:pt idx="3">
                  <c:v>4.5454545454545456E-2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2B-4975-A903-D2BA9A394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00756111"/>
        <c:axId val="900778575"/>
      </c:barChart>
      <c:catAx>
        <c:axId val="900756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00778575"/>
        <c:crosses val="autoZero"/>
        <c:auto val="1"/>
        <c:lblAlgn val="ctr"/>
        <c:lblOffset val="100"/>
        <c:noMultiLvlLbl val="0"/>
      </c:catAx>
      <c:valAx>
        <c:axId val="900778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0075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[RESULTADOS_SA_20230602_POSTCALIBRACION.xlsx]ANALISIS_DIMENSIONES!TablaDinámica4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ANALISIS_DIMENSIONES!$C$41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ANALISIS_DIMENSIONES!$B$42:$B$43</c:f>
              <c:strCache>
                <c:ptCount val="1"/>
                <c:pt idx="0">
                  <c:v>(en blanco)</c:v>
                </c:pt>
              </c:strCache>
            </c:strRef>
          </c:cat>
          <c:val>
            <c:numRef>
              <c:f>ANALISIS_DIMENSIONES!$C$42:$C$43</c:f>
              <c:numCache>
                <c:formatCode>General</c:formatCode>
                <c:ptCount val="1"/>
                <c:pt idx="0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EF-49E7-9500-939ED4C1F7BE}"/>
            </c:ext>
          </c:extLst>
        </c:ser>
        <c:ser>
          <c:idx val="1"/>
          <c:order val="1"/>
          <c:tx>
            <c:strRef>
              <c:f>ANALISIS_DIMENSIONES!$D$41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ANALISIS_DIMENSIONES!$B$42:$B$43</c:f>
              <c:strCache>
                <c:ptCount val="1"/>
                <c:pt idx="0">
                  <c:v>(en blanco)</c:v>
                </c:pt>
              </c:strCache>
            </c:strRef>
          </c:cat>
          <c:val>
            <c:numRef>
              <c:f>ANALISIS_DIMENSIONES!$D$42:$D$43</c:f>
              <c:numCache>
                <c:formatCode>0.00%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EF-49E7-9500-939ED4C1F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03981567"/>
        <c:axId val="903971583"/>
      </c:barChart>
      <c:catAx>
        <c:axId val="9039815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03971583"/>
        <c:crosses val="autoZero"/>
        <c:auto val="1"/>
        <c:lblAlgn val="ctr"/>
        <c:lblOffset val="100"/>
        <c:noMultiLvlLbl val="0"/>
      </c:catAx>
      <c:valAx>
        <c:axId val="903971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0398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[RESULTADOS_SA_20230602_POSTCALIBRACION.xlsx]ANALISIS_DIMENSIONES!TablaDinámica5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ANALISIS_DIMENSIONES!$C$53</c:f>
              <c:strCache>
                <c:ptCount val="1"/>
                <c:pt idx="0">
                  <c:v>Recuento distinto de MatriculaCalificado</c:v>
                </c:pt>
              </c:strCache>
            </c:strRef>
          </c:tx>
          <c:invertIfNegative val="0"/>
          <c:cat>
            <c:strRef>
              <c:f>ANALISIS_DIMENSIONES!$B$54:$B$58</c:f>
              <c:strCache>
                <c:ptCount val="4"/>
                <c:pt idx="0">
                  <c:v>Competente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ANALISIS_DIMENSIONES!$C$54:$C$58</c:f>
              <c:numCache>
                <c:formatCode>General</c:formatCode>
                <c:ptCount val="4"/>
                <c:pt idx="0">
                  <c:v>22</c:v>
                </c:pt>
                <c:pt idx="1">
                  <c:v>1</c:v>
                </c:pt>
                <c:pt idx="2">
                  <c:v>11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BD-4CE3-9D1E-4ECA9BA39E88}"/>
            </c:ext>
          </c:extLst>
        </c:ser>
        <c:ser>
          <c:idx val="1"/>
          <c:order val="1"/>
          <c:tx>
            <c:strRef>
              <c:f>ANALISIS_DIMENSIONES!$D$53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invertIfNegative val="0"/>
          <c:cat>
            <c:strRef>
              <c:f>ANALISIS_DIMENSIONES!$B$54:$B$58</c:f>
              <c:strCache>
                <c:ptCount val="4"/>
                <c:pt idx="0">
                  <c:v>Competente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ANALISIS_DIMENSIONES!$D$54:$D$58</c:f>
              <c:numCache>
                <c:formatCode>0.00%</c:formatCode>
                <c:ptCount val="4"/>
                <c:pt idx="0">
                  <c:v>0.5</c:v>
                </c:pt>
                <c:pt idx="1">
                  <c:v>2.2727272727272728E-2</c:v>
                </c:pt>
                <c:pt idx="2">
                  <c:v>0.25</c:v>
                </c:pt>
                <c:pt idx="3">
                  <c:v>0.22727272727272727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BD-4CE3-9D1E-4ECA9BA39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8254879"/>
        <c:axId val="438251967"/>
      </c:barChart>
      <c:catAx>
        <c:axId val="4382548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438251967"/>
        <c:crosses val="autoZero"/>
        <c:auto val="1"/>
        <c:lblAlgn val="ctr"/>
        <c:lblOffset val="100"/>
        <c:noMultiLvlLbl val="0"/>
      </c:catAx>
      <c:valAx>
        <c:axId val="438251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438254879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[RESULTADOS_SA_20230602_POSTCALIBRACION.xlsx]ANALISIS_DIMENSIONES!TablaDinámica7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ANALISIS_DIMENSIONES!$C$65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ANALISIS_DIMENSIONES!$B$66:$B$70</c:f>
              <c:strCache>
                <c:ptCount val="4"/>
                <c:pt idx="0">
                  <c:v>Competente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ANALISIS_DIMENSIONES!$C$66:$C$70</c:f>
              <c:numCache>
                <c:formatCode>General</c:formatCode>
                <c:ptCount val="4"/>
                <c:pt idx="0">
                  <c:v>21</c:v>
                </c:pt>
                <c:pt idx="1">
                  <c:v>4</c:v>
                </c:pt>
                <c:pt idx="2">
                  <c:v>14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EA-4014-AB2A-60FB3AA37E60}"/>
            </c:ext>
          </c:extLst>
        </c:ser>
        <c:ser>
          <c:idx val="1"/>
          <c:order val="1"/>
          <c:tx>
            <c:strRef>
              <c:f>ANALISIS_DIMENSIONES!$D$65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ANALISIS_DIMENSIONES!$B$66:$B$70</c:f>
              <c:strCache>
                <c:ptCount val="4"/>
                <c:pt idx="0">
                  <c:v>Competente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ANALISIS_DIMENSIONES!$D$66:$D$70</c:f>
              <c:numCache>
                <c:formatCode>0.00%</c:formatCode>
                <c:ptCount val="4"/>
                <c:pt idx="0">
                  <c:v>0.47727272727272729</c:v>
                </c:pt>
                <c:pt idx="1">
                  <c:v>9.0909090909090912E-2</c:v>
                </c:pt>
                <c:pt idx="2">
                  <c:v>0.31818181818181818</c:v>
                </c:pt>
                <c:pt idx="3">
                  <c:v>0.11363636363636363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EA-4014-AB2A-60FB3AA37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00781487"/>
        <c:axId val="900761103"/>
      </c:barChart>
      <c:catAx>
        <c:axId val="900781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00761103"/>
        <c:crosses val="autoZero"/>
        <c:auto val="1"/>
        <c:lblAlgn val="ctr"/>
        <c:lblOffset val="100"/>
        <c:noMultiLvlLbl val="0"/>
      </c:catAx>
      <c:valAx>
        <c:axId val="900761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0078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[RESULTADOS_SA_20230602_POSTCALIBRACION.xlsx]ANALISIS_DIMENSIONES!TablaDinámica8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ANALISIS_DIMENSIONES!$C$79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ANALISIS_DIMENSIONES!$B$80:$B$83</c:f>
              <c:strCache>
                <c:ptCount val="3"/>
                <c:pt idx="0">
                  <c:v>Competente</c:v>
                </c:pt>
                <c:pt idx="1">
                  <c:v>Principiante avanzado</c:v>
                </c:pt>
                <c:pt idx="2">
                  <c:v>Proficiente</c:v>
                </c:pt>
              </c:strCache>
            </c:strRef>
          </c:cat>
          <c:val>
            <c:numRef>
              <c:f>ANALISIS_DIMENSIONES!$C$80:$C$83</c:f>
              <c:numCache>
                <c:formatCode>General</c:formatCode>
                <c:ptCount val="3"/>
                <c:pt idx="0">
                  <c:v>27</c:v>
                </c:pt>
                <c:pt idx="1">
                  <c:v>9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E-493A-9FDA-DE7A5BAAAE87}"/>
            </c:ext>
          </c:extLst>
        </c:ser>
        <c:ser>
          <c:idx val="1"/>
          <c:order val="1"/>
          <c:tx>
            <c:strRef>
              <c:f>ANALISIS_DIMENSIONES!$D$79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ANALISIS_DIMENSIONES!$B$80:$B$83</c:f>
              <c:strCache>
                <c:ptCount val="3"/>
                <c:pt idx="0">
                  <c:v>Competente</c:v>
                </c:pt>
                <c:pt idx="1">
                  <c:v>Principiante avanzado</c:v>
                </c:pt>
                <c:pt idx="2">
                  <c:v>Proficiente</c:v>
                </c:pt>
              </c:strCache>
            </c:strRef>
          </c:cat>
          <c:val>
            <c:numRef>
              <c:f>ANALISIS_DIMENSIONES!$D$80:$D$83</c:f>
              <c:numCache>
                <c:formatCode>0.00%</c:formatCode>
                <c:ptCount val="3"/>
                <c:pt idx="0">
                  <c:v>0.61363636363636365</c:v>
                </c:pt>
                <c:pt idx="1">
                  <c:v>0.20454545454545456</c:v>
                </c:pt>
                <c:pt idx="2">
                  <c:v>0.18181818181818182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2E-493A-9FDA-DE7A5BAAA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1554975"/>
        <c:axId val="751552479"/>
      </c:barChart>
      <c:catAx>
        <c:axId val="751554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751552479"/>
        <c:crosses val="autoZero"/>
        <c:auto val="1"/>
        <c:lblAlgn val="ctr"/>
        <c:lblOffset val="100"/>
        <c:noMultiLvlLbl val="0"/>
      </c:catAx>
      <c:valAx>
        <c:axId val="75155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75155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1823880</xdr:colOff>
      <xdr:row>0</xdr:row>
      <xdr:rowOff>142048</xdr:rowOff>
    </xdr:from>
    <xdr:to>
      <xdr:col>2</xdr:col>
      <xdr:colOff>1071343</xdr:colOff>
      <xdr:row>14</xdr:row>
      <xdr:rowOff>761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olCalificado">
              <a:extLst>
                <a:ext uri="{FF2B5EF4-FFF2-40B4-BE49-F238E27FC236}">
                  <a16:creationId xmlns:a16="http://schemas.microsoft.com/office/drawing/2014/main" id="{3E24300F-DFCE-4EF5-9060-4A354B20F3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olCalific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46463" y="142048"/>
              <a:ext cx="1859141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2165267</xdr:colOff>
      <xdr:row>0</xdr:row>
      <xdr:rowOff>171376</xdr:rowOff>
    </xdr:from>
    <xdr:to>
      <xdr:col>5</xdr:col>
      <xdr:colOff>166383</xdr:colOff>
      <xdr:row>14</xdr:row>
      <xdr:rowOff>28501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angoMesesCalificado">
              <a:extLst>
                <a:ext uri="{FF2B5EF4-FFF2-40B4-BE49-F238E27FC236}">
                  <a16:creationId xmlns:a16="http://schemas.microsoft.com/office/drawing/2014/main" id="{B5756043-38B3-4474-A53D-0BE8A8955C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81913" y="171376"/>
              <a:ext cx="1833672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145677</xdr:colOff>
      <xdr:row>24</xdr:row>
      <xdr:rowOff>44824</xdr:rowOff>
    </xdr:from>
    <xdr:to>
      <xdr:col>12</xdr:col>
      <xdr:colOff>78441</xdr:colOff>
      <xdr:row>33</xdr:row>
      <xdr:rowOff>145676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E1F5048-CBF4-4924-9131-0C96C8B98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128867</xdr:colOff>
      <xdr:row>37</xdr:row>
      <xdr:rowOff>156882</xdr:rowOff>
    </xdr:from>
    <xdr:to>
      <xdr:col>12</xdr:col>
      <xdr:colOff>100852</xdr:colOff>
      <xdr:row>47</xdr:row>
      <xdr:rowOff>156882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229F9F1-67AA-4459-8B22-09E33942B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140073</xdr:colOff>
      <xdr:row>50</xdr:row>
      <xdr:rowOff>90766</xdr:rowOff>
    </xdr:from>
    <xdr:to>
      <xdr:col>12</xdr:col>
      <xdr:colOff>123264</xdr:colOff>
      <xdr:row>60</xdr:row>
      <xdr:rowOff>11206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6E750FC-077A-4207-A07A-9CD10CA7F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140073</xdr:colOff>
      <xdr:row>63</xdr:row>
      <xdr:rowOff>101974</xdr:rowOff>
    </xdr:from>
    <xdr:to>
      <xdr:col>12</xdr:col>
      <xdr:colOff>168088</xdr:colOff>
      <xdr:row>74</xdr:row>
      <xdr:rowOff>22412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7920988-9313-4116-8190-19E0F782E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140073</xdr:colOff>
      <xdr:row>77</xdr:row>
      <xdr:rowOff>113179</xdr:rowOff>
    </xdr:from>
    <xdr:to>
      <xdr:col>12</xdr:col>
      <xdr:colOff>156882</xdr:colOff>
      <xdr:row>87</xdr:row>
      <xdr:rowOff>134471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9D12F0D-9552-4DEE-B646-DC457D09A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1165971</xdr:colOff>
      <xdr:row>1</xdr:row>
      <xdr:rowOff>58831</xdr:rowOff>
    </xdr:from>
    <xdr:to>
      <xdr:col>3</xdr:col>
      <xdr:colOff>480919</xdr:colOff>
      <xdr:row>14</xdr:row>
      <xdr:rowOff>106456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RolCalificado 1">
              <a:extLst>
                <a:ext uri="{FF2B5EF4-FFF2-40B4-BE49-F238E27FC236}">
                  <a16:creationId xmlns:a16="http://schemas.microsoft.com/office/drawing/2014/main" id="{3774910B-5DDC-40CC-9409-E8BB98AAC8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olCalifica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03736" y="249331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773767</xdr:colOff>
      <xdr:row>1</xdr:row>
      <xdr:rowOff>58831</xdr:rowOff>
    </xdr:from>
    <xdr:to>
      <xdr:col>4</xdr:col>
      <xdr:colOff>43890</xdr:colOff>
      <xdr:row>14</xdr:row>
      <xdr:rowOff>106456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RangoMesesCalificado 1">
              <a:extLst>
                <a:ext uri="{FF2B5EF4-FFF2-40B4-BE49-F238E27FC236}">
                  <a16:creationId xmlns:a16="http://schemas.microsoft.com/office/drawing/2014/main" id="{6BD98B7B-C1AC-441E-A72E-431C78A9F4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21649" y="249331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69" level="32767"/>
    <cacheField name="[Measures].[Promedio de IdNivelResolucion]" caption="Promedio de IdNivelResolucion" numFmtId="0" hierarchy="70" level="32767"/>
    <cacheField name="[Measures].[Promedio de IdNivelLiderazgo]" caption="Promedio de IdNivelLiderazgo" numFmtId="0" hierarchy="71" level="32767"/>
    <cacheField name="[Measures].[Promedio de IdNivelCultural]" caption="Promedio de IdNivelCultural" numFmtId="0" hierarchy="72" level="32767"/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79.572906597219" backgroundQuery="1" createdVersion="6" refreshedVersion="8" minRefreshableVersion="3" recordCount="0" supportSubquery="1" supportAdvancedDrill="1" xr:uid="{F64D7DFE-56AD-488E-BACD-F2CEB30D7C3B}">
  <cacheSource type="external" connectionId="1"/>
  <cacheFields count="5">
    <cacheField name="[BASE].[FlagNoEvidencidoCore].[FlagNoEvidencidoCore]" caption="FlagNoEvidencidoCore" numFmtId="0" hierarchy="10" level="1">
      <sharedItems count="1">
        <s v="NO"/>
      </sharedItems>
    </cacheField>
    <cacheField name="[BASE].[NivelDomainExpertise].[NivelDomainExpertise]" caption="NivelDomainExpertise" numFmtId="0" hierarchy="20" level="1">
      <sharedItems count="4">
        <s v="Competente"/>
        <s v="Novato"/>
        <s v="Prenovato"/>
        <s v="Principiante avanzado"/>
      </sharedItems>
    </cacheField>
    <cacheField name="[Measures].[Recuento distinto de MatriculaCalificado 2]" caption="Recuento distinto de MatriculaCalificado 2" numFmtId="0" hierarchy="75" level="32767"/>
    <cacheField name="[Rango].[RangoMesesCalificado].[RangoMesesCalificado]" caption="RangoMesesCalificado" numFmtId="0" hierarchy="39" level="1">
      <sharedItems containsSemiMixedTypes="0" containsNonDate="0" containsString="0"/>
    </cacheField>
    <cacheField name="[Rango].[RolCalificado].[RolCalificado]" caption="RolCalificado" numFmtId="0" hierarchy="41" level="1">
      <sharedItems containsSemiMixedTypes="0" containsNonDate="0" containsString="0"/>
    </cacheField>
  </cacheFields>
  <cacheHierarchies count="76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2" memberValueDatatype="130" unbalanced="0">
      <fieldsUsage count="2">
        <fieldUsage x="-1"/>
        <fieldUsage x="0"/>
      </fieldsUsage>
    </cacheHierarchy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3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4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79.572909722221" backgroundQuery="1" createdVersion="6" refreshedVersion="8" minRefreshableVersion="3" recordCount="0" supportSubquery="1" supportAdvancedDrill="1" xr:uid="{2C168E77-374C-4E6B-9764-C34752D9E8DB}">
  <cacheSource type="external" connectionId="1"/>
  <cacheFields count="5">
    <cacheField name="[BASE].[NivelDomainExpertise].[NivelDomainExpertise]" caption="NivelDomainExpertise" numFmtId="0" hierarchy="20" level="1">
      <sharedItems count="4">
        <s v="Competente"/>
        <s v="Novato"/>
        <s v="Prenovato"/>
        <s v="Principiante avanzado"/>
      </sharedItems>
    </cacheField>
    <cacheField name="[Measures].[Recuento distinto de MatriculaCalificado 2]" caption="Recuento distinto de MatriculaCalificado 2" numFmtId="0" hierarchy="75" level="32767"/>
    <cacheField name="[Rango].[RangoMesesCalificado].[RangoMesesCalificado]" caption="RangoMesesCalificado" numFmtId="0" hierarchy="39" level="1">
      <sharedItems containsSemiMixedTypes="0" containsNonDate="0" containsString="0"/>
    </cacheField>
    <cacheField name="[Rango].[RolCalificado].[RolCalificado]" caption="RolCalificado" numFmtId="0" hierarchy="41" level="1">
      <sharedItems containsSemiMixedTypes="0" containsNonDate="0" containsString="0"/>
    </cacheField>
    <cacheField name="Dummy0" numFmtId="0" hierarchy="76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3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79.5729125" backgroundQuery="1" createdVersion="6" refreshedVersion="8" minRefreshableVersion="3" recordCount="0" supportSubquery="1" supportAdvancedDrill="1" xr:uid="{2724B354-9FB5-4D82-A2E9-39713BD8F81B}">
  <cacheSource type="external" connectionId="1"/>
  <cacheFields count="3">
    <cacheField name="[Measures].[Recuento distinto de MatriculaCalificado 2]" caption="Recuento distinto de MatriculaCalificado 2" numFmtId="0" hierarchy="75" level="32767"/>
    <cacheField name="[Rango].[RangoMesesCalificado].[RangoMesesCalificado]" caption="RangoMesesCalificado" numFmtId="0" hierarchy="39" level="1">
      <sharedItems containsSemiMixedTypes="0" containsNonDate="0" containsString="0"/>
    </cacheField>
    <cacheField name="[Rango].[RolCalificado].[RolCalificado]" caption="RolCalificado" numFmtId="0" hierarchy="41" level="1">
      <sharedItems containsSemiMixedTypes="0" containsNonDate="0" containsString="0"/>
    </cacheField>
  </cacheFields>
  <cacheHierarchies count="76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79.572915393517" backgroundQuery="1" createdVersion="6" refreshedVersion="8" minRefreshableVersion="3" recordCount="0" supportSubquery="1" supportAdvancedDrill="1" xr:uid="{2EA0D591-85DC-48C9-83BC-B043F5F7FEE4}">
  <cacheSource type="external" connectionId="1"/>
  <cacheFields count="5">
    <cacheField name="[Measures].[Recuento distinto de MatriculaCalificado 2]" caption="Recuento distinto de MatriculaCalificado 2" numFmtId="0" hierarchy="75" level="32767"/>
    <cacheField name="[Rango].[NivelDomainExpertise].[NivelDomainExpertise]" caption="NivelDomainExpertise" numFmtId="0" hierarchy="50" level="1">
      <sharedItems containsNonDate="0" containsBlank="1" count="6">
        <m/>
        <s v="Competente" u="1"/>
        <s v="Novato" u="1"/>
        <s v="Prenovato" u="1"/>
        <s v="Principiante avanzado" u="1"/>
        <s v="Proficiente" u="1"/>
      </sharedItems>
    </cacheField>
    <cacheField name="[Rango].[RangoMesesCalificado].[RangoMesesCalificado]" caption="RangoMesesCalificado" numFmtId="0" hierarchy="39" level="1">
      <sharedItems containsSemiMixedTypes="0" containsNonDate="0" containsString="0"/>
    </cacheField>
    <cacheField name="[Rango].[RolCalificado].[RolCalificado]" caption="RolCalificado" numFmtId="0" hierarchy="41" level="1">
      <sharedItems containsSemiMixedTypes="0" containsNonDate="0" containsString="0"/>
    </cacheField>
    <cacheField name="Dummy0" numFmtId="0" hierarchy="76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3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1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79.572918287035" backgroundQuery="1" createdVersion="6" refreshedVersion="8" minRefreshableVersion="3" recordCount="0" supportSubquery="1" supportAdvancedDrill="1" xr:uid="{0002D386-5365-4145-A7FD-632BEC0ECB21}">
  <cacheSource type="external" connectionId="1"/>
  <cacheFields count="5">
    <cacheField name="[Measures].[Recuento distinto de MatriculaCalificado 2]" caption="Recuento distinto de MatriculaCalificado 2" numFmtId="0" hierarchy="75" level="32767"/>
    <cacheField name="[BASE].[NivelResolucion].[NivelResolucion]" caption="NivelResolucion" numFmtId="0" hierarchy="22" level="1">
      <sharedItems count="4">
        <s v="Competente"/>
        <s v="Novato"/>
        <s v="Principiante avanzado"/>
        <s v="Proficiente"/>
      </sharedItems>
    </cacheField>
    <cacheField name="[Rango].[RangoMesesCalificado].[RangoMesesCalificado]" caption="RangoMesesCalificado" numFmtId="0" hierarchy="39" level="1">
      <sharedItems containsSemiMixedTypes="0" containsNonDate="0" containsString="0"/>
    </cacheField>
    <cacheField name="[Rango].[RolCalificado].[RolCalificado]" caption="RolCalificado" numFmtId="0" hierarchy="41" level="1">
      <sharedItems containsSemiMixedTypes="0" containsNonDate="0" containsString="0"/>
    </cacheField>
    <cacheField name="Dummy0" numFmtId="0" hierarchy="76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3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79.572921296298" backgroundQuery="1" createdVersion="6" refreshedVersion="8" minRefreshableVersion="3" recordCount="0" supportSubquery="1" supportAdvancedDrill="1" xr:uid="{7F97EA2A-5543-4FBD-B2AE-05351CBB4726}">
  <cacheSource type="external" connectionId="1"/>
  <cacheFields count="5">
    <cacheField name="[Measures].[Recuento distinto de MatriculaCalificado 2]" caption="Recuento distinto de MatriculaCalificado 2" numFmtId="0" hierarchy="75" level="32767"/>
    <cacheField name="[BASE].[NivelLiderazgo].[NivelLiderazgo]" caption="NivelLiderazgo" numFmtId="0" hierarchy="24" level="1">
      <sharedItems count="4">
        <s v="Competente"/>
        <s v="Novato"/>
        <s v="Principiante avanzado"/>
        <s v="Proficiente"/>
      </sharedItems>
    </cacheField>
    <cacheField name="[Rango].[RangoMesesCalificado].[RangoMesesCalificado]" caption="RangoMesesCalificado" numFmtId="0" hierarchy="39" level="1">
      <sharedItems containsSemiMixedTypes="0" containsNonDate="0" containsString="0"/>
    </cacheField>
    <cacheField name="[Rango].[RolCalificado].[RolCalificado]" caption="RolCalificado" numFmtId="0" hierarchy="41" level="1">
      <sharedItems containsSemiMixedTypes="0" containsNonDate="0" containsString="0"/>
    </cacheField>
    <cacheField name="Dummy0" numFmtId="0" hierarchy="76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3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79.5729244213" backgroundQuery="1" createdVersion="6" refreshedVersion="8" minRefreshableVersion="3" recordCount="0" supportSubquery="1" supportAdvancedDrill="1" xr:uid="{9EC10FD6-E7E8-405F-AB06-22DA43258B2C}">
  <cacheSource type="external" connectionId="1"/>
  <cacheFields count="5">
    <cacheField name="[Measures].[Recuento distinto de MatriculaCalificado 2]" caption="Recuento distinto de MatriculaCalificado 2" numFmtId="0" hierarchy="75" level="32767"/>
    <cacheField name="[BASE].[NivelCultural].[NivelCultural]" caption="NivelCultural" numFmtId="0" hierarchy="26" level="1">
      <sharedItems count="3">
        <s v="Competente"/>
        <s v="Principiante avanzado"/>
        <s v="Proficiente"/>
      </sharedItems>
    </cacheField>
    <cacheField name="[Rango].[RangoMesesCalificado].[RangoMesesCalificado]" caption="RangoMesesCalificado" numFmtId="0" hierarchy="39" level="1">
      <sharedItems containsSemiMixedTypes="0" containsNonDate="0" containsString="0"/>
    </cacheField>
    <cacheField name="[Rango].[RolCalificado].[RolCalificado]" caption="RolCalificado" numFmtId="0" hierarchy="41" level="1">
      <sharedItems containsSemiMixedTypes="0" containsNonDate="0" containsString="0"/>
    </cacheField>
    <cacheField name="Dummy0" numFmtId="0" hierarchy="76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3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79.572927546295" backgroundQuery="1" createdVersion="6" refreshedVersion="8" minRefreshableVersion="3" recordCount="0" supportSubquery="1" supportAdvancedDrill="1" xr:uid="{6A71A8DE-04E1-44FF-AFAA-BEDF906AEE5E}">
  <cacheSource type="external" connectionId="1"/>
  <cacheFields count="5">
    <cacheField name="[Measures].[Recuento distinto de MatriculaCalificado 2]" caption="Recuento distinto de MatriculaCalificado 2" numFmtId="0" hierarchy="75" level="32767"/>
    <cacheField name="[BASE].[Nivel].[Nivel]" caption="Nivel" numFmtId="0" hierarchy="28" level="1">
      <sharedItems count="4">
        <s v="Competente"/>
        <s v="Novato"/>
        <s v="Prenovato"/>
        <s v="Principiante avanzado"/>
      </sharedItems>
    </cacheField>
    <cacheField name="[Rango].[RangoMesesCalificado].[RangoMesesCalificado]" caption="RangoMesesCalificado" numFmtId="0" hierarchy="39" level="1">
      <sharedItems containsSemiMixedTypes="0" containsNonDate="0" containsString="0"/>
    </cacheField>
    <cacheField name="[Rango].[RolCalificado].[RolCalificado]" caption="RolCalificado" numFmtId="0" hierarchy="41" level="1">
      <sharedItems containsSemiMixedTypes="0" containsNonDate="0" containsString="0"/>
    </cacheField>
    <cacheField name="Dummy0" numFmtId="0" hierarchy="76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3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79.572930324073" backgroundQuery="1" createdVersion="6" refreshedVersion="8" minRefreshableVersion="3" recordCount="0" supportSubquery="1" supportAdvancedDrill="1" xr:uid="{B45AEA58-0673-479B-9925-10C0D04AB617}">
  <cacheSource type="external" connectionId="1"/>
  <cacheFields count="3">
    <cacheField name="[Measures].[Recuento distinto de MatriculaCalificado 2]" caption="Recuento distinto de MatriculaCalificado 2" numFmtId="0" hierarchy="75" level="32767"/>
    <cacheField name="[Rango].[RangoMesesCalificado].[RangoMesesCalificado]" caption="RangoMesesCalificado" numFmtId="0" hierarchy="39" level="1">
      <sharedItems containsSemiMixedTypes="0" containsNonDate="0" containsString="0"/>
    </cacheField>
    <cacheField name="[Rango].[RolCalificado].[RolCalificado]" caption="RolCalificado" numFmtId="0" hierarchy="41" level="1">
      <sharedItems containsSemiMixedTypes="0" containsNonDate="0" containsString="0"/>
    </cacheField>
  </cacheFields>
  <cacheHierarchies count="76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79.572933564814" backgroundQuery="1" createdVersion="6" refreshedVersion="8" minRefreshableVersion="3" recordCount="0" supportSubquery="1" supportAdvancedDrill="1" xr:uid="{313EFE5E-AD3E-4C4F-BD58-47C2430FAD9A}">
  <cacheSource type="external" connectionId="1"/>
  <cacheFields count="8">
    <cacheField name="[Measures].[Recuento distinto de MatriculaCalificado 2]" caption="Recuento distinto de MatriculaCalificado 2" numFmtId="0" hierarchy="75" level="32767"/>
    <cacheField name="[BASE].[NivelDomainExpertise].[NivelDomainExpertise]" caption="NivelDomainExpertise" numFmtId="0" hierarchy="20" level="1">
      <sharedItems containsSemiMixedTypes="0" containsNonDate="0" containsString="0"/>
    </cacheField>
    <cacheField name="[BASE].[TipoCapabilityAgrupado].[TipoCapabilityAgrupado]" caption="TipoCapabilityAgrupado" numFmtId="0" hierarchy="14" level="1">
      <sharedItems containsSemiMixedTypes="0" containsNonDate="0" containsString="0"/>
    </cacheField>
    <cacheField name="[BASE].[NivelCapability].[NivelCapability]" caption="NivelCapability" numFmtId="0" hierarchy="17" level="1">
      <sharedItems count="4">
        <s v="Competente"/>
        <s v="Novato"/>
        <s v="Principiante avanzado"/>
        <s v="Proficiente"/>
      </sharedItems>
    </cacheField>
    <cacheField name="[BASE].[RolCalificado].[RolCalificado]" caption="RolCalificado" numFmtId="0" hierarchy="11" level="1">
      <sharedItems count="2">
        <s v="CL"/>
        <s v="TM"/>
      </sharedItems>
    </cacheField>
    <cacheField name="[BASE].[Capability].[Capability]" caption="Capability" numFmtId="0" hierarchy="12" level="1">
      <sharedItems count="4">
        <s v="Diseño de Arq. Soluciones"/>
        <s v="Ecosistema BCP"/>
        <s v="Patrones de Arq. Soluciones"/>
        <s v="Plataformas"/>
      </sharedItems>
    </cacheField>
    <cacheField name="[Rango].[RangoMesesCalificado].[RangoMesesCalificado]" caption="RangoMesesCalificado" numFmtId="0" hierarchy="39" level="1">
      <sharedItems containsSemiMixedTypes="0" containsNonDate="0" containsString="0"/>
    </cacheField>
    <cacheField name="[Rango].[RolCalificado].[RolCalificado]" caption="RolCalificado" numFmtId="0" hierarchy="41" level="1">
      <sharedItems containsSemiMixedTypes="0" containsNonDate="0" containsString="0"/>
    </cacheField>
  </cacheFields>
  <cacheHierarchies count="76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4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2" memberValueDatatype="130" unbalanced="0">
      <fieldsUsage count="2">
        <fieldUsage x="-1"/>
        <fieldUsage x="5"/>
      </fieldsUsage>
    </cacheHierarchy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2" memberValueDatatype="130" unbalanced="0">
      <fieldsUsage count="2">
        <fieldUsage x="-1"/>
        <fieldUsage x="2"/>
      </fieldsUsage>
    </cacheHierarchy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2" memberValueDatatype="130" unbalanced="0">
      <fieldsUsage count="2">
        <fieldUsage x="-1"/>
        <fieldUsage x="3"/>
      </fieldsUsage>
    </cacheHierarchy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7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79.572936111108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0" level="1">
      <sharedItems count="5">
        <s v="Competente"/>
        <s v="Novato"/>
        <s v="Prenovato"/>
        <s v="Principiante avanzado"/>
        <s v="Proficiente"/>
      </sharedItems>
    </cacheField>
    <cacheField name="[Rango].[RolCalificado].[RolCalificado]" caption="RolCalificado" numFmtId="0" hierarchy="41" level="1">
      <sharedItems containsSemiMixedTypes="0" containsNonDate="0" containsString="0"/>
    </cacheField>
    <cacheField name="[Rango].[NombresCalificado].[NombresCalificado]" caption="NombresCalificado" numFmtId="0" hierarchy="35" level="1">
      <sharedItems count="105">
        <s v="ANGELLO ALEXIS GRADOS BALLÓN"/>
        <s v="CARLOS ENRIQUE ANGELES RAMOS"/>
        <s v="CESAR ALEXIS DOMINGUEZ NONALAYA"/>
        <s v="CHRISTIAN ALEXANDER CUMPEN CUYA"/>
        <s v="DANTE ANDRÉ CHIPANA BERROCAL"/>
        <s v="DIANA PAOLA MIGUEL SALDANA"/>
        <s v="GIULIANA ERIKA PABLO ALEJANDRO"/>
        <s v="INGRID ISABEL QUIROZ MUÑOZ"/>
        <s v="JAIME WILLIAM ALATA SOLIER"/>
        <s v="JORGE LUIS PASTOR FLORES"/>
        <s v="JOSE ANDRES YUPANQUI ZAA"/>
        <s v="JOSE ANTONIO LINARES GALVEZ"/>
        <s v="JUAN FREDY ESPINOZA ROJAS"/>
        <s v="JULIA SOFÍA DÁVILA SALCEDO"/>
        <s v="JULIO CESAR ALEJOS PORTOCARRERO"/>
        <s v="KATERINE ROCIO CLAVO NAVARRO"/>
        <s v="LOURDES MILAGROS LINGAN ROQUE"/>
        <s v="LUIS ALFREDO HEREDIA GUERREROS"/>
        <s v="LUIS GUILLERMO PALOMINO DONAYRE"/>
        <s v="MAGNA GINEBRA CASTRO KANCHA"/>
        <s v="MICHAEL BRYAN LARICO BARZOLA"/>
        <s v="MOISÉS YOEL PERALES HUAMANI"/>
        <s v="NILTON DANIEL MENDOZA OYOLA"/>
        <s v="PAMELA LISETTE NUNEZ ZENDER"/>
        <s v="RENATO PAUL SALAS SALAS"/>
        <s v="RICARDO ALFONSO MINI LEVANO"/>
        <s v="SOFIA ARACELI REDONDO SANTOS"/>
        <s v="STTEFANY HILDA REGALADO VALENZUELA"/>
        <s v="WILLIAM DE JESUS ZABALETA ARAGON"/>
        <s v="WILLIAM JESUS QUISPE FLORES"/>
        <s v="ALDO MARCELO OSORIO NAKAYAMA"/>
        <s v="ALEJANDRO LOO PHUN"/>
        <s v="AMELIA VICTORIA GALICIA TORALVA"/>
        <s v="AXEL SEBASTIAN POLO CASTILLO"/>
        <s v="BENJAMIN ANTONIO VALDEZ ARIAS"/>
        <s v="CARLOS ALBERTO TARAZONA ARRASCO"/>
        <s v="CESAR ANTHONY CALDERON NIMA"/>
        <s v="CRISTHIAN ALEXIS SALAZAR TRINIDAD"/>
        <s v="CYNTIA KATTIA VARGAS LIMACHE"/>
        <s v="DIEGO GIOVANNI VELASQUEZ TORREALVA"/>
        <s v="ELIZABETH VILCACURI HUAMANI"/>
        <s v="EMERSON OLIVER CALDERON FERNANDEZ"/>
        <s v="ERICK GUTIERREZ TALLEDO"/>
        <s v="FRANKLIN VIZARRETA ESPINOZA"/>
        <s v="GERALD LORENZO HINOJOZA VALDEZ"/>
        <s v="GERSON YOVANNI ORIHUELA MAITA"/>
        <s v="GUSTAVO JOSE LLOCLLE QUISPESIVANA"/>
        <s v="HECTOR EDUARDO CAPARACHIN LAU"/>
        <s v="ITALO ANDRÉ DIAZ OBLITAS"/>
        <s v="IVÁN ALVARO TORRES ROBLES"/>
        <s v="JHOMAR DAVID YURIVILCA GOMEZ"/>
        <s v="JOEL JOHN REGALADO MORALES"/>
        <s v="JOSE ANTONIO ARCE ARRARTE"/>
        <s v="JULIO CESAR HERNANDEZ RAMIREZ"/>
        <s v="KIELD BENITES QUISPE"/>
        <s v="LEYDI LIZZETH ANGELINO VALENZUELA"/>
        <s v="LIZ MARGOTH MEJIA VALDERRAMA"/>
        <s v="MIGUEL ANGEL LLANTO ACCILIO"/>
        <s v="PIERO ANDRE ESCURRA PALACIOS"/>
        <s v="RICHARD EDSON MONTEVERDE BARRAZA"/>
        <s v="RODOLFO AUGUSTO ADRIANZEN BROCQ"/>
        <s v="ROSSMERY MERCEDES SALVATIERRA BARRANTES"/>
        <s v="RUSSEL GUIBARRO COLLADO VIDAL"/>
        <s v="SANDRA LORENA LOPEZ PARIONA"/>
        <s v="VICTOR ANTONIO GUIMAREY REYES"/>
        <s v="ALEX ALCIDES CRUZ ESTEBAN"/>
        <s v="DEIBBY XAVIER JUNIOR MOGOLLÓN BURNEO"/>
        <s v="GEISSON LELIS RUEDA FERNANDEZ"/>
        <s v="GRETA MELISSA GAVE MIRÓ QUESADA"/>
        <s v="JOSE MIGUEL LLATAS VEGA"/>
        <s v="MARIA EUGENIA JESUS RABINES SALMON"/>
        <s v="TONY FRANK MOLINA VILLEGAS"/>
        <s v="YULISSA LADINO BARRIENTOS"/>
        <s v="ALEXANDER ESPINOZA MAGALLANES"/>
        <s v="BENJAMIN GIANFRANCO MONTOYA BOJORQUEZ"/>
        <s v="BORIS CHRISTOPHER SINCHE CASTILLO"/>
        <s v="DARWIN JEAN FRANCO MANAYAY CASTRO"/>
        <s v="DIEGO ALBERTO MUNOZ REQUE"/>
        <s v="EYSEN IVAN MENDOZA AMES"/>
        <s v="GROBER SALCEDO PARIAN"/>
        <s v="GUILLERMO WILLIAM SUXO ESPINOZA"/>
        <s v="HECTOR ELIAS HUARANCCA NUÑEZ"/>
        <s v="HELBERT ORTEGA ACUNA"/>
        <s v="JACK ALVIS ALVAREZ SOTO"/>
        <s v="JEFFERSON ANTONIO PEREZ SANCHEZ"/>
        <s v="JESUS MAXIMO MONTOYA ACUNA"/>
        <s v="JHON CLENING CASAS ROMERO"/>
        <s v="JHONY HENRY JACOBI RIOS"/>
        <s v="JUAN CARLOS REBOLLEDO REBOLLEDO"/>
        <s v="JUAN PABLO ALANIS NN"/>
        <s v="LENIN GODOFREDO AGUIRRE NAVARRO"/>
        <s v="LUIS FELIPE BERROCAL ZAMBRANO"/>
        <s v="LUIS FERNANDO GUZMAN LAMA"/>
        <s v="LUIS PAULO JAVE CARITAS"/>
        <s v="MAGALY CALDERON CCATAMAYO"/>
        <s v="MARTIN HUMBERTO BARRIGA RIVERA"/>
        <s v="RENZO MORENO AYALA"/>
        <s v="VICTOR MARTIN CUYA CHUMBILE"/>
        <s v="VICTOR MARTIN NIEBLAS CASAS"/>
        <s v="ZULMA IBETH CASTRO AGREDO"/>
        <s v="ERICK MIGUEL SALAZAR NARRO"/>
        <s v="JONATHAN ROJAS GUADALUPE"/>
        <s v="MAX MORALES MEJIA"/>
        <s v="MIGUEL ANGEL PAREDES MANCHE"/>
        <s v="ROGER HANS RODRIGUEZ SAMANEZ"/>
      </sharedItems>
    </cacheField>
    <cacheField name="[Rango].[Capability].[Capability]" caption="Capability" numFmtId="0" hierarchy="42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5" level="32767"/>
    <cacheField name="[Rango].[IdNivelCapability].[IdNivelCapability]" caption="IdNivelCapability" numFmtId="0" hierarchy="46" level="1">
      <sharedItems containsSemiMixedTypes="0" containsNonDate="0" containsString="0"/>
    </cacheField>
  </cacheFields>
  <cacheHierarchies count="76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4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79.572901736108" backgroundQuery="1" createdVersion="3" refreshedVersion="8" minRefreshableVersion="3" recordCount="0" supportSubquery="1" supportAdvancedDrill="1" xr:uid="{EE461920-76F7-4B6C-B848-E9A8976FA48B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6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909373340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820AEA-4458-4880-A55B-0C8A7A4CFD2B}" name="TablaDinámica13" cacheId="28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 chartFormat="17">
  <location ref="B46:C52" firstHeaderRow="1" firstDataRow="2" firstDataCol="1"/>
  <pivotFields count="5">
    <pivotField axis="axisCol" compact="0" allDrilled="1" outline="0" subtotalTop="0" showAll="0" dataSourceSort="1" defaultSubtotal="0" defaultAttributeDrillState="1">
      <items count="1">
        <item x="0"/>
      </items>
    </pivotField>
    <pivotField axis="axisRow" compact="0" allDrilled="1" outline="0" subtotalTop="0" showAll="0" defaultSubtotal="0" defaultAttributeDrillState="1">
      <items count="4">
        <item x="0"/>
        <item x="1"/>
        <item x="2"/>
        <item x="3"/>
      </items>
    </pivotField>
    <pivotField dataField="1" compact="0" outline="0" subtotalTop="0" showAll="0" defaultSubtotal="0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1">
    <i>
      <x/>
    </i>
  </colItems>
  <dataFields count="1">
    <dataField name="Recuento distinto de MatriculaCalificado" fld="2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3CC338-74BB-4C8F-8884-6008D3A508AF}" name="TablaDinámica12" cacheId="37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>
  <location ref="B76:G86" firstHeaderRow="1" firstDataRow="2" firstDataCol="2" rowPageCount="2" colPageCount="1"/>
  <pivotFields count="8">
    <pivotField dataField="1" compact="0" outline="0" subtotalTop="0" showAll="0" defaultSubtotal="0"/>
    <pivotField axis="axisPage" compact="0" allDrilled="1" outline="0" subtotalTop="0" showAll="0" dataSourceSort="1" defaultSubtotal="0" defaultAttributeDrillState="1"/>
    <pivotField axis="axisPage" compact="0" allDrilled="1" outline="0" subtotalTop="0" showAll="0" dataSourceSort="1" defaultSubtotal="0" defaultAttributeDrillState="1"/>
    <pivotField axis="axisCol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compact="0" allDrilled="1" outline="0" subtotalTop="0" showAll="0" dataSourceSort="1" defaultSubtotal="0" defaultAttributeDrillState="1">
      <items count="2">
        <item x="0"/>
        <item x="1"/>
      </items>
    </pivotField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Fields count="2">
    <field x="4"/>
    <field x="5"/>
  </rowFields>
  <rowItems count="9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 t="grand">
      <x/>
    </i>
  </rowItems>
  <colFields count="1">
    <field x="3"/>
  </colFields>
  <colItems count="4">
    <i>
      <x/>
    </i>
    <i>
      <x v="1"/>
    </i>
    <i>
      <x v="2"/>
    </i>
    <i>
      <x v="3"/>
    </i>
  </colItems>
  <pageFields count="2">
    <pageField fld="1" hier="20" name="[BASE].[NivelDomainExpertise].[All]" cap="All"/>
    <pageField fld="2" hier="14" name="[BASE].[TipoCapabilityAgrupado].&amp;[PRINCIPAL]" cap="PRINCIPAL"/>
  </pageFields>
  <dataFields count="1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Recuento de MatriculaCalificado"/>
    <pivotHierarchy dragToData="1" caption="Recuento distinto de MatriculaCalificad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12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CF219-0082-4DF4-9DAF-8022D52C0DC3}" name="TablaDinámica14" cacheId="29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>
  <location ref="B20:D25" firstHeaderRow="0" firstDataRow="1" firstDataCol="1"/>
  <pivotFields count="5">
    <pivotField axis="axisRow" compact="0" allDrilled="1" outline="0" subtotalTop="0" showAll="0" defaultSubtotal="0" defaultAttributeDrillState="1">
      <items count="4">
        <item x="2"/>
        <item x="1"/>
        <item x="3"/>
        <item x="0"/>
      </items>
    </pivotField>
    <pivotField dataField="1" compact="0" outline="0" subtotalTop="0" showAll="0" defaultSubtotal="0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2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0" count="5" selected="0">
              <x v="0"/>
              <x v="1"/>
              <x v="2"/>
              <x v="3"/>
              <x v="1048832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0" count="5" selected="0">
              <x v="0"/>
              <x v="1"/>
              <x v="2"/>
              <x v="3"/>
              <x v="1048832"/>
            </reference>
          </references>
        </pivotArea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9FD945-84BA-4BDB-8204-0B861D816DC5}" name="TablaDinámica1" cacheId="36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>
  <location ref="B16:B17" firstHeaderRow="1" firstDataRow="1" firstDataCol="0"/>
  <pivotFields count="3">
    <pivotField dataField="1" compact="0" outline="0" subtotalTop="0" showAll="0" defaultSubtotal="0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Items count="1">
    <i/>
  </rowItems>
  <colItems count="1">
    <i/>
  </colItems>
  <dataFields count="1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38DE09-9B09-4305-A425-B1334D9E97D3}" name="TablaDinámica8" cacheId="34" applyNumberFormats="0" applyBorderFormats="0" applyFontFormats="0" applyPatternFormats="0" applyAlignmentFormats="0" applyWidthHeightFormats="1" dataCaption="Valores" missingCaption="0" updatedVersion="8" minRefreshableVersion="3" subtotalHiddenItems="1" colGrandTotals="0" itemPrintTitles="1" createdVersion="6" indent="0" compact="0" compactData="0" multipleFieldFilters="0" chartFormat="21">
  <location ref="B79:D83" firstHeaderRow="0" firstDataRow="1" firstDataCol="1"/>
  <pivotFields count="5"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</pivotField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" count="3" selected="0">
              <x v="0"/>
              <x v="1"/>
              <x v="2"/>
            </reference>
          </references>
        </pivotArea>
      </pivotAreas>
    </conditionalFormat>
  </conditionalFormats>
  <chartFormats count="2"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38611F-3449-45D5-9695-D776E2BCB93D}" name="TablaDinámica7" cacheId="33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 chartFormat="20">
  <location ref="B65:D70" firstHeaderRow="0" firstDataRow="1" firstDataCol="1"/>
  <pivotFields count="5"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" count="4" selected="0">
              <x v="0"/>
              <x v="1"/>
              <x v="2"/>
              <x v="3"/>
            </reference>
          </references>
        </pivotArea>
      </pivotAreas>
    </conditionalFormat>
  </conditionalFormats>
  <chartFormats count="2"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9AB8FF-1E9A-45BF-A798-1ABC9535DE82}" name="TablaDinámica5" cacheId="32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 chartFormat="21">
  <location ref="B53:D58" firstHeaderRow="0" firstDataRow="1" firstDataCol="1"/>
  <pivotFields count="5"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" count="4" selected="0">
              <x v="0"/>
              <x v="1"/>
              <x v="2"/>
              <x v="3"/>
            </reference>
          </references>
        </pivotArea>
      </pivotAreas>
    </conditionalFormat>
  </conditionalFormats>
  <chartFormats count="2">
    <chartFormat chart="1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AFDE3-A798-4F10-B633-9556A485A8A4}" name="TablaDinámica4" cacheId="3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 chartFormat="20">
  <location ref="B41:D43" firstHeaderRow="0" firstDataRow="1" firstDataCol="1"/>
  <pivotFields count="5"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4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" count="5" selected="0">
              <x v="1"/>
              <x v="2"/>
              <x v="3"/>
              <x v="4"/>
              <x v="5"/>
            </reference>
          </references>
        </pivotArea>
      </pivotAreas>
    </conditionalFormat>
  </conditionalFormats>
  <chartFormats count="2"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5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1C5A9E-B3C6-46AB-B3ED-4F575BF6C520}" name="TablaDinámica3" cacheId="3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>
  <location ref="B20:B21" firstHeaderRow="1" firstDataRow="1" firstDataCol="0"/>
  <pivotFields count="3">
    <pivotField dataField="1" compact="0" outline="0" subtotalTop="0" showAll="0" defaultSubtotal="0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Items count="1">
    <i/>
  </rowItems>
  <colItems count="1">
    <i/>
  </colItems>
  <dataFields count="1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C31917-6962-44B8-B86A-E7AB5773A008}" name="TablaDinámica9" cacheId="35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 chartFormat="28">
  <location ref="B27:D32" firstHeaderRow="0" firstDataRow="1" firstDataCol="1"/>
  <pivotFields count="5">
    <pivotField dataField="1" compact="0" outline="0" subtotalTop="0" showAll="0" defaultSubtotal="0"/>
    <pivotField axis="axisRow" compact="0" allDrilled="1" outline="0" subtotalTop="0" showAll="0" defaultSubtotal="0" defaultAttributeDrillState="1">
      <items count="4">
        <item x="1"/>
        <item x="0"/>
        <item x="3"/>
        <item x="2"/>
      </items>
    </pivotField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3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" count="5" selected="0">
              <x v="0"/>
              <x v="1"/>
              <x v="2"/>
              <x v="3"/>
              <x v="1048832"/>
            </reference>
          </references>
        </pivotArea>
      </pivotAreas>
    </conditionalFormat>
  </conditionalFormats>
  <chartFormats count="2">
    <chartFormat chart="2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38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U110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5">
        <item x="1"/>
        <item x="0"/>
        <item x="3"/>
        <item x="2"/>
        <item x="4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</items>
    </pivotField>
    <pivotField axis="axisCol" compact="0" allDrilled="1" outline="0" subtotalTop="0" showAll="0" defaultSubtotal="0" defaultAttributeDrillState="1">
      <items count="19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05">
    <i>
      <x/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"/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>
      <x v="3"/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>
      <x v="4"/>
      <x v="100"/>
    </i>
    <i r="1">
      <x v="101"/>
    </i>
    <i r="1">
      <x v="102"/>
    </i>
    <i r="1">
      <x v="103"/>
    </i>
    <i r="1">
      <x v="104"/>
    </i>
  </rowItems>
  <colFields count="1">
    <field x="3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2">
    <pageField fld="1" hier="41" name="[Rango].[RolCalificado].[All]" cap="All"/>
    <pageField fld="5" hier="46" name="[Rango].[IdNivelCapability].[All]" cap="All"/>
  </pageFields>
  <dataFields count="1">
    <dataField name="Promedio de IdNivelCapability" fld="4" subtotal="average" baseField="2" baseItem="0"/>
  </dataFields>
  <formats count="1">
    <format dxfId="4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0"/>
    <rowHierarchyUsage hierarchyUsage="35"/>
  </rowHierarchiesUsage>
  <colHierarchiesUsage count="1">
    <colHierarchyUsage hierarchyUsage="4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26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3">
      <pivotArea dataOnly="0" labelOnly="1" outline="0" fieldPosition="0">
        <references count="1">
          <reference field="1" count="0"/>
        </references>
      </pivotArea>
    </format>
    <format dxfId="2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27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" xr10:uid="{E4D63CBC-D095-4968-9E3E-77994E749389}" sourceName="[Rango].[RangoMesesCalificado]">
  <pivotTables>
    <pivotTable tabId="3" name="TablaDinámica12"/>
    <pivotTable tabId="3" name="TablaDinámica13"/>
    <pivotTable tabId="3" name="TablaDinámica14"/>
    <pivotTable tabId="11" name="TablaDinámica3"/>
    <pivotTable tabId="11" name="TablaDinámica4"/>
    <pivotTable tabId="11" name="TablaDinámica5"/>
    <pivotTable tabId="11" name="TablaDinámica7"/>
    <pivotTable tabId="11" name="TablaDinámica8"/>
    <pivotTable tabId="11" name="TablaDinámica9"/>
    <pivotTable tabId="3" name="TablaDinámica1"/>
  </pivotTables>
  <data>
    <olap pivotCacheId="1909373340">
      <levels count="2">
        <level uniqueName="[Rango].[RangoMesesCalificado].[(All)]" sourceCaption="(All)" count="0"/>
        <level uniqueName="[Rango].[RangoMesesCalificado].[RangoMesesCalificado]" sourceCaption="RangoMesesCalificado" count="3">
          <ranges>
            <range startItem="0">
              <i n="[Rango].[RangoMesesCalificado].&amp;" c="(en blanco)"/>
              <i n="[Rango].[RangoMesesCalificado].&amp;[2. Entre 4 - 6 meses]" c="2. Entre 4 - 6 meses" nd="1"/>
              <i n="[Rango].[RangoMesesCalificado].&amp;[3. Mayor a 6 meses]" c="3. Mayor a 6 meses" nd="1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olCalificado" xr10:uid="{CB2E1403-5917-4FC2-A28A-9722A217240A}" sourceName="[Rango].[RolCalificado]">
  <pivotTables>
    <pivotTable tabId="11" name="TablaDinámica3"/>
    <pivotTable tabId="11" name="TablaDinámica4"/>
    <pivotTable tabId="11" name="TablaDinámica5"/>
    <pivotTable tabId="11" name="TablaDinámica7"/>
    <pivotTable tabId="11" name="TablaDinámica8"/>
    <pivotTable tabId="11" name="TablaDinámica9"/>
    <pivotTable tabId="3" name="TablaDinámica12"/>
    <pivotTable tabId="3" name="TablaDinámica13"/>
    <pivotTable tabId="3" name="TablaDinámica14"/>
    <pivotTable tabId="3" name="TablaDinámica1"/>
  </pivotTables>
  <data>
    <olap pivotCacheId="1909373340">
      <levels count="2">
        <level uniqueName="[Rango].[RolCalificado].[(All)]" sourceCaption="(All)" count="0"/>
        <level uniqueName="[Rango].[RolCalificado].[RolCalificado]" sourceCaption="RolCalificado" count="7">
          <ranges>
            <range startItem="0">
              <i n="[Rango].[RolCalificado].&amp;" c="(en blanco)"/>
              <i n="[Rango].[RolCalificado].&amp;[CD]" c="CD" nd="1"/>
              <i n="[Rango].[RolCalificado].&amp;[CLC]" c="CLC" nd="1"/>
              <i n="[Rango].[RolCalificado].&amp;[CLD]" c="CLD" nd="1"/>
              <i n="[Rango].[RolCalificado].&amp;[CLS]" c="CLS" nd="1"/>
              <i n="[Rango].[RolCalificado].&amp;[DL]" c="DL" nd="1"/>
              <i n="[Rango].[RolCalificado].&amp;[SQ]" c="SQ" nd="1"/>
            </range>
          </ranges>
        </level>
      </levels>
      <selections count="1">
        <selection n="[Rango].[RolCalificado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" xr10:uid="{F7388028-2840-4F14-89D6-BE92E00FFCA8}" cache="SegmentaciónDeDatos_RangoMesesCalificado" caption="RangoMesesCalificado" level="1" rowHeight="241300"/>
  <slicer name="RolCalificado" xr10:uid="{D7CE1A34-6EBF-4B61-9E20-C58E1B633218}" cache="SegmentaciónDeDatos_RolCalificado" caption="RolCalificado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1" xr10:uid="{66C38613-E12C-46D6-B9E1-5BA6FAB505C1}" cache="SegmentaciónDeDatos_RangoMesesCalificado" caption="RangoMesesCalificado" level="1" rowHeight="241300"/>
  <slicer name="RolCalificado 1" xr10:uid="{23845729-5B45-4AC8-8117-5EE2629FEE16}" cache="SegmentaciónDeDatos_RolCalificado" caption="RolCalificado" level="1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D617" totalsRowShown="0" headerRowDxfId="19" dataDxfId="18">
  <autoFilter ref="A1:AD617" xr:uid="{383D5771-3993-44C1-A88A-4CF8FCD92721}"/>
  <tableColumns count="30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/>
    <tableColumn id="8" xr3:uid="{B91F411B-14AD-4FBD-93AD-89ABE1AABF98}" name="FechaIngresoCalificado" dataDxfId="0"/>
    <tableColumn id="9" xr3:uid="{C5D6C2BD-1F98-41D4-8A60-5AD24B4257B0}" name="DiffMesesCalificado" dataDxfId="17">
      <calculatedColumnFormula>DATEDIF(H2,TODAY(),"m")</calculatedColumnFormula>
    </tableColumn>
    <tableColumn id="10" xr3:uid="{9C3BD2EA-AD99-4C04-8593-CFD093591172}" name="RangoMesesCalificado" dataDxfId="16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IF(COUNTIFS($E$2:$E$617,E2,$O$2:$O$617,"PRINCIPAL",$Q$2:$Q$617,0)&gt;0,"SI","NO")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651A6D69-6FB6-4E43-9DD3-0701CDC934A1}" name="LLAVE">
      <calculatedColumnFormula>F2&amp;M2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5"/>
    <tableColumn id="21" xr3:uid="{6E89691C-32BE-4A1E-978C-B71995E419D5}" name="NivelDomainExpertise" dataDxfId="14">
      <calculatedColumnFormula array="1">_xlfn.IFS(T2=0,"Prenovato",T2=1,"Novato",T2=2,"Principiante avanzado",T2=3,"Competente",T2=4,"Proficiente",T2=5,"Master")</calculatedColumnFormula>
    </tableColumn>
    <tableColumn id="22" xr3:uid="{FE923540-A496-47CF-B79F-702F9B3A4E04}" name="IdNivelResolucion" dataDxfId="13"/>
    <tableColumn id="23" xr3:uid="{3DB36776-1616-437C-A059-7DC1C0639167}" name="NivelResolucion" dataDxfId="12">
      <calculatedColumnFormula array="1">_xlfn.IFS(V2=0,"No evidenciado",V2=1,"Novato",V2=2,"Principiante avanzado",V2=3,"Competente",V2=4,"Proficiente",V2=5,"Master")</calculatedColumnFormula>
    </tableColumn>
    <tableColumn id="24" xr3:uid="{3367E7CA-A51B-423E-BA7C-324A6702E5B8}" name="IdNivelLiderazgo" dataDxfId="11"/>
    <tableColumn id="25" xr3:uid="{753674B2-5B26-485E-BA44-095E2C653A5A}" name="NivelLiderazgo" dataDxfId="10">
      <calculatedColumnFormula array="1">_xlfn.IFS(X2=0,"No evidenciado",X2=1,"Novato",X2=2,"Principiante avanzado",X2=3,"Competente",X2=4,"Proficiente",X2=5,"Master")</calculatedColumnFormula>
    </tableColumn>
    <tableColumn id="26" xr3:uid="{C6343BA3-F547-477B-A0CB-2EBF660156F6}" name="IdNivelCultural" dataDxfId="9"/>
    <tableColumn id="27" xr3:uid="{7ADA5CB3-497C-4B52-A232-97504FEFFC58}" name="NivelCultural" dataDxfId="8">
      <calculatedColumnFormula array="1">_xlfn.IFS(Z2=0,"No evidenciado",Z2=1,"Novato",Z2=2,"Principiante avanzado",Z2=3,"Competente",Z2=4,"Proficiente",Z2=5,"Master")</calculatedColumnFormula>
    </tableColumn>
    <tableColumn id="28" xr3:uid="{D89895CD-E060-470E-ADC6-C3917E6D3254}" name="IdNivel" dataDxfId="7"/>
    <tableColumn id="29" xr3:uid="{6441EA1C-5902-4AA1-8D3B-E48644D1C068}" name="Nivel" dataDxfId="6">
      <calculatedColumnFormula array="1">_xlfn.IFS(AB2=0,"Prenovato",AB2=1,"Novato",AB2=2,"Principiante avanzado",AB2=3,"Competente",AB2=4,"Proficiente",AB2=5,"Master")</calculatedColumnFormula>
    </tableColumn>
    <tableColumn id="31" xr3:uid="{0D4D67A6-88EF-41D2-9D55-4DFB7BE30C0E}" name="TipoEvaluacion" dataDxfId="5">
      <calculatedColumnFormula>IF(A2&lt;&gt;E2,"EVALUACIÓN","AUTOEVALUACIÓN")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7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Relationship Id="rId9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D617"/>
  <sheetViews>
    <sheetView zoomScale="85" zoomScaleNormal="85" workbookViewId="0">
      <pane ySplit="1" topLeftCell="A526" activePane="bottomLeft" state="frozen"/>
      <selection pane="bottomLeft" activeCell="G586" sqref="G585:G586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bestFit="1" customWidth="1"/>
    <col min="9" max="9" width="21.28515625" bestFit="1" customWidth="1"/>
    <col min="10" max="10" width="24.42578125" bestFit="1" customWidth="1"/>
    <col min="11" max="11" width="24.42578125" customWidth="1"/>
    <col min="12" max="12" width="14.7109375" bestFit="1" customWidth="1"/>
    <col min="13" max="13" width="44.42578125" bestFit="1" customWidth="1"/>
    <col min="14" max="14" width="17.7109375" bestFit="1" customWidth="1"/>
    <col min="15" max="15" width="22.85546875" customWidth="1"/>
    <col min="16" max="16" width="22.5703125" customWidth="1"/>
    <col min="17" max="17" width="18.7109375" bestFit="1" customWidth="1"/>
    <col min="18" max="18" width="20.5703125" bestFit="1" customWidth="1"/>
    <col min="19" max="19" width="18" customWidth="1"/>
    <col min="20" max="20" width="25.28515625" customWidth="1"/>
    <col min="21" max="21" width="27.5703125" bestFit="1" customWidth="1"/>
    <col min="22" max="22" width="23.7109375" bestFit="1" customWidth="1"/>
    <col min="23" max="23" width="20.5703125" bestFit="1" customWidth="1"/>
    <col min="24" max="24" width="18.28515625" bestFit="1" customWidth="1"/>
    <col min="25" max="25" width="20.5703125" bestFit="1" customWidth="1"/>
    <col min="26" max="26" width="16.7109375" bestFit="1" customWidth="1"/>
    <col min="27" max="28" width="16.7109375" customWidth="1"/>
    <col min="29" max="29" width="20.5703125" bestFit="1" customWidth="1"/>
  </cols>
  <sheetData>
    <row r="1" spans="1:30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23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27</v>
      </c>
      <c r="P1" s="1" t="s">
        <v>163</v>
      </c>
      <c r="Q1" s="1" t="s">
        <v>2</v>
      </c>
      <c r="R1" s="1" t="s">
        <v>10</v>
      </c>
      <c r="S1" s="1" t="s">
        <v>22</v>
      </c>
      <c r="T1" s="1" t="s">
        <v>9</v>
      </c>
      <c r="U1" s="1" t="s">
        <v>8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192</v>
      </c>
    </row>
    <row r="2" spans="1:30" x14ac:dyDescent="0.25">
      <c r="A2" t="s">
        <v>193</v>
      </c>
      <c r="B2" t="s">
        <v>199</v>
      </c>
      <c r="C2" t="s">
        <v>205</v>
      </c>
      <c r="D2" t="s">
        <v>207</v>
      </c>
      <c r="E2" t="s">
        <v>208</v>
      </c>
      <c r="F2" t="s">
        <v>247</v>
      </c>
      <c r="G2" t="s">
        <v>286</v>
      </c>
      <c r="H2" s="5">
        <v>44627</v>
      </c>
      <c r="I2" s="1">
        <f ca="1">DATEDIF(H2,TODAY(),"m")</f>
        <v>14</v>
      </c>
      <c r="J2" s="1" t="str">
        <f ca="1">IF(I2&lt;=3,"1. Menor o igual a 3 meses",IF(I2&lt;=6,"2. Entre 4 - 6 meses","3. Mayor a 6 meses"))</f>
        <v>3. Mayor a 6 meses</v>
      </c>
      <c r="K2" t="str">
        <f t="shared" ref="K2:K65" si="0">IF(COUNTIFS($E$2:$E$617,E2,$O$2:$O$617,"PRINCIPAL",$Q$2:$Q$617,0)&gt;0,"SI","NO")</f>
        <v>NO</v>
      </c>
      <c r="L2" t="s">
        <v>330</v>
      </c>
      <c r="M2" t="s">
        <v>331</v>
      </c>
      <c r="N2" t="s">
        <v>345</v>
      </c>
      <c r="O2" t="s">
        <v>345</v>
      </c>
      <c r="P2" t="str">
        <f t="shared" ref="P2" si="1">F2&amp;M2</f>
        <v>FLAVIA ERIKA PACHAS PEÑACloud</v>
      </c>
      <c r="Q2">
        <v>2</v>
      </c>
      <c r="R2" t="s">
        <v>4</v>
      </c>
      <c r="S2" t="s">
        <v>21</v>
      </c>
      <c r="T2" s="21">
        <v>2</v>
      </c>
      <c r="U2" s="21" t="str" cm="1">
        <f t="array" ref="U2">_xlfn.IFS(T2=0,"Prenovato",T2=1,"Novato",T2=2,"Principiante avanzado",T2=3,"Competente",T2=4,"Proficiente",T2=5,"Master")</f>
        <v>Principiante avanzado</v>
      </c>
      <c r="V2" s="21">
        <v>3</v>
      </c>
      <c r="W2" s="21" t="str" cm="1">
        <f t="array" ref="W2">_xlfn.IFS(V2=0,"No evidenciado",V2=1,"Novato",V2=2,"Principiante avanzado",V2=3,"Competente",V2=4,"Proficiente",V2=5,"Master")</f>
        <v>Competente</v>
      </c>
      <c r="X2" s="21">
        <v>3</v>
      </c>
      <c r="Y2" s="21" t="str" cm="1">
        <f t="array" ref="Y2">_xlfn.IFS(X2=0,"No evidenciado",X2=1,"Novato",X2=2,"Principiante avanzado",X2=3,"Competente",X2=4,"Proficiente",X2=5,"Master")</f>
        <v>Competente</v>
      </c>
      <c r="Z2" s="21">
        <v>3</v>
      </c>
      <c r="AA2" s="21" t="str" cm="1">
        <f t="array" ref="AA2">_xlfn.IFS(Z2=0,"No evidenciado",Z2=1,"Novato",Z2=2,"Principiante avanzado",Z2=3,"Competente",Z2=4,"Proficiente",Z2=5,"Master")</f>
        <v>Competente</v>
      </c>
      <c r="AB2" s="21">
        <v>2</v>
      </c>
      <c r="AC2" s="21" t="str" cm="1">
        <f t="array" ref="AC2">_xlfn.IFS(AB2=0,"Prenovato",AB2=1,"Novato",AB2=2,"Principiante avanzado",AB2=3,"Competente",AB2=4,"Proficiente",AB2=5,"Master")</f>
        <v>Principiante avanzado</v>
      </c>
      <c r="AD2" s="21" t="str">
        <f>IF(A2&lt;&gt;E2,"EVALUACIÓN","AUTOEVALUACIÓN")</f>
        <v>EVALUACIÓN</v>
      </c>
    </row>
    <row r="3" spans="1:30" x14ac:dyDescent="0.25">
      <c r="A3" t="s">
        <v>193</v>
      </c>
      <c r="B3" t="s">
        <v>199</v>
      </c>
      <c r="C3" t="s">
        <v>205</v>
      </c>
      <c r="D3" t="s">
        <v>207</v>
      </c>
      <c r="E3" t="s">
        <v>208</v>
      </c>
      <c r="F3" t="s">
        <v>247</v>
      </c>
      <c r="G3" t="s">
        <v>286</v>
      </c>
      <c r="H3" s="5">
        <v>44627</v>
      </c>
      <c r="I3" s="1">
        <f t="shared" ref="I3:I66" ca="1" si="2">DATEDIF(H3,TODAY(),"m")</f>
        <v>14</v>
      </c>
      <c r="J3" s="1" t="str">
        <f t="shared" ref="J3:J66" ca="1" si="3">IF(I3&lt;=3,"1. Menor o igual a 3 meses",IF(I3&lt;=6,"2. Entre 4 - 6 meses","3. Mayor a 6 meses"))</f>
        <v>3. Mayor a 6 meses</v>
      </c>
      <c r="K3" t="str">
        <f t="shared" si="0"/>
        <v>NO</v>
      </c>
      <c r="L3" t="s">
        <v>330</v>
      </c>
      <c r="M3" t="s">
        <v>332</v>
      </c>
      <c r="N3" t="s">
        <v>345</v>
      </c>
      <c r="O3" t="s">
        <v>345</v>
      </c>
      <c r="P3" t="str">
        <f t="shared" ref="P3:P66" si="4">F3&amp;M3</f>
        <v>FLAVIA ERIKA PACHAS PEÑAPrincipios de seguridad</v>
      </c>
      <c r="Q3">
        <v>2</v>
      </c>
      <c r="R3" t="s">
        <v>4</v>
      </c>
      <c r="S3" t="s">
        <v>21</v>
      </c>
      <c r="T3" s="21">
        <v>2</v>
      </c>
      <c r="U3" s="21" t="str" cm="1">
        <f t="array" ref="U3">_xlfn.IFS(T3=0,"Prenovato",T3=1,"Novato",T3=2,"Principiante avanzado",T3=3,"Competente",T3=4,"Proficiente",T3=5,"Master")</f>
        <v>Principiante avanzado</v>
      </c>
      <c r="V3" s="21">
        <v>3</v>
      </c>
      <c r="W3" s="21" t="str" cm="1">
        <f t="array" ref="W3">_xlfn.IFS(V3=0,"No evidenciado",V3=1,"Novato",V3=2,"Principiante avanzado",V3=3,"Competente",V3=4,"Proficiente",V3=5,"Master")</f>
        <v>Competente</v>
      </c>
      <c r="X3" s="21">
        <v>3</v>
      </c>
      <c r="Y3" s="21" t="str" cm="1">
        <f t="array" ref="Y3">_xlfn.IFS(X3=0,"No evidenciado",X3=1,"Novato",X3=2,"Principiante avanzado",X3=3,"Competente",X3=4,"Proficiente",X3=5,"Master")</f>
        <v>Competente</v>
      </c>
      <c r="Z3" s="21">
        <v>3</v>
      </c>
      <c r="AA3" s="21" t="str" cm="1">
        <f t="array" ref="AA3">_xlfn.IFS(Z3=0,"No evidenciado",Z3=1,"Novato",Z3=2,"Principiante avanzado",Z3=3,"Competente",Z3=4,"Proficiente",Z3=5,"Master")</f>
        <v>Competente</v>
      </c>
      <c r="AB3" s="21">
        <v>2</v>
      </c>
      <c r="AC3" s="21" t="str" cm="1">
        <f t="array" ref="AC3">_xlfn.IFS(AB3=0,"Prenovato",AB3=1,"Novato",AB3=2,"Principiante avanzado",AB3=3,"Competente",AB3=4,"Proficiente",AB3=5,"Master")</f>
        <v>Principiante avanzado</v>
      </c>
      <c r="AD3" s="21" t="str">
        <f t="shared" ref="AD3:AD66" si="5">IF(A3&lt;&gt;E3,"EVALUACIÓN","AUTOEVALUACIÓN")</f>
        <v>EVALUACIÓN</v>
      </c>
    </row>
    <row r="4" spans="1:30" x14ac:dyDescent="0.25">
      <c r="A4" t="s">
        <v>193</v>
      </c>
      <c r="B4" t="s">
        <v>199</v>
      </c>
      <c r="C4" t="s">
        <v>205</v>
      </c>
      <c r="D4" t="s">
        <v>207</v>
      </c>
      <c r="E4" t="s">
        <v>208</v>
      </c>
      <c r="F4" t="s">
        <v>247</v>
      </c>
      <c r="G4" t="s">
        <v>286</v>
      </c>
      <c r="H4" s="5">
        <v>44627</v>
      </c>
      <c r="I4" s="1">
        <f t="shared" ca="1" si="2"/>
        <v>14</v>
      </c>
      <c r="J4" s="1" t="str">
        <f t="shared" ca="1" si="3"/>
        <v>3. Mayor a 6 meses</v>
      </c>
      <c r="K4" t="str">
        <f t="shared" si="0"/>
        <v>NO</v>
      </c>
      <c r="L4" t="s">
        <v>330</v>
      </c>
      <c r="M4" t="s">
        <v>333</v>
      </c>
      <c r="N4" t="s">
        <v>345</v>
      </c>
      <c r="O4" t="s">
        <v>345</v>
      </c>
      <c r="P4" t="str">
        <f t="shared" si="4"/>
        <v>FLAVIA ERIKA PACHAS PEÑATecnología BCP</v>
      </c>
      <c r="Q4">
        <v>2</v>
      </c>
      <c r="R4" t="s">
        <v>4</v>
      </c>
      <c r="S4" t="s">
        <v>21</v>
      </c>
      <c r="T4" s="21">
        <v>2</v>
      </c>
      <c r="U4" s="21" t="str" cm="1">
        <f t="array" ref="U4">_xlfn.IFS(T4=0,"Prenovato",T4=1,"Novato",T4=2,"Principiante avanzado",T4=3,"Competente",T4=4,"Proficiente",T4=5,"Master")</f>
        <v>Principiante avanzado</v>
      </c>
      <c r="V4" s="21">
        <v>3</v>
      </c>
      <c r="W4" s="21" t="str" cm="1">
        <f t="array" ref="W4">_xlfn.IFS(V4=0,"No evidenciado",V4=1,"Novato",V4=2,"Principiante avanzado",V4=3,"Competente",V4=4,"Proficiente",V4=5,"Master")</f>
        <v>Competente</v>
      </c>
      <c r="X4" s="21">
        <v>3</v>
      </c>
      <c r="Y4" s="21" t="str" cm="1">
        <f t="array" ref="Y4">_xlfn.IFS(X4=0,"No evidenciado",X4=1,"Novato",X4=2,"Principiante avanzado",X4=3,"Competente",X4=4,"Proficiente",X4=5,"Master")</f>
        <v>Competente</v>
      </c>
      <c r="Z4" s="21">
        <v>3</v>
      </c>
      <c r="AA4" s="21" t="str" cm="1">
        <f t="array" ref="AA4">_xlfn.IFS(Z4=0,"No evidenciado",Z4=1,"Novato",Z4=2,"Principiante avanzado",Z4=3,"Competente",Z4=4,"Proficiente",Z4=5,"Master")</f>
        <v>Competente</v>
      </c>
      <c r="AB4" s="21">
        <v>2</v>
      </c>
      <c r="AC4" s="21" t="str" cm="1">
        <f t="array" ref="AC4">_xlfn.IFS(AB4=0,"Prenovato",AB4=1,"Novato",AB4=2,"Principiante avanzado",AB4=3,"Competente",AB4=4,"Proficiente",AB4=5,"Master")</f>
        <v>Principiante avanzado</v>
      </c>
      <c r="AD4" s="21" t="str">
        <f t="shared" si="5"/>
        <v>EVALUACIÓN</v>
      </c>
    </row>
    <row r="5" spans="1:30" x14ac:dyDescent="0.25">
      <c r="A5" t="s">
        <v>193</v>
      </c>
      <c r="B5" t="s">
        <v>199</v>
      </c>
      <c r="C5" t="s">
        <v>205</v>
      </c>
      <c r="D5" t="s">
        <v>207</v>
      </c>
      <c r="E5" t="s">
        <v>208</v>
      </c>
      <c r="F5" t="s">
        <v>247</v>
      </c>
      <c r="G5" t="s">
        <v>286</v>
      </c>
      <c r="H5" s="5">
        <v>44627</v>
      </c>
      <c r="I5" s="1">
        <f t="shared" ca="1" si="2"/>
        <v>14</v>
      </c>
      <c r="J5" s="1" t="str">
        <f t="shared" ca="1" si="3"/>
        <v>3. Mayor a 6 meses</v>
      </c>
      <c r="K5" t="str">
        <f t="shared" si="0"/>
        <v>NO</v>
      </c>
      <c r="L5" t="s">
        <v>330</v>
      </c>
      <c r="M5" t="s">
        <v>334</v>
      </c>
      <c r="N5" t="s">
        <v>31</v>
      </c>
      <c r="O5" t="s">
        <v>31</v>
      </c>
      <c r="P5" t="str">
        <f t="shared" si="4"/>
        <v>FLAVIA ERIKA PACHAS PEÑAPlataformas</v>
      </c>
      <c r="Q5">
        <v>2</v>
      </c>
      <c r="R5" t="s">
        <v>4</v>
      </c>
      <c r="S5" t="s">
        <v>21</v>
      </c>
      <c r="T5" s="21">
        <v>2</v>
      </c>
      <c r="U5" s="21" t="str" cm="1">
        <f t="array" ref="U5">_xlfn.IFS(T5=0,"Prenovato",T5=1,"Novato",T5=2,"Principiante avanzado",T5=3,"Competente",T5=4,"Proficiente",T5=5,"Master")</f>
        <v>Principiante avanzado</v>
      </c>
      <c r="V5" s="21">
        <v>3</v>
      </c>
      <c r="W5" s="21" t="str" cm="1">
        <f t="array" ref="W5">_xlfn.IFS(V5=0,"No evidenciado",V5=1,"Novato",V5=2,"Principiante avanzado",V5=3,"Competente",V5=4,"Proficiente",V5=5,"Master")</f>
        <v>Competente</v>
      </c>
      <c r="X5" s="21">
        <v>3</v>
      </c>
      <c r="Y5" s="21" t="str" cm="1">
        <f t="array" ref="Y5">_xlfn.IFS(X5=0,"No evidenciado",X5=1,"Novato",X5=2,"Principiante avanzado",X5=3,"Competente",X5=4,"Proficiente",X5=5,"Master")</f>
        <v>Competente</v>
      </c>
      <c r="Z5" s="21">
        <v>3</v>
      </c>
      <c r="AA5" s="21" t="str" cm="1">
        <f t="array" ref="AA5">_xlfn.IFS(Z5=0,"No evidenciado",Z5=1,"Novato",Z5=2,"Principiante avanzado",Z5=3,"Competente",Z5=4,"Proficiente",Z5=5,"Master")</f>
        <v>Competente</v>
      </c>
      <c r="AB5" s="21">
        <v>2</v>
      </c>
      <c r="AC5" s="21" t="str" cm="1">
        <f t="array" ref="AC5">_xlfn.IFS(AB5=0,"Prenovato",AB5=1,"Novato",AB5=2,"Principiante avanzado",AB5=3,"Competente",AB5=4,"Proficiente",AB5=5,"Master")</f>
        <v>Principiante avanzado</v>
      </c>
      <c r="AD5" s="21" t="str">
        <f t="shared" si="5"/>
        <v>EVALUACIÓN</v>
      </c>
    </row>
    <row r="6" spans="1:30" x14ac:dyDescent="0.25">
      <c r="A6" t="s">
        <v>193</v>
      </c>
      <c r="B6" t="s">
        <v>199</v>
      </c>
      <c r="C6" t="s">
        <v>205</v>
      </c>
      <c r="D6" t="s">
        <v>207</v>
      </c>
      <c r="E6" t="s">
        <v>208</v>
      </c>
      <c r="F6" t="s">
        <v>247</v>
      </c>
      <c r="G6" t="s">
        <v>286</v>
      </c>
      <c r="H6" s="5">
        <v>44627</v>
      </c>
      <c r="I6" s="1">
        <f t="shared" ca="1" si="2"/>
        <v>14</v>
      </c>
      <c r="J6" s="1" t="str">
        <f t="shared" ca="1" si="3"/>
        <v>3. Mayor a 6 meses</v>
      </c>
      <c r="K6" t="str">
        <f t="shared" si="0"/>
        <v>NO</v>
      </c>
      <c r="L6" t="s">
        <v>330</v>
      </c>
      <c r="M6" t="s">
        <v>335</v>
      </c>
      <c r="N6" t="s">
        <v>31</v>
      </c>
      <c r="O6" t="s">
        <v>31</v>
      </c>
      <c r="P6" t="str">
        <f t="shared" si="4"/>
        <v>FLAVIA ERIKA PACHAS PEÑAPatrones de Arq. Soluciones</v>
      </c>
      <c r="Q6">
        <v>3</v>
      </c>
      <c r="R6" t="s">
        <v>5</v>
      </c>
      <c r="S6" t="s">
        <v>21</v>
      </c>
      <c r="T6" s="21">
        <v>2</v>
      </c>
      <c r="U6" s="21" t="str" cm="1">
        <f t="array" ref="U6">_xlfn.IFS(T6=0,"Prenovato",T6=1,"Novato",T6=2,"Principiante avanzado",T6=3,"Competente",T6=4,"Proficiente",T6=5,"Master")</f>
        <v>Principiante avanzado</v>
      </c>
      <c r="V6" s="21">
        <v>3</v>
      </c>
      <c r="W6" s="21" t="str" cm="1">
        <f t="array" ref="W6">_xlfn.IFS(V6=0,"No evidenciado",V6=1,"Novato",V6=2,"Principiante avanzado",V6=3,"Competente",V6=4,"Proficiente",V6=5,"Master")</f>
        <v>Competente</v>
      </c>
      <c r="X6" s="21">
        <v>3</v>
      </c>
      <c r="Y6" s="21" t="str" cm="1">
        <f t="array" ref="Y6">_xlfn.IFS(X6=0,"No evidenciado",X6=1,"Novato",X6=2,"Principiante avanzado",X6=3,"Competente",X6=4,"Proficiente",X6=5,"Master")</f>
        <v>Competente</v>
      </c>
      <c r="Z6" s="21">
        <v>3</v>
      </c>
      <c r="AA6" s="21" t="str" cm="1">
        <f t="array" ref="AA6">_xlfn.IFS(Z6=0,"No evidenciado",Z6=1,"Novato",Z6=2,"Principiante avanzado",Z6=3,"Competente",Z6=4,"Proficiente",Z6=5,"Master")</f>
        <v>Competente</v>
      </c>
      <c r="AB6" s="21">
        <v>2</v>
      </c>
      <c r="AC6" s="21" t="str" cm="1">
        <f t="array" ref="AC6">_xlfn.IFS(AB6=0,"Prenovato",AB6=1,"Novato",AB6=2,"Principiante avanzado",AB6=3,"Competente",AB6=4,"Proficiente",AB6=5,"Master")</f>
        <v>Principiante avanzado</v>
      </c>
      <c r="AD6" s="21" t="str">
        <f t="shared" si="5"/>
        <v>EVALUACIÓN</v>
      </c>
    </row>
    <row r="7" spans="1:30" x14ac:dyDescent="0.25">
      <c r="A7" t="s">
        <v>193</v>
      </c>
      <c r="B7" t="s">
        <v>199</v>
      </c>
      <c r="C7" t="s">
        <v>205</v>
      </c>
      <c r="D7" t="s">
        <v>207</v>
      </c>
      <c r="E7" t="s">
        <v>208</v>
      </c>
      <c r="F7" t="s">
        <v>247</v>
      </c>
      <c r="G7" t="s">
        <v>286</v>
      </c>
      <c r="H7" s="5">
        <v>44627</v>
      </c>
      <c r="I7" s="1">
        <f t="shared" ca="1" si="2"/>
        <v>14</v>
      </c>
      <c r="J7" s="1" t="str">
        <f t="shared" ca="1" si="3"/>
        <v>3. Mayor a 6 meses</v>
      </c>
      <c r="K7" t="str">
        <f t="shared" si="0"/>
        <v>NO</v>
      </c>
      <c r="L7" t="s">
        <v>330</v>
      </c>
      <c r="M7" t="s">
        <v>336</v>
      </c>
      <c r="N7" t="s">
        <v>345</v>
      </c>
      <c r="O7" t="s">
        <v>345</v>
      </c>
      <c r="P7" t="str">
        <f t="shared" si="4"/>
        <v>FLAVIA ERIKA PACHAS PEÑAPatrones de Arq. Datos</v>
      </c>
      <c r="Q7">
        <v>2</v>
      </c>
      <c r="R7" t="s">
        <v>4</v>
      </c>
      <c r="S7" t="s">
        <v>21</v>
      </c>
      <c r="T7" s="21">
        <v>2</v>
      </c>
      <c r="U7" s="21" t="str" cm="1">
        <f t="array" ref="U7">_xlfn.IFS(T7=0,"Prenovato",T7=1,"Novato",T7=2,"Principiante avanzado",T7=3,"Competente",T7=4,"Proficiente",T7=5,"Master")</f>
        <v>Principiante avanzado</v>
      </c>
      <c r="V7" s="21">
        <v>3</v>
      </c>
      <c r="W7" s="21" t="str" cm="1">
        <f t="array" ref="W7">_xlfn.IFS(V7=0,"No evidenciado",V7=1,"Novato",V7=2,"Principiante avanzado",V7=3,"Competente",V7=4,"Proficiente",V7=5,"Master")</f>
        <v>Competente</v>
      </c>
      <c r="X7" s="21">
        <v>3</v>
      </c>
      <c r="Y7" s="21" t="str" cm="1">
        <f t="array" ref="Y7">_xlfn.IFS(X7=0,"No evidenciado",X7=1,"Novato",X7=2,"Principiante avanzado",X7=3,"Competente",X7=4,"Proficiente",X7=5,"Master")</f>
        <v>Competente</v>
      </c>
      <c r="Z7" s="21">
        <v>3</v>
      </c>
      <c r="AA7" s="21" t="str" cm="1">
        <f t="array" ref="AA7">_xlfn.IFS(Z7=0,"No evidenciado",Z7=1,"Novato",Z7=2,"Principiante avanzado",Z7=3,"Competente",Z7=4,"Proficiente",Z7=5,"Master")</f>
        <v>Competente</v>
      </c>
      <c r="AB7" s="21">
        <v>2</v>
      </c>
      <c r="AC7" s="21" t="str" cm="1">
        <f t="array" ref="AC7">_xlfn.IFS(AB7=0,"Prenovato",AB7=1,"Novato",AB7=2,"Principiante avanzado",AB7=3,"Competente",AB7=4,"Proficiente",AB7=5,"Master")</f>
        <v>Principiante avanzado</v>
      </c>
      <c r="AD7" s="21" t="str">
        <f t="shared" si="5"/>
        <v>EVALUACIÓN</v>
      </c>
    </row>
    <row r="8" spans="1:30" x14ac:dyDescent="0.25">
      <c r="A8" t="s">
        <v>193</v>
      </c>
      <c r="B8" t="s">
        <v>199</v>
      </c>
      <c r="C8" t="s">
        <v>205</v>
      </c>
      <c r="D8" t="s">
        <v>207</v>
      </c>
      <c r="E8" t="s">
        <v>208</v>
      </c>
      <c r="F8" t="s">
        <v>247</v>
      </c>
      <c r="G8" t="s">
        <v>286</v>
      </c>
      <c r="H8" s="5">
        <v>44627</v>
      </c>
      <c r="I8" s="1">
        <f t="shared" ca="1" si="2"/>
        <v>14</v>
      </c>
      <c r="J8" s="1" t="str">
        <f t="shared" ca="1" si="3"/>
        <v>3. Mayor a 6 meses</v>
      </c>
      <c r="K8" t="str">
        <f t="shared" si="0"/>
        <v>NO</v>
      </c>
      <c r="L8" t="s">
        <v>330</v>
      </c>
      <c r="M8" t="s">
        <v>337</v>
      </c>
      <c r="N8" t="s">
        <v>345</v>
      </c>
      <c r="O8" t="s">
        <v>345</v>
      </c>
      <c r="P8" t="str">
        <f t="shared" si="4"/>
        <v>FLAVIA ERIKA PACHAS PEÑAModelos Bancarios</v>
      </c>
      <c r="Q8">
        <v>1</v>
      </c>
      <c r="R8" t="s">
        <v>6</v>
      </c>
      <c r="S8" t="s">
        <v>21</v>
      </c>
      <c r="T8" s="21">
        <v>2</v>
      </c>
      <c r="U8" s="21" t="str" cm="1">
        <f t="array" ref="U8">_xlfn.IFS(T8=0,"Prenovato",T8=1,"Novato",T8=2,"Principiante avanzado",T8=3,"Competente",T8=4,"Proficiente",T8=5,"Master")</f>
        <v>Principiante avanzado</v>
      </c>
      <c r="V8" s="21">
        <v>3</v>
      </c>
      <c r="W8" s="21" t="str" cm="1">
        <f t="array" ref="W8">_xlfn.IFS(V8=0,"No evidenciado",V8=1,"Novato",V8=2,"Principiante avanzado",V8=3,"Competente",V8=4,"Proficiente",V8=5,"Master")</f>
        <v>Competente</v>
      </c>
      <c r="X8" s="21">
        <v>3</v>
      </c>
      <c r="Y8" s="21" t="str" cm="1">
        <f t="array" ref="Y8">_xlfn.IFS(X8=0,"No evidenciado",X8=1,"Novato",X8=2,"Principiante avanzado",X8=3,"Competente",X8=4,"Proficiente",X8=5,"Master")</f>
        <v>Competente</v>
      </c>
      <c r="Z8" s="21">
        <v>3</v>
      </c>
      <c r="AA8" s="21" t="str" cm="1">
        <f t="array" ref="AA8">_xlfn.IFS(Z8=0,"No evidenciado",Z8=1,"Novato",Z8=2,"Principiante avanzado",Z8=3,"Competente",Z8=4,"Proficiente",Z8=5,"Master")</f>
        <v>Competente</v>
      </c>
      <c r="AB8" s="21">
        <v>2</v>
      </c>
      <c r="AC8" s="21" t="str" cm="1">
        <f t="array" ref="AC8">_xlfn.IFS(AB8=0,"Prenovato",AB8=1,"Novato",AB8=2,"Principiante avanzado",AB8=3,"Competente",AB8=4,"Proficiente",AB8=5,"Master")</f>
        <v>Principiante avanzado</v>
      </c>
      <c r="AD8" s="21" t="str">
        <f t="shared" si="5"/>
        <v>EVALUACIÓN</v>
      </c>
    </row>
    <row r="9" spans="1:30" x14ac:dyDescent="0.25">
      <c r="A9" t="s">
        <v>193</v>
      </c>
      <c r="B9" t="s">
        <v>199</v>
      </c>
      <c r="C9" t="s">
        <v>205</v>
      </c>
      <c r="D9" t="s">
        <v>207</v>
      </c>
      <c r="E9" t="s">
        <v>208</v>
      </c>
      <c r="F9" t="s">
        <v>247</v>
      </c>
      <c r="G9" t="s">
        <v>286</v>
      </c>
      <c r="H9" s="5">
        <v>44627</v>
      </c>
      <c r="I9" s="1">
        <f t="shared" ca="1" si="2"/>
        <v>14</v>
      </c>
      <c r="J9" s="1" t="str">
        <f t="shared" ca="1" si="3"/>
        <v>3. Mayor a 6 meses</v>
      </c>
      <c r="K9" t="str">
        <f t="shared" si="0"/>
        <v>NO</v>
      </c>
      <c r="L9" t="s">
        <v>330</v>
      </c>
      <c r="M9" t="s">
        <v>338</v>
      </c>
      <c r="N9" t="s">
        <v>346</v>
      </c>
      <c r="O9" t="s">
        <v>345</v>
      </c>
      <c r="P9" t="str">
        <f t="shared" si="4"/>
        <v>FLAVIA ERIKA PACHAS PEÑAOpen Banking</v>
      </c>
      <c r="Q9">
        <v>2</v>
      </c>
      <c r="R9" t="s">
        <v>4</v>
      </c>
      <c r="S9" t="s">
        <v>21</v>
      </c>
      <c r="T9" s="21">
        <v>2</v>
      </c>
      <c r="U9" s="21" t="str" cm="1">
        <f t="array" ref="U9">_xlfn.IFS(T9=0,"Prenovato",T9=1,"Novato",T9=2,"Principiante avanzado",T9=3,"Competente",T9=4,"Proficiente",T9=5,"Master")</f>
        <v>Principiante avanzado</v>
      </c>
      <c r="V9" s="21">
        <v>3</v>
      </c>
      <c r="W9" s="21" t="str" cm="1">
        <f t="array" ref="W9">_xlfn.IFS(V9=0,"No evidenciado",V9=1,"Novato",V9=2,"Principiante avanzado",V9=3,"Competente",V9=4,"Proficiente",V9=5,"Master")</f>
        <v>Competente</v>
      </c>
      <c r="X9" s="21">
        <v>3</v>
      </c>
      <c r="Y9" s="21" t="str" cm="1">
        <f t="array" ref="Y9">_xlfn.IFS(X9=0,"No evidenciado",X9=1,"Novato",X9=2,"Principiante avanzado",X9=3,"Competente",X9=4,"Proficiente",X9=5,"Master")</f>
        <v>Competente</v>
      </c>
      <c r="Z9" s="21">
        <v>3</v>
      </c>
      <c r="AA9" s="21" t="str" cm="1">
        <f t="array" ref="AA9">_xlfn.IFS(Z9=0,"No evidenciado",Z9=1,"Novato",Z9=2,"Principiante avanzado",Z9=3,"Competente",Z9=4,"Proficiente",Z9=5,"Master")</f>
        <v>Competente</v>
      </c>
      <c r="AB9" s="21">
        <v>2</v>
      </c>
      <c r="AC9" s="21" t="str" cm="1">
        <f t="array" ref="AC9">_xlfn.IFS(AB9=0,"Prenovato",AB9=1,"Novato",AB9=2,"Principiante avanzado",AB9=3,"Competente",AB9=4,"Proficiente",AB9=5,"Master")</f>
        <v>Principiante avanzado</v>
      </c>
      <c r="AD9" s="21" t="str">
        <f t="shared" si="5"/>
        <v>EVALUACIÓN</v>
      </c>
    </row>
    <row r="10" spans="1:30" x14ac:dyDescent="0.25">
      <c r="A10" t="s">
        <v>193</v>
      </c>
      <c r="B10" t="s">
        <v>199</v>
      </c>
      <c r="C10" t="s">
        <v>205</v>
      </c>
      <c r="D10" t="s">
        <v>207</v>
      </c>
      <c r="E10" t="s">
        <v>208</v>
      </c>
      <c r="F10" t="s">
        <v>247</v>
      </c>
      <c r="G10" t="s">
        <v>286</v>
      </c>
      <c r="H10" s="5">
        <v>44627</v>
      </c>
      <c r="I10" s="1">
        <f t="shared" ca="1" si="2"/>
        <v>14</v>
      </c>
      <c r="J10" s="1" t="str">
        <f t="shared" ca="1" si="3"/>
        <v>3. Mayor a 6 meses</v>
      </c>
      <c r="K10" t="str">
        <f t="shared" si="0"/>
        <v>NO</v>
      </c>
      <c r="L10" t="s">
        <v>330</v>
      </c>
      <c r="M10" t="s">
        <v>339</v>
      </c>
      <c r="N10" t="s">
        <v>346</v>
      </c>
      <c r="O10" t="s">
        <v>345</v>
      </c>
      <c r="P10" t="str">
        <f t="shared" si="4"/>
        <v>FLAVIA ERIKA PACHAS PEÑAMicroservicios y APIs</v>
      </c>
      <c r="Q10">
        <v>2</v>
      </c>
      <c r="R10" t="s">
        <v>4</v>
      </c>
      <c r="S10" t="s">
        <v>21</v>
      </c>
      <c r="T10" s="21">
        <v>2</v>
      </c>
      <c r="U10" s="21" t="str" cm="1">
        <f t="array" ref="U10">_xlfn.IFS(T10=0,"Prenovato",T10=1,"Novato",T10=2,"Principiante avanzado",T10=3,"Competente",T10=4,"Proficiente",T10=5,"Master")</f>
        <v>Principiante avanzado</v>
      </c>
      <c r="V10" s="21">
        <v>3</v>
      </c>
      <c r="W10" s="21" t="str" cm="1">
        <f t="array" ref="W10">_xlfn.IFS(V10=0,"No evidenciado",V10=1,"Novato",V10=2,"Principiante avanzado",V10=3,"Competente",V10=4,"Proficiente",V10=5,"Master")</f>
        <v>Competente</v>
      </c>
      <c r="X10" s="21">
        <v>3</v>
      </c>
      <c r="Y10" s="21" t="str" cm="1">
        <f t="array" ref="Y10">_xlfn.IFS(X10=0,"No evidenciado",X10=1,"Novato",X10=2,"Principiante avanzado",X10=3,"Competente",X10=4,"Proficiente",X10=5,"Master")</f>
        <v>Competente</v>
      </c>
      <c r="Z10" s="21">
        <v>3</v>
      </c>
      <c r="AA10" s="21" t="str" cm="1">
        <f t="array" ref="AA10">_xlfn.IFS(Z10=0,"No evidenciado",Z10=1,"Novato",Z10=2,"Principiante avanzado",Z10=3,"Competente",Z10=4,"Proficiente",Z10=5,"Master")</f>
        <v>Competente</v>
      </c>
      <c r="AB10" s="21">
        <v>2</v>
      </c>
      <c r="AC10" s="21" t="str" cm="1">
        <f t="array" ref="AC10">_xlfn.IFS(AB10=0,"Prenovato",AB10=1,"Novato",AB10=2,"Principiante avanzado",AB10=3,"Competente",AB10=4,"Proficiente",AB10=5,"Master")</f>
        <v>Principiante avanzado</v>
      </c>
      <c r="AD10" s="21" t="str">
        <f t="shared" si="5"/>
        <v>EVALUACIÓN</v>
      </c>
    </row>
    <row r="11" spans="1:30" x14ac:dyDescent="0.25">
      <c r="A11" t="s">
        <v>193</v>
      </c>
      <c r="B11" t="s">
        <v>199</v>
      </c>
      <c r="C11" t="s">
        <v>205</v>
      </c>
      <c r="D11" t="s">
        <v>207</v>
      </c>
      <c r="E11" t="s">
        <v>208</v>
      </c>
      <c r="F11" t="s">
        <v>247</v>
      </c>
      <c r="G11" t="s">
        <v>286</v>
      </c>
      <c r="H11" s="5">
        <v>44627</v>
      </c>
      <c r="I11" s="1">
        <f t="shared" ca="1" si="2"/>
        <v>14</v>
      </c>
      <c r="J11" s="1" t="str">
        <f t="shared" ca="1" si="3"/>
        <v>3. Mayor a 6 meses</v>
      </c>
      <c r="K11" t="str">
        <f t="shared" si="0"/>
        <v>NO</v>
      </c>
      <c r="L11" t="s">
        <v>330</v>
      </c>
      <c r="M11" t="s">
        <v>340</v>
      </c>
      <c r="N11" t="s">
        <v>346</v>
      </c>
      <c r="O11" t="s">
        <v>345</v>
      </c>
      <c r="P11" t="str">
        <f t="shared" si="4"/>
        <v>FLAVIA ERIKA PACHAS PEÑAIngeniería de software</v>
      </c>
      <c r="Q11">
        <v>3</v>
      </c>
      <c r="R11" t="s">
        <v>5</v>
      </c>
      <c r="S11" t="s">
        <v>21</v>
      </c>
      <c r="T11" s="21">
        <v>2</v>
      </c>
      <c r="U11" s="21" t="str" cm="1">
        <f t="array" ref="U11">_xlfn.IFS(T11=0,"Prenovato",T11=1,"Novato",T11=2,"Principiante avanzado",T11=3,"Competente",T11=4,"Proficiente",T11=5,"Master")</f>
        <v>Principiante avanzado</v>
      </c>
      <c r="V11" s="21">
        <v>3</v>
      </c>
      <c r="W11" s="21" t="str" cm="1">
        <f t="array" ref="W11">_xlfn.IFS(V11=0,"No evidenciado",V11=1,"Novato",V11=2,"Principiante avanzado",V11=3,"Competente",V11=4,"Proficiente",V11=5,"Master")</f>
        <v>Competente</v>
      </c>
      <c r="X11" s="21">
        <v>3</v>
      </c>
      <c r="Y11" s="21" t="str" cm="1">
        <f t="array" ref="Y11">_xlfn.IFS(X11=0,"No evidenciado",X11=1,"Novato",X11=2,"Principiante avanzado",X11=3,"Competente",X11=4,"Proficiente",X11=5,"Master")</f>
        <v>Competente</v>
      </c>
      <c r="Z11" s="21">
        <v>3</v>
      </c>
      <c r="AA11" s="21" t="str" cm="1">
        <f t="array" ref="AA11">_xlfn.IFS(Z11=0,"No evidenciado",Z11=1,"Novato",Z11=2,"Principiante avanzado",Z11=3,"Competente",Z11=4,"Proficiente",Z11=5,"Master")</f>
        <v>Competente</v>
      </c>
      <c r="AB11" s="21">
        <v>2</v>
      </c>
      <c r="AC11" s="21" t="str" cm="1">
        <f t="array" ref="AC11">_xlfn.IFS(AB11=0,"Prenovato",AB11=1,"Novato",AB11=2,"Principiante avanzado",AB11=3,"Competente",AB11=4,"Proficiente",AB11=5,"Master")</f>
        <v>Principiante avanzado</v>
      </c>
      <c r="AD11" s="21" t="str">
        <f t="shared" si="5"/>
        <v>EVALUACIÓN</v>
      </c>
    </row>
    <row r="12" spans="1:30" x14ac:dyDescent="0.25">
      <c r="A12" t="s">
        <v>193</v>
      </c>
      <c r="B12" t="s">
        <v>199</v>
      </c>
      <c r="C12" t="s">
        <v>205</v>
      </c>
      <c r="D12" t="s">
        <v>207</v>
      </c>
      <c r="E12" t="s">
        <v>208</v>
      </c>
      <c r="F12" t="s">
        <v>247</v>
      </c>
      <c r="G12" t="s">
        <v>286</v>
      </c>
      <c r="H12" s="5">
        <v>44627</v>
      </c>
      <c r="I12" s="1">
        <f t="shared" ca="1" si="2"/>
        <v>14</v>
      </c>
      <c r="J12" s="1" t="str">
        <f t="shared" ca="1" si="3"/>
        <v>3. Mayor a 6 meses</v>
      </c>
      <c r="K12" t="str">
        <f t="shared" si="0"/>
        <v>NO</v>
      </c>
      <c r="L12" t="s">
        <v>330</v>
      </c>
      <c r="M12" t="s">
        <v>341</v>
      </c>
      <c r="N12" t="s">
        <v>31</v>
      </c>
      <c r="O12" t="s">
        <v>31</v>
      </c>
      <c r="P12" t="str">
        <f t="shared" si="4"/>
        <v>FLAVIA ERIKA PACHAS PEÑAEcosistema BCP</v>
      </c>
      <c r="Q12">
        <v>2</v>
      </c>
      <c r="R12" t="s">
        <v>4</v>
      </c>
      <c r="S12" t="s">
        <v>21</v>
      </c>
      <c r="T12" s="21">
        <v>2</v>
      </c>
      <c r="U12" s="21" t="str" cm="1">
        <f t="array" ref="U12">_xlfn.IFS(T12=0,"Prenovato",T12=1,"Novato",T12=2,"Principiante avanzado",T12=3,"Competente",T12=4,"Proficiente",T12=5,"Master")</f>
        <v>Principiante avanzado</v>
      </c>
      <c r="V12" s="21">
        <v>3</v>
      </c>
      <c r="W12" s="21" t="str" cm="1">
        <f t="array" ref="W12">_xlfn.IFS(V12=0,"No evidenciado",V12=1,"Novato",V12=2,"Principiante avanzado",V12=3,"Competente",V12=4,"Proficiente",V12=5,"Master")</f>
        <v>Competente</v>
      </c>
      <c r="X12" s="21">
        <v>3</v>
      </c>
      <c r="Y12" s="21" t="str" cm="1">
        <f t="array" ref="Y12">_xlfn.IFS(X12=0,"No evidenciado",X12=1,"Novato",X12=2,"Principiante avanzado",X12=3,"Competente",X12=4,"Proficiente",X12=5,"Master")</f>
        <v>Competente</v>
      </c>
      <c r="Z12" s="21">
        <v>3</v>
      </c>
      <c r="AA12" s="21" t="str" cm="1">
        <f t="array" ref="AA12">_xlfn.IFS(Z12=0,"No evidenciado",Z12=1,"Novato",Z12=2,"Principiante avanzado",Z12=3,"Competente",Z12=4,"Proficiente",Z12=5,"Master")</f>
        <v>Competente</v>
      </c>
      <c r="AB12" s="21">
        <v>2</v>
      </c>
      <c r="AC12" s="21" t="str" cm="1">
        <f t="array" ref="AC12">_xlfn.IFS(AB12=0,"Prenovato",AB12=1,"Novato",AB12=2,"Principiante avanzado",AB12=3,"Competente",AB12=4,"Proficiente",AB12=5,"Master")</f>
        <v>Principiante avanzado</v>
      </c>
      <c r="AD12" s="21" t="str">
        <f t="shared" si="5"/>
        <v>EVALUACIÓN</v>
      </c>
    </row>
    <row r="13" spans="1:30" x14ac:dyDescent="0.25">
      <c r="A13" t="s">
        <v>193</v>
      </c>
      <c r="B13" t="s">
        <v>199</v>
      </c>
      <c r="C13" t="s">
        <v>205</v>
      </c>
      <c r="D13" t="s">
        <v>207</v>
      </c>
      <c r="E13" t="s">
        <v>208</v>
      </c>
      <c r="F13" t="s">
        <v>247</v>
      </c>
      <c r="G13" t="s">
        <v>286</v>
      </c>
      <c r="H13" s="5">
        <v>44627</v>
      </c>
      <c r="I13" s="1">
        <f t="shared" ca="1" si="2"/>
        <v>14</v>
      </c>
      <c r="J13" s="1" t="str">
        <f t="shared" ca="1" si="3"/>
        <v>3. Mayor a 6 meses</v>
      </c>
      <c r="K13" t="str">
        <f t="shared" si="0"/>
        <v>NO</v>
      </c>
      <c r="L13" t="s">
        <v>330</v>
      </c>
      <c r="M13" t="s">
        <v>342</v>
      </c>
      <c r="N13" t="s">
        <v>345</v>
      </c>
      <c r="O13" t="s">
        <v>345</v>
      </c>
      <c r="P13" t="str">
        <f t="shared" si="4"/>
        <v>FLAVIA ERIKA PACHAS PEÑAFrameworks de arquitectura empresarial</v>
      </c>
      <c r="Q13">
        <v>1</v>
      </c>
      <c r="R13" t="s">
        <v>6</v>
      </c>
      <c r="S13" t="s">
        <v>21</v>
      </c>
      <c r="T13" s="21">
        <v>2</v>
      </c>
      <c r="U13" s="21" t="str" cm="1">
        <f t="array" ref="U13">_xlfn.IFS(T13=0,"Prenovato",T13=1,"Novato",T13=2,"Principiante avanzado",T13=3,"Competente",T13=4,"Proficiente",T13=5,"Master")</f>
        <v>Principiante avanzado</v>
      </c>
      <c r="V13" s="21">
        <v>3</v>
      </c>
      <c r="W13" s="21" t="str" cm="1">
        <f t="array" ref="W13">_xlfn.IFS(V13=0,"No evidenciado",V13=1,"Novato",V13=2,"Principiante avanzado",V13=3,"Competente",V13=4,"Proficiente",V13=5,"Master")</f>
        <v>Competente</v>
      </c>
      <c r="X13" s="21">
        <v>3</v>
      </c>
      <c r="Y13" s="21" t="str" cm="1">
        <f t="array" ref="Y13">_xlfn.IFS(X13=0,"No evidenciado",X13=1,"Novato",X13=2,"Principiante avanzado",X13=3,"Competente",X13=4,"Proficiente",X13=5,"Master")</f>
        <v>Competente</v>
      </c>
      <c r="Z13" s="21">
        <v>3</v>
      </c>
      <c r="AA13" s="21" t="str" cm="1">
        <f t="array" ref="AA13">_xlfn.IFS(Z13=0,"No evidenciado",Z13=1,"Novato",Z13=2,"Principiante avanzado",Z13=3,"Competente",Z13=4,"Proficiente",Z13=5,"Master")</f>
        <v>Competente</v>
      </c>
      <c r="AB13" s="21">
        <v>2</v>
      </c>
      <c r="AC13" s="21" t="str" cm="1">
        <f t="array" ref="AC13">_xlfn.IFS(AB13=0,"Prenovato",AB13=1,"Novato",AB13=2,"Principiante avanzado",AB13=3,"Competente",AB13=4,"Proficiente",AB13=5,"Master")</f>
        <v>Principiante avanzado</v>
      </c>
      <c r="AD13" s="21" t="str">
        <f t="shared" si="5"/>
        <v>EVALUACIÓN</v>
      </c>
    </row>
    <row r="14" spans="1:30" x14ac:dyDescent="0.25">
      <c r="A14" t="s">
        <v>193</v>
      </c>
      <c r="B14" t="s">
        <v>199</v>
      </c>
      <c r="C14" t="s">
        <v>205</v>
      </c>
      <c r="D14" t="s">
        <v>207</v>
      </c>
      <c r="E14" t="s">
        <v>208</v>
      </c>
      <c r="F14" t="s">
        <v>247</v>
      </c>
      <c r="G14" t="s">
        <v>286</v>
      </c>
      <c r="H14" s="5">
        <v>44627</v>
      </c>
      <c r="I14" s="1">
        <f t="shared" ca="1" si="2"/>
        <v>14</v>
      </c>
      <c r="J14" s="1" t="str">
        <f t="shared" ca="1" si="3"/>
        <v>3. Mayor a 6 meses</v>
      </c>
      <c r="K14" t="str">
        <f t="shared" si="0"/>
        <v>NO</v>
      </c>
      <c r="L14" t="s">
        <v>330</v>
      </c>
      <c r="M14" t="s">
        <v>343</v>
      </c>
      <c r="N14" t="s">
        <v>31</v>
      </c>
      <c r="O14" t="s">
        <v>31</v>
      </c>
      <c r="P14" t="str">
        <f t="shared" si="4"/>
        <v>FLAVIA ERIKA PACHAS PEÑADiseño de Arq. Soluciones</v>
      </c>
      <c r="Q14">
        <v>3</v>
      </c>
      <c r="R14" t="s">
        <v>5</v>
      </c>
      <c r="S14" t="s">
        <v>21</v>
      </c>
      <c r="T14" s="21">
        <v>2</v>
      </c>
      <c r="U14" s="21" t="str" cm="1">
        <f t="array" ref="U14">_xlfn.IFS(T14=0,"Prenovato",T14=1,"Novato",T14=2,"Principiante avanzado",T14=3,"Competente",T14=4,"Proficiente",T14=5,"Master")</f>
        <v>Principiante avanzado</v>
      </c>
      <c r="V14" s="21">
        <v>3</v>
      </c>
      <c r="W14" s="21" t="str" cm="1">
        <f t="array" ref="W14">_xlfn.IFS(V14=0,"No evidenciado",V14=1,"Novato",V14=2,"Principiante avanzado",V14=3,"Competente",V14=4,"Proficiente",V14=5,"Master")</f>
        <v>Competente</v>
      </c>
      <c r="X14" s="21">
        <v>3</v>
      </c>
      <c r="Y14" s="21" t="str" cm="1">
        <f t="array" ref="Y14">_xlfn.IFS(X14=0,"No evidenciado",X14=1,"Novato",X14=2,"Principiante avanzado",X14=3,"Competente",X14=4,"Proficiente",X14=5,"Master")</f>
        <v>Competente</v>
      </c>
      <c r="Z14" s="21">
        <v>3</v>
      </c>
      <c r="AA14" s="21" t="str" cm="1">
        <f t="array" ref="AA14">_xlfn.IFS(Z14=0,"No evidenciado",Z14=1,"Novato",Z14=2,"Principiante avanzado",Z14=3,"Competente",Z14=4,"Proficiente",Z14=5,"Master")</f>
        <v>Competente</v>
      </c>
      <c r="AB14" s="21">
        <v>2</v>
      </c>
      <c r="AC14" s="21" t="str" cm="1">
        <f t="array" ref="AC14">_xlfn.IFS(AB14=0,"Prenovato",AB14=1,"Novato",AB14=2,"Principiante avanzado",AB14=3,"Competente",AB14=4,"Proficiente",AB14=5,"Master")</f>
        <v>Principiante avanzado</v>
      </c>
      <c r="AD14" s="21" t="str">
        <f t="shared" si="5"/>
        <v>EVALUACIÓN</v>
      </c>
    </row>
    <row r="15" spans="1:30" x14ac:dyDescent="0.25">
      <c r="A15" t="s">
        <v>193</v>
      </c>
      <c r="B15" t="s">
        <v>199</v>
      </c>
      <c r="C15" t="s">
        <v>205</v>
      </c>
      <c r="D15" t="s">
        <v>207</v>
      </c>
      <c r="E15" t="s">
        <v>208</v>
      </c>
      <c r="F15" t="s">
        <v>247</v>
      </c>
      <c r="G15" t="s">
        <v>286</v>
      </c>
      <c r="H15" s="5">
        <v>44627</v>
      </c>
      <c r="I15" s="1">
        <f t="shared" ca="1" si="2"/>
        <v>14</v>
      </c>
      <c r="J15" s="1" t="str">
        <f t="shared" ca="1" si="3"/>
        <v>3. Mayor a 6 meses</v>
      </c>
      <c r="K15" t="str">
        <f t="shared" si="0"/>
        <v>NO</v>
      </c>
      <c r="L15" t="s">
        <v>330</v>
      </c>
      <c r="M15" t="s">
        <v>344</v>
      </c>
      <c r="N15" t="s">
        <v>345</v>
      </c>
      <c r="O15" t="s">
        <v>345</v>
      </c>
      <c r="P15" t="str">
        <f t="shared" si="4"/>
        <v>FLAVIA ERIKA PACHAS PEÑAAutomatización</v>
      </c>
      <c r="Q15">
        <v>3</v>
      </c>
      <c r="R15" t="s">
        <v>5</v>
      </c>
      <c r="S15" t="s">
        <v>21</v>
      </c>
      <c r="T15" s="21">
        <v>2</v>
      </c>
      <c r="U15" s="21" t="str" cm="1">
        <f t="array" ref="U15">_xlfn.IFS(T15=0,"Prenovato",T15=1,"Novato",T15=2,"Principiante avanzado",T15=3,"Competente",T15=4,"Proficiente",T15=5,"Master")</f>
        <v>Principiante avanzado</v>
      </c>
      <c r="V15" s="21">
        <v>3</v>
      </c>
      <c r="W15" s="21" t="str" cm="1">
        <f t="array" ref="W15">_xlfn.IFS(V15=0,"No evidenciado",V15=1,"Novato",V15=2,"Principiante avanzado",V15=3,"Competente",V15=4,"Proficiente",V15=5,"Master")</f>
        <v>Competente</v>
      </c>
      <c r="X15" s="21">
        <v>3</v>
      </c>
      <c r="Y15" s="21" t="str" cm="1">
        <f t="array" ref="Y15">_xlfn.IFS(X15=0,"No evidenciado",X15=1,"Novato",X15=2,"Principiante avanzado",X15=3,"Competente",X15=4,"Proficiente",X15=5,"Master")</f>
        <v>Competente</v>
      </c>
      <c r="Z15" s="21">
        <v>3</v>
      </c>
      <c r="AA15" s="21" t="str" cm="1">
        <f t="array" ref="AA15">_xlfn.IFS(Z15=0,"No evidenciado",Z15=1,"Novato",Z15=2,"Principiante avanzado",Z15=3,"Competente",Z15=4,"Proficiente",Z15=5,"Master")</f>
        <v>Competente</v>
      </c>
      <c r="AB15" s="21">
        <v>2</v>
      </c>
      <c r="AC15" s="21" t="str" cm="1">
        <f t="array" ref="AC15">_xlfn.IFS(AB15=0,"Prenovato",AB15=1,"Novato",AB15=2,"Principiante avanzado",AB15=3,"Competente",AB15=4,"Proficiente",AB15=5,"Master")</f>
        <v>Principiante avanzado</v>
      </c>
      <c r="AD15" s="21" t="str">
        <f t="shared" si="5"/>
        <v>EVALUACIÓN</v>
      </c>
    </row>
    <row r="16" spans="1:30" x14ac:dyDescent="0.25">
      <c r="A16" t="s">
        <v>194</v>
      </c>
      <c r="B16" t="s">
        <v>200</v>
      </c>
      <c r="C16" t="s">
        <v>205</v>
      </c>
      <c r="D16" t="s">
        <v>207</v>
      </c>
      <c r="E16" t="s">
        <v>209</v>
      </c>
      <c r="F16" t="s">
        <v>248</v>
      </c>
      <c r="G16" t="s">
        <v>287</v>
      </c>
      <c r="H16" s="5">
        <v>44409</v>
      </c>
      <c r="I16" s="1">
        <f t="shared" ca="1" si="2"/>
        <v>22</v>
      </c>
      <c r="J16" s="1" t="str">
        <f t="shared" ca="1" si="3"/>
        <v>3. Mayor a 6 meses</v>
      </c>
      <c r="K16" t="str">
        <f t="shared" si="0"/>
        <v>NO</v>
      </c>
      <c r="L16" t="s">
        <v>330</v>
      </c>
      <c r="M16" t="s">
        <v>341</v>
      </c>
      <c r="N16" t="s">
        <v>31</v>
      </c>
      <c r="O16" t="s">
        <v>31</v>
      </c>
      <c r="P16" t="str">
        <f t="shared" si="4"/>
        <v>ESTEFANY GISELLA AMAYA TOVAREcosistema BCP</v>
      </c>
      <c r="Q16">
        <v>3</v>
      </c>
      <c r="R16" t="s">
        <v>5</v>
      </c>
      <c r="S16" t="s">
        <v>21</v>
      </c>
      <c r="T16" s="21">
        <v>3</v>
      </c>
      <c r="U16" s="21" t="str" cm="1">
        <f t="array" ref="U16">_xlfn.IFS(T16=0,"Prenovato",T16=1,"Novato",T16=2,"Principiante avanzado",T16=3,"Competente",T16=4,"Proficiente",T16=5,"Master")</f>
        <v>Competente</v>
      </c>
      <c r="V16" s="21">
        <v>3</v>
      </c>
      <c r="W16" s="21" t="str" cm="1">
        <f t="array" ref="W16">_xlfn.IFS(V16=0,"No evidenciado",V16=1,"Novato",V16=2,"Principiante avanzado",V16=3,"Competente",V16=4,"Proficiente",V16=5,"Master")</f>
        <v>Competente</v>
      </c>
      <c r="X16" s="21">
        <v>3</v>
      </c>
      <c r="Y16" s="21" t="str" cm="1">
        <f t="array" ref="Y16">_xlfn.IFS(X16=0,"No evidenciado",X16=1,"Novato",X16=2,"Principiante avanzado",X16=3,"Competente",X16=4,"Proficiente",X16=5,"Master")</f>
        <v>Competente</v>
      </c>
      <c r="Z16" s="21">
        <v>3</v>
      </c>
      <c r="AA16" s="21" t="str" cm="1">
        <f t="array" ref="AA16">_xlfn.IFS(Z16=0,"No evidenciado",Z16=1,"Novato",Z16=2,"Principiante avanzado",Z16=3,"Competente",Z16=4,"Proficiente",Z16=5,"Master")</f>
        <v>Competente</v>
      </c>
      <c r="AB16" s="21">
        <v>3</v>
      </c>
      <c r="AC16" s="21" t="str" cm="1">
        <f t="array" ref="AC16">_xlfn.IFS(AB16=0,"Prenovato",AB16=1,"Novato",AB16=2,"Principiante avanzado",AB16=3,"Competente",AB16=4,"Proficiente",AB16=5,"Master")</f>
        <v>Competente</v>
      </c>
      <c r="AD16" s="21" t="str">
        <f t="shared" si="5"/>
        <v>EVALUACIÓN</v>
      </c>
    </row>
    <row r="17" spans="1:30" x14ac:dyDescent="0.25">
      <c r="A17" t="s">
        <v>194</v>
      </c>
      <c r="B17" t="s">
        <v>200</v>
      </c>
      <c r="C17" t="s">
        <v>205</v>
      </c>
      <c r="D17" t="s">
        <v>207</v>
      </c>
      <c r="E17" t="s">
        <v>209</v>
      </c>
      <c r="F17" t="s">
        <v>248</v>
      </c>
      <c r="G17" t="s">
        <v>287</v>
      </c>
      <c r="H17" s="5">
        <v>44409</v>
      </c>
      <c r="I17" s="1">
        <f t="shared" ca="1" si="2"/>
        <v>22</v>
      </c>
      <c r="J17" s="1" t="str">
        <f t="shared" ca="1" si="3"/>
        <v>3. Mayor a 6 meses</v>
      </c>
      <c r="K17" t="str">
        <f t="shared" si="0"/>
        <v>NO</v>
      </c>
      <c r="L17" t="s">
        <v>330</v>
      </c>
      <c r="M17" t="s">
        <v>343</v>
      </c>
      <c r="N17" t="s">
        <v>31</v>
      </c>
      <c r="O17" t="s">
        <v>31</v>
      </c>
      <c r="P17" t="str">
        <f t="shared" si="4"/>
        <v>ESTEFANY GISELLA AMAYA TOVARDiseño de Arq. Soluciones</v>
      </c>
      <c r="Q17">
        <v>4</v>
      </c>
      <c r="R17" t="s">
        <v>7</v>
      </c>
      <c r="S17" t="s">
        <v>21</v>
      </c>
      <c r="T17" s="21">
        <v>3</v>
      </c>
      <c r="U17" s="21" t="str" cm="1">
        <f t="array" ref="U17">_xlfn.IFS(T17=0,"Prenovato",T17=1,"Novato",T17=2,"Principiante avanzado",T17=3,"Competente",T17=4,"Proficiente",T17=5,"Master")</f>
        <v>Competente</v>
      </c>
      <c r="V17" s="21">
        <v>3</v>
      </c>
      <c r="W17" s="21" t="str" cm="1">
        <f t="array" ref="W17">_xlfn.IFS(V17=0,"No evidenciado",V17=1,"Novato",V17=2,"Principiante avanzado",V17=3,"Competente",V17=4,"Proficiente",V17=5,"Master")</f>
        <v>Competente</v>
      </c>
      <c r="X17" s="21">
        <v>3</v>
      </c>
      <c r="Y17" s="21" t="str" cm="1">
        <f t="array" ref="Y17">_xlfn.IFS(X17=0,"No evidenciado",X17=1,"Novato",X17=2,"Principiante avanzado",X17=3,"Competente",X17=4,"Proficiente",X17=5,"Master")</f>
        <v>Competente</v>
      </c>
      <c r="Z17" s="21">
        <v>3</v>
      </c>
      <c r="AA17" s="21" t="str" cm="1">
        <f t="array" ref="AA17">_xlfn.IFS(Z17=0,"No evidenciado",Z17=1,"Novato",Z17=2,"Principiante avanzado",Z17=3,"Competente",Z17=4,"Proficiente",Z17=5,"Master")</f>
        <v>Competente</v>
      </c>
      <c r="AB17" s="21">
        <v>3</v>
      </c>
      <c r="AC17" s="21" t="str" cm="1">
        <f t="array" ref="AC17">_xlfn.IFS(AB17=0,"Prenovato",AB17=1,"Novato",AB17=2,"Principiante avanzado",AB17=3,"Competente",AB17=4,"Proficiente",AB17=5,"Master")</f>
        <v>Competente</v>
      </c>
      <c r="AD17" s="21" t="str">
        <f t="shared" si="5"/>
        <v>EVALUACIÓN</v>
      </c>
    </row>
    <row r="18" spans="1:30" x14ac:dyDescent="0.25">
      <c r="A18" t="s">
        <v>194</v>
      </c>
      <c r="B18" t="s">
        <v>200</v>
      </c>
      <c r="C18" t="s">
        <v>205</v>
      </c>
      <c r="D18" t="s">
        <v>207</v>
      </c>
      <c r="E18" t="s">
        <v>209</v>
      </c>
      <c r="F18" t="s">
        <v>248</v>
      </c>
      <c r="G18" t="s">
        <v>287</v>
      </c>
      <c r="H18" s="5">
        <v>44409</v>
      </c>
      <c r="I18" s="1">
        <f t="shared" ca="1" si="2"/>
        <v>22</v>
      </c>
      <c r="J18" s="1" t="str">
        <f t="shared" ca="1" si="3"/>
        <v>3. Mayor a 6 meses</v>
      </c>
      <c r="K18" t="str">
        <f t="shared" si="0"/>
        <v>NO</v>
      </c>
      <c r="L18" t="s">
        <v>330</v>
      </c>
      <c r="M18" t="s">
        <v>344</v>
      </c>
      <c r="N18" t="s">
        <v>345</v>
      </c>
      <c r="O18" t="s">
        <v>345</v>
      </c>
      <c r="P18" t="str">
        <f t="shared" si="4"/>
        <v>ESTEFANY GISELLA AMAYA TOVARAutomatización</v>
      </c>
      <c r="Q18">
        <v>2</v>
      </c>
      <c r="R18" t="s">
        <v>4</v>
      </c>
      <c r="S18" t="s">
        <v>21</v>
      </c>
      <c r="T18" s="21">
        <v>3</v>
      </c>
      <c r="U18" s="21" t="str" cm="1">
        <f t="array" ref="U18">_xlfn.IFS(T18=0,"Prenovato",T18=1,"Novato",T18=2,"Principiante avanzado",T18=3,"Competente",T18=4,"Proficiente",T18=5,"Master")</f>
        <v>Competente</v>
      </c>
      <c r="V18" s="21">
        <v>3</v>
      </c>
      <c r="W18" s="21" t="str" cm="1">
        <f t="array" ref="W18">_xlfn.IFS(V18=0,"No evidenciado",V18=1,"Novato",V18=2,"Principiante avanzado",V18=3,"Competente",V18=4,"Proficiente",V18=5,"Master")</f>
        <v>Competente</v>
      </c>
      <c r="X18" s="21">
        <v>3</v>
      </c>
      <c r="Y18" s="21" t="str" cm="1">
        <f t="array" ref="Y18">_xlfn.IFS(X18=0,"No evidenciado",X18=1,"Novato",X18=2,"Principiante avanzado",X18=3,"Competente",X18=4,"Proficiente",X18=5,"Master")</f>
        <v>Competente</v>
      </c>
      <c r="Z18" s="21">
        <v>3</v>
      </c>
      <c r="AA18" s="21" t="str" cm="1">
        <f t="array" ref="AA18">_xlfn.IFS(Z18=0,"No evidenciado",Z18=1,"Novato",Z18=2,"Principiante avanzado",Z18=3,"Competente",Z18=4,"Proficiente",Z18=5,"Master")</f>
        <v>Competente</v>
      </c>
      <c r="AB18" s="21">
        <v>3</v>
      </c>
      <c r="AC18" s="21" t="str" cm="1">
        <f t="array" ref="AC18">_xlfn.IFS(AB18=0,"Prenovato",AB18=1,"Novato",AB18=2,"Principiante avanzado",AB18=3,"Competente",AB18=4,"Proficiente",AB18=5,"Master")</f>
        <v>Competente</v>
      </c>
      <c r="AD18" s="21" t="str">
        <f t="shared" si="5"/>
        <v>EVALUACIÓN</v>
      </c>
    </row>
    <row r="19" spans="1:30" x14ac:dyDescent="0.25">
      <c r="A19" t="s">
        <v>194</v>
      </c>
      <c r="B19" t="s">
        <v>200</v>
      </c>
      <c r="C19" t="s">
        <v>205</v>
      </c>
      <c r="D19" t="s">
        <v>207</v>
      </c>
      <c r="E19" t="s">
        <v>209</v>
      </c>
      <c r="F19" t="s">
        <v>248</v>
      </c>
      <c r="G19" t="s">
        <v>287</v>
      </c>
      <c r="H19" s="5">
        <v>44409</v>
      </c>
      <c r="I19" s="1">
        <f t="shared" ca="1" si="2"/>
        <v>22</v>
      </c>
      <c r="J19" s="1" t="str">
        <f t="shared" ca="1" si="3"/>
        <v>3. Mayor a 6 meses</v>
      </c>
      <c r="K19" t="str">
        <f t="shared" si="0"/>
        <v>NO</v>
      </c>
      <c r="L19" t="s">
        <v>330</v>
      </c>
      <c r="M19" t="s">
        <v>334</v>
      </c>
      <c r="N19" t="s">
        <v>31</v>
      </c>
      <c r="O19" t="s">
        <v>31</v>
      </c>
      <c r="P19" t="str">
        <f t="shared" si="4"/>
        <v>ESTEFANY GISELLA AMAYA TOVARPlataformas</v>
      </c>
      <c r="Q19">
        <v>3</v>
      </c>
      <c r="R19" t="s">
        <v>5</v>
      </c>
      <c r="S19" t="s">
        <v>21</v>
      </c>
      <c r="T19" s="21">
        <v>3</v>
      </c>
      <c r="U19" s="21" t="str" cm="1">
        <f t="array" ref="U19">_xlfn.IFS(T19=0,"Prenovato",T19=1,"Novato",T19=2,"Principiante avanzado",T19=3,"Competente",T19=4,"Proficiente",T19=5,"Master")</f>
        <v>Competente</v>
      </c>
      <c r="V19" s="21">
        <v>3</v>
      </c>
      <c r="W19" s="21" t="str" cm="1">
        <f t="array" ref="W19">_xlfn.IFS(V19=0,"No evidenciado",V19=1,"Novato",V19=2,"Principiante avanzado",V19=3,"Competente",V19=4,"Proficiente",V19=5,"Master")</f>
        <v>Competente</v>
      </c>
      <c r="X19" s="21">
        <v>3</v>
      </c>
      <c r="Y19" s="21" t="str" cm="1">
        <f t="array" ref="Y19">_xlfn.IFS(X19=0,"No evidenciado",X19=1,"Novato",X19=2,"Principiante avanzado",X19=3,"Competente",X19=4,"Proficiente",X19=5,"Master")</f>
        <v>Competente</v>
      </c>
      <c r="Z19" s="21">
        <v>3</v>
      </c>
      <c r="AA19" s="21" t="str" cm="1">
        <f t="array" ref="AA19">_xlfn.IFS(Z19=0,"No evidenciado",Z19=1,"Novato",Z19=2,"Principiante avanzado",Z19=3,"Competente",Z19=4,"Proficiente",Z19=5,"Master")</f>
        <v>Competente</v>
      </c>
      <c r="AB19" s="21">
        <v>3</v>
      </c>
      <c r="AC19" s="21" t="str" cm="1">
        <f t="array" ref="AC19">_xlfn.IFS(AB19=0,"Prenovato",AB19=1,"Novato",AB19=2,"Principiante avanzado",AB19=3,"Competente",AB19=4,"Proficiente",AB19=5,"Master")</f>
        <v>Competente</v>
      </c>
      <c r="AD19" s="21" t="str">
        <f t="shared" si="5"/>
        <v>EVALUACIÓN</v>
      </c>
    </row>
    <row r="20" spans="1:30" x14ac:dyDescent="0.25">
      <c r="A20" t="s">
        <v>194</v>
      </c>
      <c r="B20" t="s">
        <v>200</v>
      </c>
      <c r="C20" t="s">
        <v>205</v>
      </c>
      <c r="D20" t="s">
        <v>207</v>
      </c>
      <c r="E20" t="s">
        <v>209</v>
      </c>
      <c r="F20" t="s">
        <v>248</v>
      </c>
      <c r="G20" t="s">
        <v>287</v>
      </c>
      <c r="H20" s="5">
        <v>44409</v>
      </c>
      <c r="I20" s="1">
        <f t="shared" ca="1" si="2"/>
        <v>22</v>
      </c>
      <c r="J20" s="1" t="str">
        <f t="shared" ca="1" si="3"/>
        <v>3. Mayor a 6 meses</v>
      </c>
      <c r="K20" t="str">
        <f t="shared" si="0"/>
        <v>NO</v>
      </c>
      <c r="L20" t="s">
        <v>330</v>
      </c>
      <c r="M20" t="s">
        <v>335</v>
      </c>
      <c r="N20" t="s">
        <v>31</v>
      </c>
      <c r="O20" t="s">
        <v>31</v>
      </c>
      <c r="P20" t="str">
        <f t="shared" si="4"/>
        <v>ESTEFANY GISELLA AMAYA TOVARPatrones de Arq. Soluciones</v>
      </c>
      <c r="Q20">
        <v>3</v>
      </c>
      <c r="R20" t="s">
        <v>5</v>
      </c>
      <c r="S20" t="s">
        <v>21</v>
      </c>
      <c r="T20" s="21">
        <v>3</v>
      </c>
      <c r="U20" s="21" t="str" cm="1">
        <f t="array" ref="U20">_xlfn.IFS(T20=0,"Prenovato",T20=1,"Novato",T20=2,"Principiante avanzado",T20=3,"Competente",T20=4,"Proficiente",T20=5,"Master")</f>
        <v>Competente</v>
      </c>
      <c r="V20" s="21">
        <v>3</v>
      </c>
      <c r="W20" s="21" t="str" cm="1">
        <f t="array" ref="W20">_xlfn.IFS(V20=0,"No evidenciado",V20=1,"Novato",V20=2,"Principiante avanzado",V20=3,"Competente",V20=4,"Proficiente",V20=5,"Master")</f>
        <v>Competente</v>
      </c>
      <c r="X20" s="21">
        <v>3</v>
      </c>
      <c r="Y20" s="21" t="str" cm="1">
        <f t="array" ref="Y20">_xlfn.IFS(X20=0,"No evidenciado",X20=1,"Novato",X20=2,"Principiante avanzado",X20=3,"Competente",X20=4,"Proficiente",X20=5,"Master")</f>
        <v>Competente</v>
      </c>
      <c r="Z20" s="21">
        <v>3</v>
      </c>
      <c r="AA20" s="21" t="str" cm="1">
        <f t="array" ref="AA20">_xlfn.IFS(Z20=0,"No evidenciado",Z20=1,"Novato",Z20=2,"Principiante avanzado",Z20=3,"Competente",Z20=4,"Proficiente",Z20=5,"Master")</f>
        <v>Competente</v>
      </c>
      <c r="AB20" s="21">
        <v>3</v>
      </c>
      <c r="AC20" s="21" t="str" cm="1">
        <f t="array" ref="AC20">_xlfn.IFS(AB20=0,"Prenovato",AB20=1,"Novato",AB20=2,"Principiante avanzado",AB20=3,"Competente",AB20=4,"Proficiente",AB20=5,"Master")</f>
        <v>Competente</v>
      </c>
      <c r="AD20" s="21" t="str">
        <f t="shared" si="5"/>
        <v>EVALUACIÓN</v>
      </c>
    </row>
    <row r="21" spans="1:30" x14ac:dyDescent="0.25">
      <c r="A21" t="s">
        <v>194</v>
      </c>
      <c r="B21" t="s">
        <v>200</v>
      </c>
      <c r="C21" t="s">
        <v>205</v>
      </c>
      <c r="D21" t="s">
        <v>207</v>
      </c>
      <c r="E21" t="s">
        <v>209</v>
      </c>
      <c r="F21" t="s">
        <v>248</v>
      </c>
      <c r="G21" t="s">
        <v>287</v>
      </c>
      <c r="H21" s="5">
        <v>44409</v>
      </c>
      <c r="I21" s="1">
        <f t="shared" ca="1" si="2"/>
        <v>22</v>
      </c>
      <c r="J21" s="1" t="str">
        <f t="shared" ca="1" si="3"/>
        <v>3. Mayor a 6 meses</v>
      </c>
      <c r="K21" t="str">
        <f t="shared" si="0"/>
        <v>NO</v>
      </c>
      <c r="L21" t="s">
        <v>330</v>
      </c>
      <c r="M21" t="s">
        <v>336</v>
      </c>
      <c r="N21" t="s">
        <v>345</v>
      </c>
      <c r="O21" t="s">
        <v>345</v>
      </c>
      <c r="P21" t="str">
        <f t="shared" si="4"/>
        <v>ESTEFANY GISELLA AMAYA TOVARPatrones de Arq. Datos</v>
      </c>
      <c r="Q21">
        <v>3</v>
      </c>
      <c r="R21" t="s">
        <v>5</v>
      </c>
      <c r="S21" t="s">
        <v>21</v>
      </c>
      <c r="T21" s="21">
        <v>3</v>
      </c>
      <c r="U21" s="21" t="str" cm="1">
        <f t="array" ref="U21">_xlfn.IFS(T21=0,"Prenovato",T21=1,"Novato",T21=2,"Principiante avanzado",T21=3,"Competente",T21=4,"Proficiente",T21=5,"Master")</f>
        <v>Competente</v>
      </c>
      <c r="V21" s="21">
        <v>3</v>
      </c>
      <c r="W21" s="21" t="str" cm="1">
        <f t="array" ref="W21">_xlfn.IFS(V21=0,"No evidenciado",V21=1,"Novato",V21=2,"Principiante avanzado",V21=3,"Competente",V21=4,"Proficiente",V21=5,"Master")</f>
        <v>Competente</v>
      </c>
      <c r="X21" s="21">
        <v>3</v>
      </c>
      <c r="Y21" s="21" t="str" cm="1">
        <f t="array" ref="Y21">_xlfn.IFS(X21=0,"No evidenciado",X21=1,"Novato",X21=2,"Principiante avanzado",X21=3,"Competente",X21=4,"Proficiente",X21=5,"Master")</f>
        <v>Competente</v>
      </c>
      <c r="Z21" s="21">
        <v>3</v>
      </c>
      <c r="AA21" s="21" t="str" cm="1">
        <f t="array" ref="AA21">_xlfn.IFS(Z21=0,"No evidenciado",Z21=1,"Novato",Z21=2,"Principiante avanzado",Z21=3,"Competente",Z21=4,"Proficiente",Z21=5,"Master")</f>
        <v>Competente</v>
      </c>
      <c r="AB21" s="21">
        <v>3</v>
      </c>
      <c r="AC21" s="21" t="str" cm="1">
        <f t="array" ref="AC21">_xlfn.IFS(AB21=0,"Prenovato",AB21=1,"Novato",AB21=2,"Principiante avanzado",AB21=3,"Competente",AB21=4,"Proficiente",AB21=5,"Master")</f>
        <v>Competente</v>
      </c>
      <c r="AD21" s="21" t="str">
        <f t="shared" si="5"/>
        <v>EVALUACIÓN</v>
      </c>
    </row>
    <row r="22" spans="1:30" x14ac:dyDescent="0.25">
      <c r="A22" t="s">
        <v>194</v>
      </c>
      <c r="B22" t="s">
        <v>200</v>
      </c>
      <c r="C22" t="s">
        <v>205</v>
      </c>
      <c r="D22" t="s">
        <v>207</v>
      </c>
      <c r="E22" t="s">
        <v>209</v>
      </c>
      <c r="F22" t="s">
        <v>248</v>
      </c>
      <c r="G22" t="s">
        <v>287</v>
      </c>
      <c r="H22" s="5">
        <v>44409</v>
      </c>
      <c r="I22" s="1">
        <f t="shared" ca="1" si="2"/>
        <v>22</v>
      </c>
      <c r="J22" s="1" t="str">
        <f t="shared" ca="1" si="3"/>
        <v>3. Mayor a 6 meses</v>
      </c>
      <c r="K22" t="str">
        <f t="shared" si="0"/>
        <v>NO</v>
      </c>
      <c r="L22" t="s">
        <v>330</v>
      </c>
      <c r="M22" t="s">
        <v>338</v>
      </c>
      <c r="N22" t="s">
        <v>346</v>
      </c>
      <c r="O22" t="s">
        <v>345</v>
      </c>
      <c r="P22" t="str">
        <f t="shared" si="4"/>
        <v>ESTEFANY GISELLA AMAYA TOVAROpen Banking</v>
      </c>
      <c r="Q22">
        <v>1</v>
      </c>
      <c r="R22" t="s">
        <v>6</v>
      </c>
      <c r="S22" t="s">
        <v>21</v>
      </c>
      <c r="T22" s="21">
        <v>3</v>
      </c>
      <c r="U22" s="21" t="str" cm="1">
        <f t="array" ref="U22">_xlfn.IFS(T22=0,"Prenovato",T22=1,"Novato",T22=2,"Principiante avanzado",T22=3,"Competente",T22=4,"Proficiente",T22=5,"Master")</f>
        <v>Competente</v>
      </c>
      <c r="V22" s="21">
        <v>3</v>
      </c>
      <c r="W22" s="21" t="str" cm="1">
        <f t="array" ref="W22">_xlfn.IFS(V22=0,"No evidenciado",V22=1,"Novato",V22=2,"Principiante avanzado",V22=3,"Competente",V22=4,"Proficiente",V22=5,"Master")</f>
        <v>Competente</v>
      </c>
      <c r="X22" s="21">
        <v>3</v>
      </c>
      <c r="Y22" s="21" t="str" cm="1">
        <f t="array" ref="Y22">_xlfn.IFS(X22=0,"No evidenciado",X22=1,"Novato",X22=2,"Principiante avanzado",X22=3,"Competente",X22=4,"Proficiente",X22=5,"Master")</f>
        <v>Competente</v>
      </c>
      <c r="Z22" s="21">
        <v>3</v>
      </c>
      <c r="AA22" s="21" t="str" cm="1">
        <f t="array" ref="AA22">_xlfn.IFS(Z22=0,"No evidenciado",Z22=1,"Novato",Z22=2,"Principiante avanzado",Z22=3,"Competente",Z22=4,"Proficiente",Z22=5,"Master")</f>
        <v>Competente</v>
      </c>
      <c r="AB22" s="21">
        <v>3</v>
      </c>
      <c r="AC22" s="21" t="str" cm="1">
        <f t="array" ref="AC22">_xlfn.IFS(AB22=0,"Prenovato",AB22=1,"Novato",AB22=2,"Principiante avanzado",AB22=3,"Competente",AB22=4,"Proficiente",AB22=5,"Master")</f>
        <v>Competente</v>
      </c>
      <c r="AD22" s="21" t="str">
        <f t="shared" si="5"/>
        <v>EVALUACIÓN</v>
      </c>
    </row>
    <row r="23" spans="1:30" x14ac:dyDescent="0.25">
      <c r="A23" t="s">
        <v>194</v>
      </c>
      <c r="B23" t="s">
        <v>200</v>
      </c>
      <c r="C23" t="s">
        <v>205</v>
      </c>
      <c r="D23" t="s">
        <v>207</v>
      </c>
      <c r="E23" t="s">
        <v>209</v>
      </c>
      <c r="F23" t="s">
        <v>248</v>
      </c>
      <c r="G23" t="s">
        <v>287</v>
      </c>
      <c r="H23" s="5">
        <v>44409</v>
      </c>
      <c r="I23" s="1">
        <f t="shared" ca="1" si="2"/>
        <v>22</v>
      </c>
      <c r="J23" s="1" t="str">
        <f t="shared" ca="1" si="3"/>
        <v>3. Mayor a 6 meses</v>
      </c>
      <c r="K23" t="str">
        <f t="shared" si="0"/>
        <v>NO</v>
      </c>
      <c r="L23" t="s">
        <v>330</v>
      </c>
      <c r="M23" t="s">
        <v>337</v>
      </c>
      <c r="N23" t="s">
        <v>345</v>
      </c>
      <c r="O23" t="s">
        <v>345</v>
      </c>
      <c r="P23" t="str">
        <f t="shared" si="4"/>
        <v>ESTEFANY GISELLA AMAYA TOVARModelos Bancarios</v>
      </c>
      <c r="Q23">
        <v>2</v>
      </c>
      <c r="R23" t="s">
        <v>4</v>
      </c>
      <c r="S23" t="s">
        <v>21</v>
      </c>
      <c r="T23" s="21">
        <v>3</v>
      </c>
      <c r="U23" s="21" t="str" cm="1">
        <f t="array" ref="U23">_xlfn.IFS(T23=0,"Prenovato",T23=1,"Novato",T23=2,"Principiante avanzado",T23=3,"Competente",T23=4,"Proficiente",T23=5,"Master")</f>
        <v>Competente</v>
      </c>
      <c r="V23" s="21">
        <v>3</v>
      </c>
      <c r="W23" s="21" t="str" cm="1">
        <f t="array" ref="W23">_xlfn.IFS(V23=0,"No evidenciado",V23=1,"Novato",V23=2,"Principiante avanzado",V23=3,"Competente",V23=4,"Proficiente",V23=5,"Master")</f>
        <v>Competente</v>
      </c>
      <c r="X23" s="21">
        <v>3</v>
      </c>
      <c r="Y23" s="21" t="str" cm="1">
        <f t="array" ref="Y23">_xlfn.IFS(X23=0,"No evidenciado",X23=1,"Novato",X23=2,"Principiante avanzado",X23=3,"Competente",X23=4,"Proficiente",X23=5,"Master")</f>
        <v>Competente</v>
      </c>
      <c r="Z23" s="21">
        <v>3</v>
      </c>
      <c r="AA23" s="21" t="str" cm="1">
        <f t="array" ref="AA23">_xlfn.IFS(Z23=0,"No evidenciado",Z23=1,"Novato",Z23=2,"Principiante avanzado",Z23=3,"Competente",Z23=4,"Proficiente",Z23=5,"Master")</f>
        <v>Competente</v>
      </c>
      <c r="AB23" s="21">
        <v>3</v>
      </c>
      <c r="AC23" s="21" t="str" cm="1">
        <f t="array" ref="AC23">_xlfn.IFS(AB23=0,"Prenovato",AB23=1,"Novato",AB23=2,"Principiante avanzado",AB23=3,"Competente",AB23=4,"Proficiente",AB23=5,"Master")</f>
        <v>Competente</v>
      </c>
      <c r="AD23" s="21" t="str">
        <f t="shared" si="5"/>
        <v>EVALUACIÓN</v>
      </c>
    </row>
    <row r="24" spans="1:30" x14ac:dyDescent="0.25">
      <c r="A24" t="s">
        <v>194</v>
      </c>
      <c r="B24" t="s">
        <v>200</v>
      </c>
      <c r="C24" t="s">
        <v>205</v>
      </c>
      <c r="D24" t="s">
        <v>207</v>
      </c>
      <c r="E24" t="s">
        <v>209</v>
      </c>
      <c r="F24" t="s">
        <v>248</v>
      </c>
      <c r="G24" t="s">
        <v>287</v>
      </c>
      <c r="H24" s="5">
        <v>44409</v>
      </c>
      <c r="I24" s="1">
        <f t="shared" ca="1" si="2"/>
        <v>22</v>
      </c>
      <c r="J24" s="1" t="str">
        <f t="shared" ca="1" si="3"/>
        <v>3. Mayor a 6 meses</v>
      </c>
      <c r="K24" t="str">
        <f t="shared" si="0"/>
        <v>NO</v>
      </c>
      <c r="L24" t="s">
        <v>330</v>
      </c>
      <c r="M24" t="s">
        <v>339</v>
      </c>
      <c r="N24" t="s">
        <v>346</v>
      </c>
      <c r="O24" t="s">
        <v>345</v>
      </c>
      <c r="P24" t="str">
        <f t="shared" si="4"/>
        <v>ESTEFANY GISELLA AMAYA TOVARMicroservicios y APIs</v>
      </c>
      <c r="Q24">
        <v>3</v>
      </c>
      <c r="R24" t="s">
        <v>5</v>
      </c>
      <c r="S24" t="s">
        <v>21</v>
      </c>
      <c r="T24" s="21">
        <v>3</v>
      </c>
      <c r="U24" s="21" t="str" cm="1">
        <f t="array" ref="U24">_xlfn.IFS(T24=0,"Prenovato",T24=1,"Novato",T24=2,"Principiante avanzado",T24=3,"Competente",T24=4,"Proficiente",T24=5,"Master")</f>
        <v>Competente</v>
      </c>
      <c r="V24" s="21">
        <v>3</v>
      </c>
      <c r="W24" s="21" t="str" cm="1">
        <f t="array" ref="W24">_xlfn.IFS(V24=0,"No evidenciado",V24=1,"Novato",V24=2,"Principiante avanzado",V24=3,"Competente",V24=4,"Proficiente",V24=5,"Master")</f>
        <v>Competente</v>
      </c>
      <c r="X24" s="21">
        <v>3</v>
      </c>
      <c r="Y24" s="21" t="str" cm="1">
        <f t="array" ref="Y24">_xlfn.IFS(X24=0,"No evidenciado",X24=1,"Novato",X24=2,"Principiante avanzado",X24=3,"Competente",X24=4,"Proficiente",X24=5,"Master")</f>
        <v>Competente</v>
      </c>
      <c r="Z24" s="21">
        <v>3</v>
      </c>
      <c r="AA24" s="21" t="str" cm="1">
        <f t="array" ref="AA24">_xlfn.IFS(Z24=0,"No evidenciado",Z24=1,"Novato",Z24=2,"Principiante avanzado",Z24=3,"Competente",Z24=4,"Proficiente",Z24=5,"Master")</f>
        <v>Competente</v>
      </c>
      <c r="AB24" s="21">
        <v>3</v>
      </c>
      <c r="AC24" s="21" t="str" cm="1">
        <f t="array" ref="AC24">_xlfn.IFS(AB24=0,"Prenovato",AB24=1,"Novato",AB24=2,"Principiante avanzado",AB24=3,"Competente",AB24=4,"Proficiente",AB24=5,"Master")</f>
        <v>Competente</v>
      </c>
      <c r="AD24" s="21" t="str">
        <f t="shared" si="5"/>
        <v>EVALUACIÓN</v>
      </c>
    </row>
    <row r="25" spans="1:30" x14ac:dyDescent="0.25">
      <c r="A25" t="s">
        <v>194</v>
      </c>
      <c r="B25" t="s">
        <v>200</v>
      </c>
      <c r="C25" t="s">
        <v>205</v>
      </c>
      <c r="D25" t="s">
        <v>207</v>
      </c>
      <c r="E25" t="s">
        <v>209</v>
      </c>
      <c r="F25" t="s">
        <v>248</v>
      </c>
      <c r="G25" t="s">
        <v>287</v>
      </c>
      <c r="H25" s="5">
        <v>44409</v>
      </c>
      <c r="I25" s="1">
        <f t="shared" ca="1" si="2"/>
        <v>22</v>
      </c>
      <c r="J25" s="1" t="str">
        <f t="shared" ca="1" si="3"/>
        <v>3. Mayor a 6 meses</v>
      </c>
      <c r="K25" t="str">
        <f t="shared" si="0"/>
        <v>NO</v>
      </c>
      <c r="L25" t="s">
        <v>330</v>
      </c>
      <c r="M25" t="s">
        <v>340</v>
      </c>
      <c r="N25" t="s">
        <v>346</v>
      </c>
      <c r="O25" t="s">
        <v>345</v>
      </c>
      <c r="P25" t="str">
        <f t="shared" si="4"/>
        <v>ESTEFANY GISELLA AMAYA TOVARIngeniería de software</v>
      </c>
      <c r="Q25">
        <v>2</v>
      </c>
      <c r="R25" t="s">
        <v>4</v>
      </c>
      <c r="S25" t="s">
        <v>21</v>
      </c>
      <c r="T25" s="21">
        <v>3</v>
      </c>
      <c r="U25" s="21" t="str" cm="1">
        <f t="array" ref="U25">_xlfn.IFS(T25=0,"Prenovato",T25=1,"Novato",T25=2,"Principiante avanzado",T25=3,"Competente",T25=4,"Proficiente",T25=5,"Master")</f>
        <v>Competente</v>
      </c>
      <c r="V25" s="21">
        <v>3</v>
      </c>
      <c r="W25" s="21" t="str" cm="1">
        <f t="array" ref="W25">_xlfn.IFS(V25=0,"No evidenciado",V25=1,"Novato",V25=2,"Principiante avanzado",V25=3,"Competente",V25=4,"Proficiente",V25=5,"Master")</f>
        <v>Competente</v>
      </c>
      <c r="X25" s="21">
        <v>3</v>
      </c>
      <c r="Y25" s="21" t="str" cm="1">
        <f t="array" ref="Y25">_xlfn.IFS(X25=0,"No evidenciado",X25=1,"Novato",X25=2,"Principiante avanzado",X25=3,"Competente",X25=4,"Proficiente",X25=5,"Master")</f>
        <v>Competente</v>
      </c>
      <c r="Z25" s="21">
        <v>3</v>
      </c>
      <c r="AA25" s="21" t="str" cm="1">
        <f t="array" ref="AA25">_xlfn.IFS(Z25=0,"No evidenciado",Z25=1,"Novato",Z25=2,"Principiante avanzado",Z25=3,"Competente",Z25=4,"Proficiente",Z25=5,"Master")</f>
        <v>Competente</v>
      </c>
      <c r="AB25" s="21">
        <v>3</v>
      </c>
      <c r="AC25" s="21" t="str" cm="1">
        <f t="array" ref="AC25">_xlfn.IFS(AB25=0,"Prenovato",AB25=1,"Novato",AB25=2,"Principiante avanzado",AB25=3,"Competente",AB25=4,"Proficiente",AB25=5,"Master")</f>
        <v>Competente</v>
      </c>
      <c r="AD25" s="21" t="str">
        <f t="shared" si="5"/>
        <v>EVALUACIÓN</v>
      </c>
    </row>
    <row r="26" spans="1:30" x14ac:dyDescent="0.25">
      <c r="A26" t="s">
        <v>194</v>
      </c>
      <c r="B26" t="s">
        <v>200</v>
      </c>
      <c r="C26" t="s">
        <v>205</v>
      </c>
      <c r="D26" t="s">
        <v>207</v>
      </c>
      <c r="E26" t="s">
        <v>209</v>
      </c>
      <c r="F26" t="s">
        <v>248</v>
      </c>
      <c r="G26" t="s">
        <v>287</v>
      </c>
      <c r="H26" s="5">
        <v>44409</v>
      </c>
      <c r="I26" s="1">
        <f t="shared" ca="1" si="2"/>
        <v>22</v>
      </c>
      <c r="J26" s="1" t="str">
        <f t="shared" ca="1" si="3"/>
        <v>3. Mayor a 6 meses</v>
      </c>
      <c r="K26" t="str">
        <f t="shared" si="0"/>
        <v>NO</v>
      </c>
      <c r="L26" t="s">
        <v>330</v>
      </c>
      <c r="M26" t="s">
        <v>342</v>
      </c>
      <c r="N26" t="s">
        <v>345</v>
      </c>
      <c r="O26" t="s">
        <v>345</v>
      </c>
      <c r="P26" t="str">
        <f t="shared" si="4"/>
        <v>ESTEFANY GISELLA AMAYA TOVARFrameworks de arquitectura empresarial</v>
      </c>
      <c r="Q26">
        <v>3</v>
      </c>
      <c r="R26" t="s">
        <v>5</v>
      </c>
      <c r="S26" t="s">
        <v>21</v>
      </c>
      <c r="T26" s="21">
        <v>3</v>
      </c>
      <c r="U26" s="21" t="str" cm="1">
        <f t="array" ref="U26">_xlfn.IFS(T26=0,"Prenovato",T26=1,"Novato",T26=2,"Principiante avanzado",T26=3,"Competente",T26=4,"Proficiente",T26=5,"Master")</f>
        <v>Competente</v>
      </c>
      <c r="V26" s="21">
        <v>3</v>
      </c>
      <c r="W26" s="21" t="str" cm="1">
        <f t="array" ref="W26">_xlfn.IFS(V26=0,"No evidenciado",V26=1,"Novato",V26=2,"Principiante avanzado",V26=3,"Competente",V26=4,"Proficiente",V26=5,"Master")</f>
        <v>Competente</v>
      </c>
      <c r="X26" s="21">
        <v>3</v>
      </c>
      <c r="Y26" s="21" t="str" cm="1">
        <f t="array" ref="Y26">_xlfn.IFS(X26=0,"No evidenciado",X26=1,"Novato",X26=2,"Principiante avanzado",X26=3,"Competente",X26=4,"Proficiente",X26=5,"Master")</f>
        <v>Competente</v>
      </c>
      <c r="Z26" s="21">
        <v>3</v>
      </c>
      <c r="AA26" s="21" t="str" cm="1">
        <f t="array" ref="AA26">_xlfn.IFS(Z26=0,"No evidenciado",Z26=1,"Novato",Z26=2,"Principiante avanzado",Z26=3,"Competente",Z26=4,"Proficiente",Z26=5,"Master")</f>
        <v>Competente</v>
      </c>
      <c r="AB26" s="21">
        <v>3</v>
      </c>
      <c r="AC26" s="21" t="str" cm="1">
        <f t="array" ref="AC26">_xlfn.IFS(AB26=0,"Prenovato",AB26=1,"Novato",AB26=2,"Principiante avanzado",AB26=3,"Competente",AB26=4,"Proficiente",AB26=5,"Master")</f>
        <v>Competente</v>
      </c>
      <c r="AD26" s="21" t="str">
        <f t="shared" si="5"/>
        <v>EVALUACIÓN</v>
      </c>
    </row>
    <row r="27" spans="1:30" x14ac:dyDescent="0.25">
      <c r="A27" t="s">
        <v>194</v>
      </c>
      <c r="B27" t="s">
        <v>200</v>
      </c>
      <c r="C27" t="s">
        <v>205</v>
      </c>
      <c r="D27" t="s">
        <v>207</v>
      </c>
      <c r="E27" t="s">
        <v>209</v>
      </c>
      <c r="F27" t="s">
        <v>248</v>
      </c>
      <c r="G27" t="s">
        <v>287</v>
      </c>
      <c r="H27" s="5">
        <v>44409</v>
      </c>
      <c r="I27" s="1">
        <f t="shared" ca="1" si="2"/>
        <v>22</v>
      </c>
      <c r="J27" s="1" t="str">
        <f t="shared" ca="1" si="3"/>
        <v>3. Mayor a 6 meses</v>
      </c>
      <c r="K27" t="str">
        <f t="shared" si="0"/>
        <v>NO</v>
      </c>
      <c r="L27" t="s">
        <v>330</v>
      </c>
      <c r="M27" t="s">
        <v>333</v>
      </c>
      <c r="N27" t="s">
        <v>345</v>
      </c>
      <c r="O27" t="s">
        <v>345</v>
      </c>
      <c r="P27" t="str">
        <f t="shared" si="4"/>
        <v>ESTEFANY GISELLA AMAYA TOVARTecnología BCP</v>
      </c>
      <c r="Q27">
        <v>2</v>
      </c>
      <c r="R27" t="s">
        <v>4</v>
      </c>
      <c r="S27" t="s">
        <v>21</v>
      </c>
      <c r="T27" s="21">
        <v>3</v>
      </c>
      <c r="U27" s="21" t="str" cm="1">
        <f t="array" ref="U27">_xlfn.IFS(T27=0,"Prenovato",T27=1,"Novato",T27=2,"Principiante avanzado",T27=3,"Competente",T27=4,"Proficiente",T27=5,"Master")</f>
        <v>Competente</v>
      </c>
      <c r="V27" s="21">
        <v>3</v>
      </c>
      <c r="W27" s="21" t="str" cm="1">
        <f t="array" ref="W27">_xlfn.IFS(V27=0,"No evidenciado",V27=1,"Novato",V27=2,"Principiante avanzado",V27=3,"Competente",V27=4,"Proficiente",V27=5,"Master")</f>
        <v>Competente</v>
      </c>
      <c r="X27" s="21">
        <v>3</v>
      </c>
      <c r="Y27" s="21" t="str" cm="1">
        <f t="array" ref="Y27">_xlfn.IFS(X27=0,"No evidenciado",X27=1,"Novato",X27=2,"Principiante avanzado",X27=3,"Competente",X27=4,"Proficiente",X27=5,"Master")</f>
        <v>Competente</v>
      </c>
      <c r="Z27" s="21">
        <v>3</v>
      </c>
      <c r="AA27" s="21" t="str" cm="1">
        <f t="array" ref="AA27">_xlfn.IFS(Z27=0,"No evidenciado",Z27=1,"Novato",Z27=2,"Principiante avanzado",Z27=3,"Competente",Z27=4,"Proficiente",Z27=5,"Master")</f>
        <v>Competente</v>
      </c>
      <c r="AB27" s="21">
        <v>3</v>
      </c>
      <c r="AC27" s="21" t="str" cm="1">
        <f t="array" ref="AC27">_xlfn.IFS(AB27=0,"Prenovato",AB27=1,"Novato",AB27=2,"Principiante avanzado",AB27=3,"Competente",AB27=4,"Proficiente",AB27=5,"Master")</f>
        <v>Competente</v>
      </c>
      <c r="AD27" s="21" t="str">
        <f t="shared" si="5"/>
        <v>EVALUACIÓN</v>
      </c>
    </row>
    <row r="28" spans="1:30" x14ac:dyDescent="0.25">
      <c r="A28" t="s">
        <v>194</v>
      </c>
      <c r="B28" t="s">
        <v>200</v>
      </c>
      <c r="C28" t="s">
        <v>205</v>
      </c>
      <c r="D28" t="s">
        <v>207</v>
      </c>
      <c r="E28" t="s">
        <v>209</v>
      </c>
      <c r="F28" t="s">
        <v>248</v>
      </c>
      <c r="G28" t="s">
        <v>287</v>
      </c>
      <c r="H28" s="5">
        <v>44409</v>
      </c>
      <c r="I28" s="1">
        <f t="shared" ca="1" si="2"/>
        <v>22</v>
      </c>
      <c r="J28" s="1" t="str">
        <f t="shared" ca="1" si="3"/>
        <v>3. Mayor a 6 meses</v>
      </c>
      <c r="K28" t="str">
        <f t="shared" si="0"/>
        <v>NO</v>
      </c>
      <c r="L28" t="s">
        <v>330</v>
      </c>
      <c r="M28" t="s">
        <v>332</v>
      </c>
      <c r="N28" t="s">
        <v>345</v>
      </c>
      <c r="O28" t="s">
        <v>345</v>
      </c>
      <c r="P28" t="str">
        <f t="shared" si="4"/>
        <v>ESTEFANY GISELLA AMAYA TOVARPrincipios de seguridad</v>
      </c>
      <c r="Q28">
        <v>2</v>
      </c>
      <c r="R28" t="s">
        <v>4</v>
      </c>
      <c r="S28" t="s">
        <v>21</v>
      </c>
      <c r="T28" s="21">
        <v>3</v>
      </c>
      <c r="U28" s="21" t="str" cm="1">
        <f t="array" ref="U28">_xlfn.IFS(T28=0,"Prenovato",T28=1,"Novato",T28=2,"Principiante avanzado",T28=3,"Competente",T28=4,"Proficiente",T28=5,"Master")</f>
        <v>Competente</v>
      </c>
      <c r="V28" s="21">
        <v>3</v>
      </c>
      <c r="W28" s="21" t="str" cm="1">
        <f t="array" ref="W28">_xlfn.IFS(V28=0,"No evidenciado",V28=1,"Novato",V28=2,"Principiante avanzado",V28=3,"Competente",V28=4,"Proficiente",V28=5,"Master")</f>
        <v>Competente</v>
      </c>
      <c r="X28" s="21">
        <v>3</v>
      </c>
      <c r="Y28" s="21" t="str" cm="1">
        <f t="array" ref="Y28">_xlfn.IFS(X28=0,"No evidenciado",X28=1,"Novato",X28=2,"Principiante avanzado",X28=3,"Competente",X28=4,"Proficiente",X28=5,"Master")</f>
        <v>Competente</v>
      </c>
      <c r="Z28" s="21">
        <v>3</v>
      </c>
      <c r="AA28" s="21" t="str" cm="1">
        <f t="array" ref="AA28">_xlfn.IFS(Z28=0,"No evidenciado",Z28=1,"Novato",Z28=2,"Principiante avanzado",Z28=3,"Competente",Z28=4,"Proficiente",Z28=5,"Master")</f>
        <v>Competente</v>
      </c>
      <c r="AB28" s="21">
        <v>3</v>
      </c>
      <c r="AC28" s="21" t="str" cm="1">
        <f t="array" ref="AC28">_xlfn.IFS(AB28=0,"Prenovato",AB28=1,"Novato",AB28=2,"Principiante avanzado",AB28=3,"Competente",AB28=4,"Proficiente",AB28=5,"Master")</f>
        <v>Competente</v>
      </c>
      <c r="AD28" s="21" t="str">
        <f t="shared" si="5"/>
        <v>EVALUACIÓN</v>
      </c>
    </row>
    <row r="29" spans="1:30" x14ac:dyDescent="0.25">
      <c r="A29" t="s">
        <v>194</v>
      </c>
      <c r="B29" t="s">
        <v>200</v>
      </c>
      <c r="C29" t="s">
        <v>205</v>
      </c>
      <c r="D29" t="s">
        <v>207</v>
      </c>
      <c r="E29" t="s">
        <v>209</v>
      </c>
      <c r="F29" t="s">
        <v>248</v>
      </c>
      <c r="G29" t="s">
        <v>287</v>
      </c>
      <c r="H29" s="5">
        <v>44409</v>
      </c>
      <c r="I29" s="1">
        <f t="shared" ca="1" si="2"/>
        <v>22</v>
      </c>
      <c r="J29" s="1" t="str">
        <f t="shared" ca="1" si="3"/>
        <v>3. Mayor a 6 meses</v>
      </c>
      <c r="K29" t="str">
        <f t="shared" si="0"/>
        <v>NO</v>
      </c>
      <c r="L29" t="s">
        <v>330</v>
      </c>
      <c r="M29" t="s">
        <v>331</v>
      </c>
      <c r="N29" t="s">
        <v>345</v>
      </c>
      <c r="O29" t="s">
        <v>345</v>
      </c>
      <c r="P29" t="str">
        <f t="shared" si="4"/>
        <v>ESTEFANY GISELLA AMAYA TOVARCloud</v>
      </c>
      <c r="Q29">
        <v>3</v>
      </c>
      <c r="R29" t="s">
        <v>5</v>
      </c>
      <c r="S29" t="s">
        <v>21</v>
      </c>
      <c r="T29" s="21">
        <v>3</v>
      </c>
      <c r="U29" s="21" t="str" cm="1">
        <f t="array" ref="U29">_xlfn.IFS(T29=0,"Prenovato",T29=1,"Novato",T29=2,"Principiante avanzado",T29=3,"Competente",T29=4,"Proficiente",T29=5,"Master")</f>
        <v>Competente</v>
      </c>
      <c r="V29" s="21">
        <v>3</v>
      </c>
      <c r="W29" s="21" t="str" cm="1">
        <f t="array" ref="W29">_xlfn.IFS(V29=0,"No evidenciado",V29=1,"Novato",V29=2,"Principiante avanzado",V29=3,"Competente",V29=4,"Proficiente",V29=5,"Master")</f>
        <v>Competente</v>
      </c>
      <c r="X29" s="21">
        <v>3</v>
      </c>
      <c r="Y29" s="21" t="str" cm="1">
        <f t="array" ref="Y29">_xlfn.IFS(X29=0,"No evidenciado",X29=1,"Novato",X29=2,"Principiante avanzado",X29=3,"Competente",X29=4,"Proficiente",X29=5,"Master")</f>
        <v>Competente</v>
      </c>
      <c r="Z29" s="21">
        <v>3</v>
      </c>
      <c r="AA29" s="21" t="str" cm="1">
        <f t="array" ref="AA29">_xlfn.IFS(Z29=0,"No evidenciado",Z29=1,"Novato",Z29=2,"Principiante avanzado",Z29=3,"Competente",Z29=4,"Proficiente",Z29=5,"Master")</f>
        <v>Competente</v>
      </c>
      <c r="AB29" s="21">
        <v>3</v>
      </c>
      <c r="AC29" s="21" t="str" cm="1">
        <f t="array" ref="AC29">_xlfn.IFS(AB29=0,"Prenovato",AB29=1,"Novato",AB29=2,"Principiante avanzado",AB29=3,"Competente",AB29=4,"Proficiente",AB29=5,"Master")</f>
        <v>Competente</v>
      </c>
      <c r="AD29" s="21" t="str">
        <f t="shared" si="5"/>
        <v>EVALUACIÓN</v>
      </c>
    </row>
    <row r="30" spans="1:30" x14ac:dyDescent="0.25">
      <c r="A30" t="s">
        <v>195</v>
      </c>
      <c r="B30" t="s">
        <v>201</v>
      </c>
      <c r="C30" t="s">
        <v>205</v>
      </c>
      <c r="D30" t="s">
        <v>207</v>
      </c>
      <c r="E30" t="s">
        <v>210</v>
      </c>
      <c r="F30" t="s">
        <v>249</v>
      </c>
      <c r="G30" t="s">
        <v>288</v>
      </c>
      <c r="H30" s="5">
        <v>44409</v>
      </c>
      <c r="I30" s="1">
        <f t="shared" ca="1" si="2"/>
        <v>22</v>
      </c>
      <c r="J30" s="1" t="str">
        <f t="shared" ca="1" si="3"/>
        <v>3. Mayor a 6 meses</v>
      </c>
      <c r="K30" t="str">
        <f t="shared" si="0"/>
        <v>NO</v>
      </c>
      <c r="L30" t="s">
        <v>330</v>
      </c>
      <c r="M30" t="s">
        <v>333</v>
      </c>
      <c r="N30" t="s">
        <v>345</v>
      </c>
      <c r="O30" t="s">
        <v>345</v>
      </c>
      <c r="P30" t="str">
        <f t="shared" si="4"/>
        <v>RICARDO MIGUEL LAINES PACHECOTecnología BCP</v>
      </c>
      <c r="Q30">
        <v>3</v>
      </c>
      <c r="R30" t="s">
        <v>5</v>
      </c>
      <c r="S30" t="s">
        <v>21</v>
      </c>
      <c r="T30" s="21">
        <v>3</v>
      </c>
      <c r="U30" s="21" t="str" cm="1">
        <f t="array" ref="U30">_xlfn.IFS(T30=0,"Prenovato",T30=1,"Novato",T30=2,"Principiante avanzado",T30=3,"Competente",T30=4,"Proficiente",T30=5,"Master")</f>
        <v>Competente</v>
      </c>
      <c r="V30" s="21">
        <v>4</v>
      </c>
      <c r="W30" s="21" t="str" cm="1">
        <f t="array" ref="W30">_xlfn.IFS(V30=0,"No evidenciado",V30=1,"Novato",V30=2,"Principiante avanzado",V30=3,"Competente",V30=4,"Proficiente",V30=5,"Master")</f>
        <v>Proficiente</v>
      </c>
      <c r="X30" s="21">
        <v>3</v>
      </c>
      <c r="Y30" s="21" t="str" cm="1">
        <f t="array" ref="Y30">_xlfn.IFS(X30=0,"No evidenciado",X30=1,"Novato",X30=2,"Principiante avanzado",X30=3,"Competente",X30=4,"Proficiente",X30=5,"Master")</f>
        <v>Competente</v>
      </c>
      <c r="Z30" s="21">
        <v>3</v>
      </c>
      <c r="AA30" s="21" t="str" cm="1">
        <f t="array" ref="AA30">_xlfn.IFS(Z30=0,"No evidenciado",Z30=1,"Novato",Z30=2,"Principiante avanzado",Z30=3,"Competente",Z30=4,"Proficiente",Z30=5,"Master")</f>
        <v>Competente</v>
      </c>
      <c r="AB30" s="21">
        <v>3</v>
      </c>
      <c r="AC30" s="21" t="str" cm="1">
        <f t="array" ref="AC30">_xlfn.IFS(AB30=0,"Prenovato",AB30=1,"Novato",AB30=2,"Principiante avanzado",AB30=3,"Competente",AB30=4,"Proficiente",AB30=5,"Master")</f>
        <v>Competente</v>
      </c>
      <c r="AD30" s="21" t="str">
        <f t="shared" si="5"/>
        <v>EVALUACIÓN</v>
      </c>
    </row>
    <row r="31" spans="1:30" x14ac:dyDescent="0.25">
      <c r="A31" t="s">
        <v>195</v>
      </c>
      <c r="B31" t="s">
        <v>201</v>
      </c>
      <c r="C31" t="s">
        <v>205</v>
      </c>
      <c r="D31" t="s">
        <v>207</v>
      </c>
      <c r="E31" t="s">
        <v>210</v>
      </c>
      <c r="F31" t="s">
        <v>249</v>
      </c>
      <c r="G31" t="s">
        <v>288</v>
      </c>
      <c r="H31" s="5">
        <v>44409</v>
      </c>
      <c r="I31" s="1">
        <f t="shared" ca="1" si="2"/>
        <v>22</v>
      </c>
      <c r="J31" s="1" t="str">
        <f t="shared" ca="1" si="3"/>
        <v>3. Mayor a 6 meses</v>
      </c>
      <c r="K31" t="str">
        <f t="shared" si="0"/>
        <v>NO</v>
      </c>
      <c r="L31" t="s">
        <v>330</v>
      </c>
      <c r="M31" t="s">
        <v>332</v>
      </c>
      <c r="N31" t="s">
        <v>345</v>
      </c>
      <c r="O31" t="s">
        <v>345</v>
      </c>
      <c r="P31" t="str">
        <f t="shared" si="4"/>
        <v>RICARDO MIGUEL LAINES PACHECOPrincipios de seguridad</v>
      </c>
      <c r="Q31">
        <v>2</v>
      </c>
      <c r="R31" t="s">
        <v>4</v>
      </c>
      <c r="S31" t="s">
        <v>21</v>
      </c>
      <c r="T31" s="21">
        <v>3</v>
      </c>
      <c r="U31" s="21" t="str" cm="1">
        <f t="array" ref="U31">_xlfn.IFS(T31=0,"Prenovato",T31=1,"Novato",T31=2,"Principiante avanzado",T31=3,"Competente",T31=4,"Proficiente",T31=5,"Master")</f>
        <v>Competente</v>
      </c>
      <c r="V31" s="21">
        <v>4</v>
      </c>
      <c r="W31" s="21" t="str" cm="1">
        <f t="array" ref="W31">_xlfn.IFS(V31=0,"No evidenciado",V31=1,"Novato",V31=2,"Principiante avanzado",V31=3,"Competente",V31=4,"Proficiente",V31=5,"Master")</f>
        <v>Proficiente</v>
      </c>
      <c r="X31" s="21">
        <v>3</v>
      </c>
      <c r="Y31" s="21" t="str" cm="1">
        <f t="array" ref="Y31">_xlfn.IFS(X31=0,"No evidenciado",X31=1,"Novato",X31=2,"Principiante avanzado",X31=3,"Competente",X31=4,"Proficiente",X31=5,"Master")</f>
        <v>Competente</v>
      </c>
      <c r="Z31" s="21">
        <v>3</v>
      </c>
      <c r="AA31" s="21" t="str" cm="1">
        <f t="array" ref="AA31">_xlfn.IFS(Z31=0,"No evidenciado",Z31=1,"Novato",Z31=2,"Principiante avanzado",Z31=3,"Competente",Z31=4,"Proficiente",Z31=5,"Master")</f>
        <v>Competente</v>
      </c>
      <c r="AB31" s="21">
        <v>3</v>
      </c>
      <c r="AC31" s="21" t="str" cm="1">
        <f t="array" ref="AC31">_xlfn.IFS(AB31=0,"Prenovato",AB31=1,"Novato",AB31=2,"Principiante avanzado",AB31=3,"Competente",AB31=4,"Proficiente",AB31=5,"Master")</f>
        <v>Competente</v>
      </c>
      <c r="AD31" s="21" t="str">
        <f t="shared" si="5"/>
        <v>EVALUACIÓN</v>
      </c>
    </row>
    <row r="32" spans="1:30" x14ac:dyDescent="0.25">
      <c r="A32" t="s">
        <v>195</v>
      </c>
      <c r="B32" t="s">
        <v>201</v>
      </c>
      <c r="C32" t="s">
        <v>205</v>
      </c>
      <c r="D32" t="s">
        <v>207</v>
      </c>
      <c r="E32" t="s">
        <v>210</v>
      </c>
      <c r="F32" t="s">
        <v>249</v>
      </c>
      <c r="G32" t="s">
        <v>288</v>
      </c>
      <c r="H32" s="5">
        <v>44409</v>
      </c>
      <c r="I32" s="1">
        <f t="shared" ca="1" si="2"/>
        <v>22</v>
      </c>
      <c r="J32" s="1" t="str">
        <f t="shared" ca="1" si="3"/>
        <v>3. Mayor a 6 meses</v>
      </c>
      <c r="K32" t="str">
        <f t="shared" si="0"/>
        <v>NO</v>
      </c>
      <c r="L32" t="s">
        <v>330</v>
      </c>
      <c r="M32" t="s">
        <v>335</v>
      </c>
      <c r="N32" t="s">
        <v>31</v>
      </c>
      <c r="O32" t="s">
        <v>31</v>
      </c>
      <c r="P32" t="str">
        <f t="shared" si="4"/>
        <v>RICARDO MIGUEL LAINES PACHECOPatrones de Arq. Soluciones</v>
      </c>
      <c r="Q32">
        <v>3</v>
      </c>
      <c r="R32" t="s">
        <v>5</v>
      </c>
      <c r="S32" t="s">
        <v>21</v>
      </c>
      <c r="T32" s="21">
        <v>3</v>
      </c>
      <c r="U32" s="21" t="str" cm="1">
        <f t="array" ref="U32">_xlfn.IFS(T32=0,"Prenovato",T32=1,"Novato",T32=2,"Principiante avanzado",T32=3,"Competente",T32=4,"Proficiente",T32=5,"Master")</f>
        <v>Competente</v>
      </c>
      <c r="V32" s="21">
        <v>4</v>
      </c>
      <c r="W32" s="21" t="str" cm="1">
        <f t="array" ref="W32">_xlfn.IFS(V32=0,"No evidenciado",V32=1,"Novato",V32=2,"Principiante avanzado",V32=3,"Competente",V32=4,"Proficiente",V32=5,"Master")</f>
        <v>Proficiente</v>
      </c>
      <c r="X32" s="21">
        <v>3</v>
      </c>
      <c r="Y32" s="21" t="str" cm="1">
        <f t="array" ref="Y32">_xlfn.IFS(X32=0,"No evidenciado",X32=1,"Novato",X32=2,"Principiante avanzado",X32=3,"Competente",X32=4,"Proficiente",X32=5,"Master")</f>
        <v>Competente</v>
      </c>
      <c r="Z32" s="21">
        <v>3</v>
      </c>
      <c r="AA32" s="21" t="str" cm="1">
        <f t="array" ref="AA32">_xlfn.IFS(Z32=0,"No evidenciado",Z32=1,"Novato",Z32=2,"Principiante avanzado",Z32=3,"Competente",Z32=4,"Proficiente",Z32=5,"Master")</f>
        <v>Competente</v>
      </c>
      <c r="AB32" s="21">
        <v>3</v>
      </c>
      <c r="AC32" s="21" t="str" cm="1">
        <f t="array" ref="AC32">_xlfn.IFS(AB32=0,"Prenovato",AB32=1,"Novato",AB32=2,"Principiante avanzado",AB32=3,"Competente",AB32=4,"Proficiente",AB32=5,"Master")</f>
        <v>Competente</v>
      </c>
      <c r="AD32" s="21" t="str">
        <f t="shared" si="5"/>
        <v>EVALUACIÓN</v>
      </c>
    </row>
    <row r="33" spans="1:30" x14ac:dyDescent="0.25">
      <c r="A33" t="s">
        <v>195</v>
      </c>
      <c r="B33" t="s">
        <v>201</v>
      </c>
      <c r="C33" t="s">
        <v>205</v>
      </c>
      <c r="D33" t="s">
        <v>207</v>
      </c>
      <c r="E33" t="s">
        <v>210</v>
      </c>
      <c r="F33" t="s">
        <v>249</v>
      </c>
      <c r="G33" t="s">
        <v>288</v>
      </c>
      <c r="H33" s="5">
        <v>44409</v>
      </c>
      <c r="I33" s="1">
        <f t="shared" ca="1" si="2"/>
        <v>22</v>
      </c>
      <c r="J33" s="1" t="str">
        <f t="shared" ca="1" si="3"/>
        <v>3. Mayor a 6 meses</v>
      </c>
      <c r="K33" t="str">
        <f t="shared" si="0"/>
        <v>NO</v>
      </c>
      <c r="L33" t="s">
        <v>330</v>
      </c>
      <c r="M33" t="s">
        <v>334</v>
      </c>
      <c r="N33" t="s">
        <v>31</v>
      </c>
      <c r="O33" t="s">
        <v>31</v>
      </c>
      <c r="P33" t="str">
        <f t="shared" si="4"/>
        <v>RICARDO MIGUEL LAINES PACHECOPlataformas</v>
      </c>
      <c r="Q33">
        <v>3</v>
      </c>
      <c r="R33" t="s">
        <v>5</v>
      </c>
      <c r="S33" t="s">
        <v>21</v>
      </c>
      <c r="T33" s="21">
        <v>3</v>
      </c>
      <c r="U33" s="21" t="str" cm="1">
        <f t="array" ref="U33">_xlfn.IFS(T33=0,"Prenovato",T33=1,"Novato",T33=2,"Principiante avanzado",T33=3,"Competente",T33=4,"Proficiente",T33=5,"Master")</f>
        <v>Competente</v>
      </c>
      <c r="V33" s="21">
        <v>4</v>
      </c>
      <c r="W33" s="21" t="str" cm="1">
        <f t="array" ref="W33">_xlfn.IFS(V33=0,"No evidenciado",V33=1,"Novato",V33=2,"Principiante avanzado",V33=3,"Competente",V33=4,"Proficiente",V33=5,"Master")</f>
        <v>Proficiente</v>
      </c>
      <c r="X33" s="21">
        <v>3</v>
      </c>
      <c r="Y33" s="21" t="str" cm="1">
        <f t="array" ref="Y33">_xlfn.IFS(X33=0,"No evidenciado",X33=1,"Novato",X33=2,"Principiante avanzado",X33=3,"Competente",X33=4,"Proficiente",X33=5,"Master")</f>
        <v>Competente</v>
      </c>
      <c r="Z33" s="21">
        <v>3</v>
      </c>
      <c r="AA33" s="21" t="str" cm="1">
        <f t="array" ref="AA33">_xlfn.IFS(Z33=0,"No evidenciado",Z33=1,"Novato",Z33=2,"Principiante avanzado",Z33=3,"Competente",Z33=4,"Proficiente",Z33=5,"Master")</f>
        <v>Competente</v>
      </c>
      <c r="AB33" s="21">
        <v>3</v>
      </c>
      <c r="AC33" s="21" t="str" cm="1">
        <f t="array" ref="AC33">_xlfn.IFS(AB33=0,"Prenovato",AB33=1,"Novato",AB33=2,"Principiante avanzado",AB33=3,"Competente",AB33=4,"Proficiente",AB33=5,"Master")</f>
        <v>Competente</v>
      </c>
      <c r="AD33" s="21" t="str">
        <f t="shared" si="5"/>
        <v>EVALUACIÓN</v>
      </c>
    </row>
    <row r="34" spans="1:30" x14ac:dyDescent="0.25">
      <c r="A34" t="s">
        <v>195</v>
      </c>
      <c r="B34" t="s">
        <v>201</v>
      </c>
      <c r="C34" t="s">
        <v>205</v>
      </c>
      <c r="D34" t="s">
        <v>207</v>
      </c>
      <c r="E34" t="s">
        <v>210</v>
      </c>
      <c r="F34" t="s">
        <v>249</v>
      </c>
      <c r="G34" t="s">
        <v>288</v>
      </c>
      <c r="H34" s="5">
        <v>44409</v>
      </c>
      <c r="I34" s="1">
        <f t="shared" ca="1" si="2"/>
        <v>22</v>
      </c>
      <c r="J34" s="1" t="str">
        <f t="shared" ca="1" si="3"/>
        <v>3. Mayor a 6 meses</v>
      </c>
      <c r="K34" t="str">
        <f t="shared" si="0"/>
        <v>NO</v>
      </c>
      <c r="L34" t="s">
        <v>330</v>
      </c>
      <c r="M34" t="s">
        <v>336</v>
      </c>
      <c r="N34" t="s">
        <v>345</v>
      </c>
      <c r="O34" t="s">
        <v>345</v>
      </c>
      <c r="P34" t="str">
        <f t="shared" si="4"/>
        <v>RICARDO MIGUEL LAINES PACHECOPatrones de Arq. Datos</v>
      </c>
      <c r="Q34">
        <v>2</v>
      </c>
      <c r="R34" t="s">
        <v>4</v>
      </c>
      <c r="S34" t="s">
        <v>21</v>
      </c>
      <c r="T34" s="21">
        <v>3</v>
      </c>
      <c r="U34" s="21" t="str" cm="1">
        <f t="array" ref="U34">_xlfn.IFS(T34=0,"Prenovato",T34=1,"Novato",T34=2,"Principiante avanzado",T34=3,"Competente",T34=4,"Proficiente",T34=5,"Master")</f>
        <v>Competente</v>
      </c>
      <c r="V34" s="21">
        <v>4</v>
      </c>
      <c r="W34" s="21" t="str" cm="1">
        <f t="array" ref="W34">_xlfn.IFS(V34=0,"No evidenciado",V34=1,"Novato",V34=2,"Principiante avanzado",V34=3,"Competente",V34=4,"Proficiente",V34=5,"Master")</f>
        <v>Proficiente</v>
      </c>
      <c r="X34" s="21">
        <v>3</v>
      </c>
      <c r="Y34" s="21" t="str" cm="1">
        <f t="array" ref="Y34">_xlfn.IFS(X34=0,"No evidenciado",X34=1,"Novato",X34=2,"Principiante avanzado",X34=3,"Competente",X34=4,"Proficiente",X34=5,"Master")</f>
        <v>Competente</v>
      </c>
      <c r="Z34" s="21">
        <v>3</v>
      </c>
      <c r="AA34" s="21" t="str" cm="1">
        <f t="array" ref="AA34">_xlfn.IFS(Z34=0,"No evidenciado",Z34=1,"Novato",Z34=2,"Principiante avanzado",Z34=3,"Competente",Z34=4,"Proficiente",Z34=5,"Master")</f>
        <v>Competente</v>
      </c>
      <c r="AB34" s="21">
        <v>3</v>
      </c>
      <c r="AC34" s="21" t="str" cm="1">
        <f t="array" ref="AC34">_xlfn.IFS(AB34=0,"Prenovato",AB34=1,"Novato",AB34=2,"Principiante avanzado",AB34=3,"Competente",AB34=4,"Proficiente",AB34=5,"Master")</f>
        <v>Competente</v>
      </c>
      <c r="AD34" s="21" t="str">
        <f t="shared" si="5"/>
        <v>EVALUACIÓN</v>
      </c>
    </row>
    <row r="35" spans="1:30" x14ac:dyDescent="0.25">
      <c r="A35" t="s">
        <v>195</v>
      </c>
      <c r="B35" t="s">
        <v>201</v>
      </c>
      <c r="C35" t="s">
        <v>205</v>
      </c>
      <c r="D35" t="s">
        <v>207</v>
      </c>
      <c r="E35" t="s">
        <v>210</v>
      </c>
      <c r="F35" t="s">
        <v>249</v>
      </c>
      <c r="G35" t="s">
        <v>288</v>
      </c>
      <c r="H35" s="5">
        <v>44409</v>
      </c>
      <c r="I35" s="1">
        <f t="shared" ca="1" si="2"/>
        <v>22</v>
      </c>
      <c r="J35" s="1" t="str">
        <f t="shared" ca="1" si="3"/>
        <v>3. Mayor a 6 meses</v>
      </c>
      <c r="K35" t="str">
        <f t="shared" si="0"/>
        <v>NO</v>
      </c>
      <c r="L35" t="s">
        <v>330</v>
      </c>
      <c r="M35" t="s">
        <v>338</v>
      </c>
      <c r="N35" t="s">
        <v>346</v>
      </c>
      <c r="O35" t="s">
        <v>345</v>
      </c>
      <c r="P35" t="str">
        <f t="shared" si="4"/>
        <v>RICARDO MIGUEL LAINES PACHECOOpen Banking</v>
      </c>
      <c r="Q35">
        <v>1</v>
      </c>
      <c r="R35" t="s">
        <v>6</v>
      </c>
      <c r="S35" t="s">
        <v>21</v>
      </c>
      <c r="T35" s="21">
        <v>3</v>
      </c>
      <c r="U35" s="21" t="str" cm="1">
        <f t="array" ref="U35">_xlfn.IFS(T35=0,"Prenovato",T35=1,"Novato",T35=2,"Principiante avanzado",T35=3,"Competente",T35=4,"Proficiente",T35=5,"Master")</f>
        <v>Competente</v>
      </c>
      <c r="V35" s="21">
        <v>4</v>
      </c>
      <c r="W35" s="21" t="str" cm="1">
        <f t="array" ref="W35">_xlfn.IFS(V35=0,"No evidenciado",V35=1,"Novato",V35=2,"Principiante avanzado",V35=3,"Competente",V35=4,"Proficiente",V35=5,"Master")</f>
        <v>Proficiente</v>
      </c>
      <c r="X35" s="21">
        <v>3</v>
      </c>
      <c r="Y35" s="21" t="str" cm="1">
        <f t="array" ref="Y35">_xlfn.IFS(X35=0,"No evidenciado",X35=1,"Novato",X35=2,"Principiante avanzado",X35=3,"Competente",X35=4,"Proficiente",X35=5,"Master")</f>
        <v>Competente</v>
      </c>
      <c r="Z35" s="21">
        <v>3</v>
      </c>
      <c r="AA35" s="21" t="str" cm="1">
        <f t="array" ref="AA35">_xlfn.IFS(Z35=0,"No evidenciado",Z35=1,"Novato",Z35=2,"Principiante avanzado",Z35=3,"Competente",Z35=4,"Proficiente",Z35=5,"Master")</f>
        <v>Competente</v>
      </c>
      <c r="AB35" s="21">
        <v>3</v>
      </c>
      <c r="AC35" s="21" t="str" cm="1">
        <f t="array" ref="AC35">_xlfn.IFS(AB35=0,"Prenovato",AB35=1,"Novato",AB35=2,"Principiante avanzado",AB35=3,"Competente",AB35=4,"Proficiente",AB35=5,"Master")</f>
        <v>Competente</v>
      </c>
      <c r="AD35" s="21" t="str">
        <f t="shared" si="5"/>
        <v>EVALUACIÓN</v>
      </c>
    </row>
    <row r="36" spans="1:30" x14ac:dyDescent="0.25">
      <c r="A36" t="s">
        <v>195</v>
      </c>
      <c r="B36" t="s">
        <v>201</v>
      </c>
      <c r="C36" t="s">
        <v>205</v>
      </c>
      <c r="D36" t="s">
        <v>207</v>
      </c>
      <c r="E36" t="s">
        <v>210</v>
      </c>
      <c r="F36" t="s">
        <v>249</v>
      </c>
      <c r="G36" t="s">
        <v>288</v>
      </c>
      <c r="H36" s="5">
        <v>44409</v>
      </c>
      <c r="I36" s="1">
        <f t="shared" ca="1" si="2"/>
        <v>22</v>
      </c>
      <c r="J36" s="1" t="str">
        <f t="shared" ca="1" si="3"/>
        <v>3. Mayor a 6 meses</v>
      </c>
      <c r="K36" t="str">
        <f t="shared" si="0"/>
        <v>NO</v>
      </c>
      <c r="L36" t="s">
        <v>330</v>
      </c>
      <c r="M36" t="s">
        <v>337</v>
      </c>
      <c r="N36" t="s">
        <v>345</v>
      </c>
      <c r="O36" t="s">
        <v>345</v>
      </c>
      <c r="P36" t="str">
        <f t="shared" si="4"/>
        <v>RICARDO MIGUEL LAINES PACHECOModelos Bancarios</v>
      </c>
      <c r="Q36">
        <v>2</v>
      </c>
      <c r="R36" t="s">
        <v>4</v>
      </c>
      <c r="S36" t="s">
        <v>21</v>
      </c>
      <c r="T36" s="21">
        <v>3</v>
      </c>
      <c r="U36" s="21" t="str" cm="1">
        <f t="array" ref="U36">_xlfn.IFS(T36=0,"Prenovato",T36=1,"Novato",T36=2,"Principiante avanzado",T36=3,"Competente",T36=4,"Proficiente",T36=5,"Master")</f>
        <v>Competente</v>
      </c>
      <c r="V36" s="21">
        <v>4</v>
      </c>
      <c r="W36" s="21" t="str" cm="1">
        <f t="array" ref="W36">_xlfn.IFS(V36=0,"No evidenciado",V36=1,"Novato",V36=2,"Principiante avanzado",V36=3,"Competente",V36=4,"Proficiente",V36=5,"Master")</f>
        <v>Proficiente</v>
      </c>
      <c r="X36" s="21">
        <v>3</v>
      </c>
      <c r="Y36" s="21" t="str" cm="1">
        <f t="array" ref="Y36">_xlfn.IFS(X36=0,"No evidenciado",X36=1,"Novato",X36=2,"Principiante avanzado",X36=3,"Competente",X36=4,"Proficiente",X36=5,"Master")</f>
        <v>Competente</v>
      </c>
      <c r="Z36" s="21">
        <v>3</v>
      </c>
      <c r="AA36" s="21" t="str" cm="1">
        <f t="array" ref="AA36">_xlfn.IFS(Z36=0,"No evidenciado",Z36=1,"Novato",Z36=2,"Principiante avanzado",Z36=3,"Competente",Z36=4,"Proficiente",Z36=5,"Master")</f>
        <v>Competente</v>
      </c>
      <c r="AB36" s="21">
        <v>3</v>
      </c>
      <c r="AC36" s="21" t="str" cm="1">
        <f t="array" ref="AC36">_xlfn.IFS(AB36=0,"Prenovato",AB36=1,"Novato",AB36=2,"Principiante avanzado",AB36=3,"Competente",AB36=4,"Proficiente",AB36=5,"Master")</f>
        <v>Competente</v>
      </c>
      <c r="AD36" s="21" t="str">
        <f t="shared" si="5"/>
        <v>EVALUACIÓN</v>
      </c>
    </row>
    <row r="37" spans="1:30" x14ac:dyDescent="0.25">
      <c r="A37" t="s">
        <v>195</v>
      </c>
      <c r="B37" t="s">
        <v>201</v>
      </c>
      <c r="C37" t="s">
        <v>205</v>
      </c>
      <c r="D37" t="s">
        <v>207</v>
      </c>
      <c r="E37" t="s">
        <v>210</v>
      </c>
      <c r="F37" t="s">
        <v>249</v>
      </c>
      <c r="G37" t="s">
        <v>288</v>
      </c>
      <c r="H37" s="5">
        <v>44409</v>
      </c>
      <c r="I37" s="1">
        <f t="shared" ca="1" si="2"/>
        <v>22</v>
      </c>
      <c r="J37" s="1" t="str">
        <f t="shared" ca="1" si="3"/>
        <v>3. Mayor a 6 meses</v>
      </c>
      <c r="K37" t="str">
        <f t="shared" si="0"/>
        <v>NO</v>
      </c>
      <c r="L37" t="s">
        <v>330</v>
      </c>
      <c r="M37" t="s">
        <v>339</v>
      </c>
      <c r="N37" t="s">
        <v>346</v>
      </c>
      <c r="O37" t="s">
        <v>345</v>
      </c>
      <c r="P37" t="str">
        <f t="shared" si="4"/>
        <v>RICARDO MIGUEL LAINES PACHECOMicroservicios y APIs</v>
      </c>
      <c r="Q37">
        <v>3</v>
      </c>
      <c r="R37" t="s">
        <v>5</v>
      </c>
      <c r="S37" t="s">
        <v>21</v>
      </c>
      <c r="T37" s="21">
        <v>3</v>
      </c>
      <c r="U37" s="21" t="str" cm="1">
        <f t="array" ref="U37">_xlfn.IFS(T37=0,"Prenovato",T37=1,"Novato",T37=2,"Principiante avanzado",T37=3,"Competente",T37=4,"Proficiente",T37=5,"Master")</f>
        <v>Competente</v>
      </c>
      <c r="V37" s="21">
        <v>4</v>
      </c>
      <c r="W37" s="21" t="str" cm="1">
        <f t="array" ref="W37">_xlfn.IFS(V37=0,"No evidenciado",V37=1,"Novato",V37=2,"Principiante avanzado",V37=3,"Competente",V37=4,"Proficiente",V37=5,"Master")</f>
        <v>Proficiente</v>
      </c>
      <c r="X37" s="21">
        <v>3</v>
      </c>
      <c r="Y37" s="21" t="str" cm="1">
        <f t="array" ref="Y37">_xlfn.IFS(X37=0,"No evidenciado",X37=1,"Novato",X37=2,"Principiante avanzado",X37=3,"Competente",X37=4,"Proficiente",X37=5,"Master")</f>
        <v>Competente</v>
      </c>
      <c r="Z37" s="21">
        <v>3</v>
      </c>
      <c r="AA37" s="21" t="str" cm="1">
        <f t="array" ref="AA37">_xlfn.IFS(Z37=0,"No evidenciado",Z37=1,"Novato",Z37=2,"Principiante avanzado",Z37=3,"Competente",Z37=4,"Proficiente",Z37=5,"Master")</f>
        <v>Competente</v>
      </c>
      <c r="AB37" s="21">
        <v>3</v>
      </c>
      <c r="AC37" s="21" t="str" cm="1">
        <f t="array" ref="AC37">_xlfn.IFS(AB37=0,"Prenovato",AB37=1,"Novato",AB37=2,"Principiante avanzado",AB37=3,"Competente",AB37=4,"Proficiente",AB37=5,"Master")</f>
        <v>Competente</v>
      </c>
      <c r="AD37" s="21" t="str">
        <f t="shared" si="5"/>
        <v>EVALUACIÓN</v>
      </c>
    </row>
    <row r="38" spans="1:30" x14ac:dyDescent="0.25">
      <c r="A38" t="s">
        <v>195</v>
      </c>
      <c r="B38" t="s">
        <v>201</v>
      </c>
      <c r="C38" t="s">
        <v>205</v>
      </c>
      <c r="D38" t="s">
        <v>207</v>
      </c>
      <c r="E38" t="s">
        <v>210</v>
      </c>
      <c r="F38" t="s">
        <v>249</v>
      </c>
      <c r="G38" t="s">
        <v>288</v>
      </c>
      <c r="H38" s="5">
        <v>44409</v>
      </c>
      <c r="I38" s="1">
        <f t="shared" ca="1" si="2"/>
        <v>22</v>
      </c>
      <c r="J38" s="1" t="str">
        <f t="shared" ca="1" si="3"/>
        <v>3. Mayor a 6 meses</v>
      </c>
      <c r="K38" t="str">
        <f t="shared" si="0"/>
        <v>NO</v>
      </c>
      <c r="L38" t="s">
        <v>330</v>
      </c>
      <c r="M38" t="s">
        <v>340</v>
      </c>
      <c r="N38" t="s">
        <v>346</v>
      </c>
      <c r="O38" t="s">
        <v>345</v>
      </c>
      <c r="P38" t="str">
        <f t="shared" si="4"/>
        <v>RICARDO MIGUEL LAINES PACHECOIngeniería de software</v>
      </c>
      <c r="Q38">
        <v>3</v>
      </c>
      <c r="R38" t="s">
        <v>5</v>
      </c>
      <c r="S38" t="s">
        <v>21</v>
      </c>
      <c r="T38" s="21">
        <v>3</v>
      </c>
      <c r="U38" s="21" t="str" cm="1">
        <f t="array" ref="U38">_xlfn.IFS(T38=0,"Prenovato",T38=1,"Novato",T38=2,"Principiante avanzado",T38=3,"Competente",T38=4,"Proficiente",T38=5,"Master")</f>
        <v>Competente</v>
      </c>
      <c r="V38" s="21">
        <v>4</v>
      </c>
      <c r="W38" s="21" t="str" cm="1">
        <f t="array" ref="W38">_xlfn.IFS(V38=0,"No evidenciado",V38=1,"Novato",V38=2,"Principiante avanzado",V38=3,"Competente",V38=4,"Proficiente",V38=5,"Master")</f>
        <v>Proficiente</v>
      </c>
      <c r="X38" s="21">
        <v>3</v>
      </c>
      <c r="Y38" s="21" t="str" cm="1">
        <f t="array" ref="Y38">_xlfn.IFS(X38=0,"No evidenciado",X38=1,"Novato",X38=2,"Principiante avanzado",X38=3,"Competente",X38=4,"Proficiente",X38=5,"Master")</f>
        <v>Competente</v>
      </c>
      <c r="Z38" s="21">
        <v>3</v>
      </c>
      <c r="AA38" s="21" t="str" cm="1">
        <f t="array" ref="AA38">_xlfn.IFS(Z38=0,"No evidenciado",Z38=1,"Novato",Z38=2,"Principiante avanzado",Z38=3,"Competente",Z38=4,"Proficiente",Z38=5,"Master")</f>
        <v>Competente</v>
      </c>
      <c r="AB38" s="21">
        <v>3</v>
      </c>
      <c r="AC38" s="21" t="str" cm="1">
        <f t="array" ref="AC38">_xlfn.IFS(AB38=0,"Prenovato",AB38=1,"Novato",AB38=2,"Principiante avanzado",AB38=3,"Competente",AB38=4,"Proficiente",AB38=5,"Master")</f>
        <v>Competente</v>
      </c>
      <c r="AD38" s="21" t="str">
        <f t="shared" si="5"/>
        <v>EVALUACIÓN</v>
      </c>
    </row>
    <row r="39" spans="1:30" x14ac:dyDescent="0.25">
      <c r="A39" t="s">
        <v>195</v>
      </c>
      <c r="B39" t="s">
        <v>201</v>
      </c>
      <c r="C39" t="s">
        <v>205</v>
      </c>
      <c r="D39" t="s">
        <v>207</v>
      </c>
      <c r="E39" t="s">
        <v>210</v>
      </c>
      <c r="F39" t="s">
        <v>249</v>
      </c>
      <c r="G39" t="s">
        <v>288</v>
      </c>
      <c r="H39" s="5">
        <v>44409</v>
      </c>
      <c r="I39" s="1">
        <f t="shared" ca="1" si="2"/>
        <v>22</v>
      </c>
      <c r="J39" s="1" t="str">
        <f t="shared" ca="1" si="3"/>
        <v>3. Mayor a 6 meses</v>
      </c>
      <c r="K39" t="str">
        <f t="shared" si="0"/>
        <v>NO</v>
      </c>
      <c r="L39" t="s">
        <v>330</v>
      </c>
      <c r="M39" t="s">
        <v>341</v>
      </c>
      <c r="N39" t="s">
        <v>31</v>
      </c>
      <c r="O39" t="s">
        <v>31</v>
      </c>
      <c r="P39" t="str">
        <f t="shared" si="4"/>
        <v>RICARDO MIGUEL LAINES PACHECOEcosistema BCP</v>
      </c>
      <c r="Q39">
        <v>3</v>
      </c>
      <c r="R39" t="s">
        <v>5</v>
      </c>
      <c r="S39" t="s">
        <v>21</v>
      </c>
      <c r="T39" s="21">
        <v>3</v>
      </c>
      <c r="U39" s="21" t="str" cm="1">
        <f t="array" ref="U39">_xlfn.IFS(T39=0,"Prenovato",T39=1,"Novato",T39=2,"Principiante avanzado",T39=3,"Competente",T39=4,"Proficiente",T39=5,"Master")</f>
        <v>Competente</v>
      </c>
      <c r="V39" s="21">
        <v>4</v>
      </c>
      <c r="W39" s="21" t="str" cm="1">
        <f t="array" ref="W39">_xlfn.IFS(V39=0,"No evidenciado",V39=1,"Novato",V39=2,"Principiante avanzado",V39=3,"Competente",V39=4,"Proficiente",V39=5,"Master")</f>
        <v>Proficiente</v>
      </c>
      <c r="X39" s="21">
        <v>3</v>
      </c>
      <c r="Y39" s="21" t="str" cm="1">
        <f t="array" ref="Y39">_xlfn.IFS(X39=0,"No evidenciado",X39=1,"Novato",X39=2,"Principiante avanzado",X39=3,"Competente",X39=4,"Proficiente",X39=5,"Master")</f>
        <v>Competente</v>
      </c>
      <c r="Z39" s="21">
        <v>3</v>
      </c>
      <c r="AA39" s="21" t="str" cm="1">
        <f t="array" ref="AA39">_xlfn.IFS(Z39=0,"No evidenciado",Z39=1,"Novato",Z39=2,"Principiante avanzado",Z39=3,"Competente",Z39=4,"Proficiente",Z39=5,"Master")</f>
        <v>Competente</v>
      </c>
      <c r="AB39" s="21">
        <v>3</v>
      </c>
      <c r="AC39" s="21" t="str" cm="1">
        <f t="array" ref="AC39">_xlfn.IFS(AB39=0,"Prenovato",AB39=1,"Novato",AB39=2,"Principiante avanzado",AB39=3,"Competente",AB39=4,"Proficiente",AB39=5,"Master")</f>
        <v>Competente</v>
      </c>
      <c r="AD39" s="21" t="str">
        <f t="shared" si="5"/>
        <v>EVALUACIÓN</v>
      </c>
    </row>
    <row r="40" spans="1:30" x14ac:dyDescent="0.25">
      <c r="A40" t="s">
        <v>195</v>
      </c>
      <c r="B40" t="s">
        <v>201</v>
      </c>
      <c r="C40" t="s">
        <v>205</v>
      </c>
      <c r="D40" t="s">
        <v>207</v>
      </c>
      <c r="E40" t="s">
        <v>210</v>
      </c>
      <c r="F40" t="s">
        <v>249</v>
      </c>
      <c r="G40" t="s">
        <v>288</v>
      </c>
      <c r="H40" s="5">
        <v>44409</v>
      </c>
      <c r="I40" s="1">
        <f t="shared" ca="1" si="2"/>
        <v>22</v>
      </c>
      <c r="J40" s="1" t="str">
        <f t="shared" ca="1" si="3"/>
        <v>3. Mayor a 6 meses</v>
      </c>
      <c r="K40" t="str">
        <f t="shared" si="0"/>
        <v>NO</v>
      </c>
      <c r="L40" t="s">
        <v>330</v>
      </c>
      <c r="M40" t="s">
        <v>342</v>
      </c>
      <c r="N40" t="s">
        <v>345</v>
      </c>
      <c r="O40" t="s">
        <v>345</v>
      </c>
      <c r="P40" t="str">
        <f t="shared" si="4"/>
        <v>RICARDO MIGUEL LAINES PACHECOFrameworks de arquitectura empresarial</v>
      </c>
      <c r="Q40">
        <v>2</v>
      </c>
      <c r="R40" t="s">
        <v>4</v>
      </c>
      <c r="S40" t="s">
        <v>21</v>
      </c>
      <c r="T40" s="21">
        <v>3</v>
      </c>
      <c r="U40" s="21" t="str" cm="1">
        <f t="array" ref="U40">_xlfn.IFS(T40=0,"Prenovato",T40=1,"Novato",T40=2,"Principiante avanzado",T40=3,"Competente",T40=4,"Proficiente",T40=5,"Master")</f>
        <v>Competente</v>
      </c>
      <c r="V40" s="21">
        <v>4</v>
      </c>
      <c r="W40" s="21" t="str" cm="1">
        <f t="array" ref="W40">_xlfn.IFS(V40=0,"No evidenciado",V40=1,"Novato",V40=2,"Principiante avanzado",V40=3,"Competente",V40=4,"Proficiente",V40=5,"Master")</f>
        <v>Proficiente</v>
      </c>
      <c r="X40" s="21">
        <v>3</v>
      </c>
      <c r="Y40" s="21" t="str" cm="1">
        <f t="array" ref="Y40">_xlfn.IFS(X40=0,"No evidenciado",X40=1,"Novato",X40=2,"Principiante avanzado",X40=3,"Competente",X40=4,"Proficiente",X40=5,"Master")</f>
        <v>Competente</v>
      </c>
      <c r="Z40" s="21">
        <v>3</v>
      </c>
      <c r="AA40" s="21" t="str" cm="1">
        <f t="array" ref="AA40">_xlfn.IFS(Z40=0,"No evidenciado",Z40=1,"Novato",Z40=2,"Principiante avanzado",Z40=3,"Competente",Z40=4,"Proficiente",Z40=5,"Master")</f>
        <v>Competente</v>
      </c>
      <c r="AB40" s="21">
        <v>3</v>
      </c>
      <c r="AC40" s="21" t="str" cm="1">
        <f t="array" ref="AC40">_xlfn.IFS(AB40=0,"Prenovato",AB40=1,"Novato",AB40=2,"Principiante avanzado",AB40=3,"Competente",AB40=4,"Proficiente",AB40=5,"Master")</f>
        <v>Competente</v>
      </c>
      <c r="AD40" s="21" t="str">
        <f t="shared" si="5"/>
        <v>EVALUACIÓN</v>
      </c>
    </row>
    <row r="41" spans="1:30" x14ac:dyDescent="0.25">
      <c r="A41" t="s">
        <v>195</v>
      </c>
      <c r="B41" t="s">
        <v>201</v>
      </c>
      <c r="C41" t="s">
        <v>205</v>
      </c>
      <c r="D41" t="s">
        <v>207</v>
      </c>
      <c r="E41" t="s">
        <v>210</v>
      </c>
      <c r="F41" t="s">
        <v>249</v>
      </c>
      <c r="G41" t="s">
        <v>288</v>
      </c>
      <c r="H41" s="5">
        <v>44409</v>
      </c>
      <c r="I41" s="1">
        <f t="shared" ca="1" si="2"/>
        <v>22</v>
      </c>
      <c r="J41" s="1" t="str">
        <f t="shared" ca="1" si="3"/>
        <v>3. Mayor a 6 meses</v>
      </c>
      <c r="K41" t="str">
        <f t="shared" si="0"/>
        <v>NO</v>
      </c>
      <c r="L41" t="s">
        <v>330</v>
      </c>
      <c r="M41" t="s">
        <v>343</v>
      </c>
      <c r="N41" t="s">
        <v>31</v>
      </c>
      <c r="O41" t="s">
        <v>31</v>
      </c>
      <c r="P41" t="str">
        <f t="shared" si="4"/>
        <v>RICARDO MIGUEL LAINES PACHECODiseño de Arq. Soluciones</v>
      </c>
      <c r="Q41">
        <v>3</v>
      </c>
      <c r="R41" t="s">
        <v>5</v>
      </c>
      <c r="S41" t="s">
        <v>21</v>
      </c>
      <c r="T41" s="21">
        <v>3</v>
      </c>
      <c r="U41" s="21" t="str" cm="1">
        <f t="array" ref="U41">_xlfn.IFS(T41=0,"Prenovato",T41=1,"Novato",T41=2,"Principiante avanzado",T41=3,"Competente",T41=4,"Proficiente",T41=5,"Master")</f>
        <v>Competente</v>
      </c>
      <c r="V41" s="21">
        <v>4</v>
      </c>
      <c r="W41" s="21" t="str" cm="1">
        <f t="array" ref="W41">_xlfn.IFS(V41=0,"No evidenciado",V41=1,"Novato",V41=2,"Principiante avanzado",V41=3,"Competente",V41=4,"Proficiente",V41=5,"Master")</f>
        <v>Proficiente</v>
      </c>
      <c r="X41" s="21">
        <v>3</v>
      </c>
      <c r="Y41" s="21" t="str" cm="1">
        <f t="array" ref="Y41">_xlfn.IFS(X41=0,"No evidenciado",X41=1,"Novato",X41=2,"Principiante avanzado",X41=3,"Competente",X41=4,"Proficiente",X41=5,"Master")</f>
        <v>Competente</v>
      </c>
      <c r="Z41" s="21">
        <v>3</v>
      </c>
      <c r="AA41" s="21" t="str" cm="1">
        <f t="array" ref="AA41">_xlfn.IFS(Z41=0,"No evidenciado",Z41=1,"Novato",Z41=2,"Principiante avanzado",Z41=3,"Competente",Z41=4,"Proficiente",Z41=5,"Master")</f>
        <v>Competente</v>
      </c>
      <c r="AB41" s="21">
        <v>3</v>
      </c>
      <c r="AC41" s="21" t="str" cm="1">
        <f t="array" ref="AC41">_xlfn.IFS(AB41=0,"Prenovato",AB41=1,"Novato",AB41=2,"Principiante avanzado",AB41=3,"Competente",AB41=4,"Proficiente",AB41=5,"Master")</f>
        <v>Competente</v>
      </c>
      <c r="AD41" s="21" t="str">
        <f t="shared" si="5"/>
        <v>EVALUACIÓN</v>
      </c>
    </row>
    <row r="42" spans="1:30" x14ac:dyDescent="0.25">
      <c r="A42" t="s">
        <v>195</v>
      </c>
      <c r="B42" t="s">
        <v>201</v>
      </c>
      <c r="C42" t="s">
        <v>205</v>
      </c>
      <c r="D42" t="s">
        <v>207</v>
      </c>
      <c r="E42" t="s">
        <v>210</v>
      </c>
      <c r="F42" t="s">
        <v>249</v>
      </c>
      <c r="G42" t="s">
        <v>288</v>
      </c>
      <c r="H42" s="5">
        <v>44409</v>
      </c>
      <c r="I42" s="1">
        <f t="shared" ca="1" si="2"/>
        <v>22</v>
      </c>
      <c r="J42" s="1" t="str">
        <f t="shared" ca="1" si="3"/>
        <v>3. Mayor a 6 meses</v>
      </c>
      <c r="K42" t="str">
        <f t="shared" si="0"/>
        <v>NO</v>
      </c>
      <c r="L42" t="s">
        <v>330</v>
      </c>
      <c r="M42" t="s">
        <v>344</v>
      </c>
      <c r="N42" t="s">
        <v>345</v>
      </c>
      <c r="O42" t="s">
        <v>345</v>
      </c>
      <c r="P42" t="str">
        <f t="shared" si="4"/>
        <v>RICARDO MIGUEL LAINES PACHECOAutomatización</v>
      </c>
      <c r="Q42">
        <v>1</v>
      </c>
      <c r="R42" t="s">
        <v>6</v>
      </c>
      <c r="S42" t="s">
        <v>21</v>
      </c>
      <c r="T42" s="21">
        <v>3</v>
      </c>
      <c r="U42" s="21" t="str" cm="1">
        <f t="array" ref="U42">_xlfn.IFS(T42=0,"Prenovato",T42=1,"Novato",T42=2,"Principiante avanzado",T42=3,"Competente",T42=4,"Proficiente",T42=5,"Master")</f>
        <v>Competente</v>
      </c>
      <c r="V42" s="21">
        <v>4</v>
      </c>
      <c r="W42" s="21" t="str" cm="1">
        <f t="array" ref="W42">_xlfn.IFS(V42=0,"No evidenciado",V42=1,"Novato",V42=2,"Principiante avanzado",V42=3,"Competente",V42=4,"Proficiente",V42=5,"Master")</f>
        <v>Proficiente</v>
      </c>
      <c r="X42" s="21">
        <v>3</v>
      </c>
      <c r="Y42" s="21" t="str" cm="1">
        <f t="array" ref="Y42">_xlfn.IFS(X42=0,"No evidenciado",X42=1,"Novato",X42=2,"Principiante avanzado",X42=3,"Competente",X42=4,"Proficiente",X42=5,"Master")</f>
        <v>Competente</v>
      </c>
      <c r="Z42" s="21">
        <v>3</v>
      </c>
      <c r="AA42" s="21" t="str" cm="1">
        <f t="array" ref="AA42">_xlfn.IFS(Z42=0,"No evidenciado",Z42=1,"Novato",Z42=2,"Principiante avanzado",Z42=3,"Competente",Z42=4,"Proficiente",Z42=5,"Master")</f>
        <v>Competente</v>
      </c>
      <c r="AB42" s="21">
        <v>3</v>
      </c>
      <c r="AC42" s="21" t="str" cm="1">
        <f t="array" ref="AC42">_xlfn.IFS(AB42=0,"Prenovato",AB42=1,"Novato",AB42=2,"Principiante avanzado",AB42=3,"Competente",AB42=4,"Proficiente",AB42=5,"Master")</f>
        <v>Competente</v>
      </c>
      <c r="AD42" s="21" t="str">
        <f t="shared" si="5"/>
        <v>EVALUACIÓN</v>
      </c>
    </row>
    <row r="43" spans="1:30" x14ac:dyDescent="0.25">
      <c r="A43" t="s">
        <v>195</v>
      </c>
      <c r="B43" t="s">
        <v>201</v>
      </c>
      <c r="C43" t="s">
        <v>205</v>
      </c>
      <c r="D43" t="s">
        <v>207</v>
      </c>
      <c r="E43" t="s">
        <v>210</v>
      </c>
      <c r="F43" t="s">
        <v>249</v>
      </c>
      <c r="G43" t="s">
        <v>288</v>
      </c>
      <c r="H43" s="5">
        <v>44409</v>
      </c>
      <c r="I43" s="1">
        <f t="shared" ca="1" si="2"/>
        <v>22</v>
      </c>
      <c r="J43" s="1" t="str">
        <f t="shared" ca="1" si="3"/>
        <v>3. Mayor a 6 meses</v>
      </c>
      <c r="K43" t="str">
        <f t="shared" si="0"/>
        <v>NO</v>
      </c>
      <c r="L43" t="s">
        <v>330</v>
      </c>
      <c r="M43" t="s">
        <v>331</v>
      </c>
      <c r="N43" t="s">
        <v>345</v>
      </c>
      <c r="O43" t="s">
        <v>345</v>
      </c>
      <c r="P43" t="str">
        <f t="shared" si="4"/>
        <v>RICARDO MIGUEL LAINES PACHECOCloud</v>
      </c>
      <c r="Q43">
        <v>2</v>
      </c>
      <c r="R43" t="s">
        <v>4</v>
      </c>
      <c r="S43" t="s">
        <v>21</v>
      </c>
      <c r="T43" s="21">
        <v>3</v>
      </c>
      <c r="U43" s="21" t="str" cm="1">
        <f t="array" ref="U43">_xlfn.IFS(T43=0,"Prenovato",T43=1,"Novato",T43=2,"Principiante avanzado",T43=3,"Competente",T43=4,"Proficiente",T43=5,"Master")</f>
        <v>Competente</v>
      </c>
      <c r="V43" s="21">
        <v>4</v>
      </c>
      <c r="W43" s="21" t="str" cm="1">
        <f t="array" ref="W43">_xlfn.IFS(V43=0,"No evidenciado",V43=1,"Novato",V43=2,"Principiante avanzado",V43=3,"Competente",V43=4,"Proficiente",V43=5,"Master")</f>
        <v>Proficiente</v>
      </c>
      <c r="X43" s="21">
        <v>3</v>
      </c>
      <c r="Y43" s="21" t="str" cm="1">
        <f t="array" ref="Y43">_xlfn.IFS(X43=0,"No evidenciado",X43=1,"Novato",X43=2,"Principiante avanzado",X43=3,"Competente",X43=4,"Proficiente",X43=5,"Master")</f>
        <v>Competente</v>
      </c>
      <c r="Z43" s="21">
        <v>3</v>
      </c>
      <c r="AA43" s="21" t="str" cm="1">
        <f t="array" ref="AA43">_xlfn.IFS(Z43=0,"No evidenciado",Z43=1,"Novato",Z43=2,"Principiante avanzado",Z43=3,"Competente",Z43=4,"Proficiente",Z43=5,"Master")</f>
        <v>Competente</v>
      </c>
      <c r="AB43" s="21">
        <v>3</v>
      </c>
      <c r="AC43" s="21" t="str" cm="1">
        <f t="array" ref="AC43">_xlfn.IFS(AB43=0,"Prenovato",AB43=1,"Novato",AB43=2,"Principiante avanzado",AB43=3,"Competente",AB43=4,"Proficiente",AB43=5,"Master")</f>
        <v>Competente</v>
      </c>
      <c r="AD43" s="21" t="str">
        <f t="shared" si="5"/>
        <v>EVALUACIÓN</v>
      </c>
    </row>
    <row r="44" spans="1:30" x14ac:dyDescent="0.25">
      <c r="A44" t="s">
        <v>194</v>
      </c>
      <c r="B44" t="s">
        <v>200</v>
      </c>
      <c r="C44" t="s">
        <v>205</v>
      </c>
      <c r="D44" t="s">
        <v>207</v>
      </c>
      <c r="E44" t="s">
        <v>211</v>
      </c>
      <c r="F44" t="s">
        <v>250</v>
      </c>
      <c r="G44" t="s">
        <v>289</v>
      </c>
      <c r="H44" s="5">
        <v>44872</v>
      </c>
      <c r="I44" s="1">
        <f t="shared" ca="1" si="2"/>
        <v>6</v>
      </c>
      <c r="J44" s="1" t="str">
        <f t="shared" ca="1" si="3"/>
        <v>2. Entre 4 - 6 meses</v>
      </c>
      <c r="K44" t="str">
        <f t="shared" si="0"/>
        <v>NO</v>
      </c>
      <c r="L44" t="s">
        <v>330</v>
      </c>
      <c r="M44" t="s">
        <v>344</v>
      </c>
      <c r="N44" t="s">
        <v>345</v>
      </c>
      <c r="O44" t="s">
        <v>345</v>
      </c>
      <c r="P44" t="str">
        <f t="shared" si="4"/>
        <v>MARLON ESTIV ARCE ESPINOZAAutomatización</v>
      </c>
      <c r="Q44">
        <v>1</v>
      </c>
      <c r="R44" t="s">
        <v>6</v>
      </c>
      <c r="S44" t="s">
        <v>21</v>
      </c>
      <c r="T44" s="21">
        <v>0</v>
      </c>
      <c r="U44" s="21" t="str" cm="1">
        <f t="array" ref="U44">_xlfn.IFS(T44=0,"Prenovato",T44=1,"Novato",T44=2,"Principiante avanzado",T44=3,"Competente",T44=4,"Proficiente",T44=5,"Master")</f>
        <v>Prenovato</v>
      </c>
      <c r="V44" s="21">
        <v>2</v>
      </c>
      <c r="W44" s="21" t="str" cm="1">
        <f t="array" ref="W44">_xlfn.IFS(V44=0,"No evidenciado",V44=1,"Novato",V44=2,"Principiante avanzado",V44=3,"Competente",V44=4,"Proficiente",V44=5,"Master")</f>
        <v>Principiante avanzado</v>
      </c>
      <c r="X44" s="21">
        <v>1</v>
      </c>
      <c r="Y44" s="21" t="str" cm="1">
        <f t="array" ref="Y44">_xlfn.IFS(X44=0,"No evidenciado",X44=1,"Novato",X44=2,"Principiante avanzado",X44=3,"Competente",X44=4,"Proficiente",X44=5,"Master")</f>
        <v>Novato</v>
      </c>
      <c r="Z44" s="21">
        <v>2</v>
      </c>
      <c r="AA44" s="21" t="str" cm="1">
        <f t="array" ref="AA44">_xlfn.IFS(Z44=0,"No evidenciado",Z44=1,"Novato",Z44=2,"Principiante avanzado",Z44=3,"Competente",Z44=4,"Proficiente",Z44=5,"Master")</f>
        <v>Principiante avanzado</v>
      </c>
      <c r="AB44" s="21">
        <v>0</v>
      </c>
      <c r="AC44" s="21" t="str" cm="1">
        <f t="array" ref="AC44">_xlfn.IFS(AB44=0,"Prenovato",AB44=1,"Novato",AB44=2,"Principiante avanzado",AB44=3,"Competente",AB44=4,"Proficiente",AB44=5,"Master")</f>
        <v>Prenovato</v>
      </c>
      <c r="AD44" s="21" t="str">
        <f t="shared" si="5"/>
        <v>EVALUACIÓN</v>
      </c>
    </row>
    <row r="45" spans="1:30" x14ac:dyDescent="0.25">
      <c r="A45" t="s">
        <v>194</v>
      </c>
      <c r="B45" t="s">
        <v>200</v>
      </c>
      <c r="C45" t="s">
        <v>205</v>
      </c>
      <c r="D45" t="s">
        <v>207</v>
      </c>
      <c r="E45" t="s">
        <v>211</v>
      </c>
      <c r="F45" t="s">
        <v>250</v>
      </c>
      <c r="G45" t="s">
        <v>289</v>
      </c>
      <c r="H45" s="5">
        <v>44872</v>
      </c>
      <c r="I45" s="1">
        <f t="shared" ca="1" si="2"/>
        <v>6</v>
      </c>
      <c r="J45" s="1" t="str">
        <f t="shared" ca="1" si="3"/>
        <v>2. Entre 4 - 6 meses</v>
      </c>
      <c r="K45" t="str">
        <f t="shared" si="0"/>
        <v>NO</v>
      </c>
      <c r="L45" t="s">
        <v>330</v>
      </c>
      <c r="M45" t="s">
        <v>343</v>
      </c>
      <c r="N45" t="s">
        <v>31</v>
      </c>
      <c r="O45" t="s">
        <v>31</v>
      </c>
      <c r="P45" t="str">
        <f t="shared" si="4"/>
        <v>MARLON ESTIV ARCE ESPINOZADiseño de Arq. Soluciones</v>
      </c>
      <c r="Q45">
        <v>1</v>
      </c>
      <c r="R45" t="s">
        <v>6</v>
      </c>
      <c r="S45" t="s">
        <v>21</v>
      </c>
      <c r="T45" s="21">
        <v>0</v>
      </c>
      <c r="U45" s="21" t="str" cm="1">
        <f t="array" ref="U45">_xlfn.IFS(T45=0,"Prenovato",T45=1,"Novato",T45=2,"Principiante avanzado",T45=3,"Competente",T45=4,"Proficiente",T45=5,"Master")</f>
        <v>Prenovato</v>
      </c>
      <c r="V45" s="21">
        <v>2</v>
      </c>
      <c r="W45" s="21" t="str" cm="1">
        <f t="array" ref="W45">_xlfn.IFS(V45=0,"No evidenciado",V45=1,"Novato",V45=2,"Principiante avanzado",V45=3,"Competente",V45=4,"Proficiente",V45=5,"Master")</f>
        <v>Principiante avanzado</v>
      </c>
      <c r="X45" s="21">
        <v>1</v>
      </c>
      <c r="Y45" s="21" t="str" cm="1">
        <f t="array" ref="Y45">_xlfn.IFS(X45=0,"No evidenciado",X45=1,"Novato",X45=2,"Principiante avanzado",X45=3,"Competente",X45=4,"Proficiente",X45=5,"Master")</f>
        <v>Novato</v>
      </c>
      <c r="Z45" s="21">
        <v>2</v>
      </c>
      <c r="AA45" s="21" t="str" cm="1">
        <f t="array" ref="AA45">_xlfn.IFS(Z45=0,"No evidenciado",Z45=1,"Novato",Z45=2,"Principiante avanzado",Z45=3,"Competente",Z45=4,"Proficiente",Z45=5,"Master")</f>
        <v>Principiante avanzado</v>
      </c>
      <c r="AB45" s="21">
        <v>0</v>
      </c>
      <c r="AC45" s="21" t="str" cm="1">
        <f t="array" ref="AC45">_xlfn.IFS(AB45=0,"Prenovato",AB45=1,"Novato",AB45=2,"Principiante avanzado",AB45=3,"Competente",AB45=4,"Proficiente",AB45=5,"Master")</f>
        <v>Prenovato</v>
      </c>
      <c r="AD45" s="21" t="str">
        <f t="shared" si="5"/>
        <v>EVALUACIÓN</v>
      </c>
    </row>
    <row r="46" spans="1:30" x14ac:dyDescent="0.25">
      <c r="A46" t="s">
        <v>194</v>
      </c>
      <c r="B46" t="s">
        <v>200</v>
      </c>
      <c r="C46" t="s">
        <v>205</v>
      </c>
      <c r="D46" t="s">
        <v>207</v>
      </c>
      <c r="E46" t="s">
        <v>211</v>
      </c>
      <c r="F46" t="s">
        <v>250</v>
      </c>
      <c r="G46" t="s">
        <v>289</v>
      </c>
      <c r="H46" s="5">
        <v>44872</v>
      </c>
      <c r="I46" s="1">
        <f t="shared" ca="1" si="2"/>
        <v>6</v>
      </c>
      <c r="J46" s="1" t="str">
        <f t="shared" ca="1" si="3"/>
        <v>2. Entre 4 - 6 meses</v>
      </c>
      <c r="K46" t="str">
        <f t="shared" si="0"/>
        <v>NO</v>
      </c>
      <c r="L46" t="s">
        <v>330</v>
      </c>
      <c r="M46" t="s">
        <v>341</v>
      </c>
      <c r="N46" t="s">
        <v>31</v>
      </c>
      <c r="O46" t="s">
        <v>31</v>
      </c>
      <c r="P46" t="str">
        <f t="shared" si="4"/>
        <v>MARLON ESTIV ARCE ESPINOZAEcosistema BCP</v>
      </c>
      <c r="Q46">
        <v>1</v>
      </c>
      <c r="R46" t="s">
        <v>6</v>
      </c>
      <c r="S46" t="s">
        <v>21</v>
      </c>
      <c r="T46" s="21">
        <v>0</v>
      </c>
      <c r="U46" s="21" t="str" cm="1">
        <f t="array" ref="U46">_xlfn.IFS(T46=0,"Prenovato",T46=1,"Novato",T46=2,"Principiante avanzado",T46=3,"Competente",T46=4,"Proficiente",T46=5,"Master")</f>
        <v>Prenovato</v>
      </c>
      <c r="V46" s="21">
        <v>2</v>
      </c>
      <c r="W46" s="21" t="str" cm="1">
        <f t="array" ref="W46">_xlfn.IFS(V46=0,"No evidenciado",V46=1,"Novato",V46=2,"Principiante avanzado",V46=3,"Competente",V46=4,"Proficiente",V46=5,"Master")</f>
        <v>Principiante avanzado</v>
      </c>
      <c r="X46" s="21">
        <v>1</v>
      </c>
      <c r="Y46" s="21" t="str" cm="1">
        <f t="array" ref="Y46">_xlfn.IFS(X46=0,"No evidenciado",X46=1,"Novato",X46=2,"Principiante avanzado",X46=3,"Competente",X46=4,"Proficiente",X46=5,"Master")</f>
        <v>Novato</v>
      </c>
      <c r="Z46" s="21">
        <v>2</v>
      </c>
      <c r="AA46" s="21" t="str" cm="1">
        <f t="array" ref="AA46">_xlfn.IFS(Z46=0,"No evidenciado",Z46=1,"Novato",Z46=2,"Principiante avanzado",Z46=3,"Competente",Z46=4,"Proficiente",Z46=5,"Master")</f>
        <v>Principiante avanzado</v>
      </c>
      <c r="AB46" s="21">
        <v>0</v>
      </c>
      <c r="AC46" s="21" t="str" cm="1">
        <f t="array" ref="AC46">_xlfn.IFS(AB46=0,"Prenovato",AB46=1,"Novato",AB46=2,"Principiante avanzado",AB46=3,"Competente",AB46=4,"Proficiente",AB46=5,"Master")</f>
        <v>Prenovato</v>
      </c>
      <c r="AD46" s="21" t="str">
        <f t="shared" si="5"/>
        <v>EVALUACIÓN</v>
      </c>
    </row>
    <row r="47" spans="1:30" x14ac:dyDescent="0.25">
      <c r="A47" t="s">
        <v>194</v>
      </c>
      <c r="B47" t="s">
        <v>200</v>
      </c>
      <c r="C47" t="s">
        <v>205</v>
      </c>
      <c r="D47" t="s">
        <v>207</v>
      </c>
      <c r="E47" t="s">
        <v>211</v>
      </c>
      <c r="F47" t="s">
        <v>250</v>
      </c>
      <c r="G47" t="s">
        <v>289</v>
      </c>
      <c r="H47" s="5">
        <v>44872</v>
      </c>
      <c r="I47" s="1">
        <f t="shared" ca="1" si="2"/>
        <v>6</v>
      </c>
      <c r="J47" s="1" t="str">
        <f t="shared" ca="1" si="3"/>
        <v>2. Entre 4 - 6 meses</v>
      </c>
      <c r="K47" t="str">
        <f t="shared" si="0"/>
        <v>NO</v>
      </c>
      <c r="L47" t="s">
        <v>330</v>
      </c>
      <c r="M47" t="s">
        <v>342</v>
      </c>
      <c r="N47" t="s">
        <v>345</v>
      </c>
      <c r="O47" t="s">
        <v>345</v>
      </c>
      <c r="P47" t="str">
        <f t="shared" si="4"/>
        <v>MARLON ESTIV ARCE ESPINOZAFrameworks de arquitectura empresarial</v>
      </c>
      <c r="Q47">
        <v>1</v>
      </c>
      <c r="R47" t="s">
        <v>6</v>
      </c>
      <c r="S47" t="s">
        <v>21</v>
      </c>
      <c r="T47" s="21">
        <v>0</v>
      </c>
      <c r="U47" s="21" t="str" cm="1">
        <f t="array" ref="U47">_xlfn.IFS(T47=0,"Prenovato",T47=1,"Novato",T47=2,"Principiante avanzado",T47=3,"Competente",T47=4,"Proficiente",T47=5,"Master")</f>
        <v>Prenovato</v>
      </c>
      <c r="V47" s="21">
        <v>2</v>
      </c>
      <c r="W47" s="21" t="str" cm="1">
        <f t="array" ref="W47">_xlfn.IFS(V47=0,"No evidenciado",V47=1,"Novato",V47=2,"Principiante avanzado",V47=3,"Competente",V47=4,"Proficiente",V47=5,"Master")</f>
        <v>Principiante avanzado</v>
      </c>
      <c r="X47" s="21">
        <v>1</v>
      </c>
      <c r="Y47" s="21" t="str" cm="1">
        <f t="array" ref="Y47">_xlfn.IFS(X47=0,"No evidenciado",X47=1,"Novato",X47=2,"Principiante avanzado",X47=3,"Competente",X47=4,"Proficiente",X47=5,"Master")</f>
        <v>Novato</v>
      </c>
      <c r="Z47" s="21">
        <v>2</v>
      </c>
      <c r="AA47" s="21" t="str" cm="1">
        <f t="array" ref="AA47">_xlfn.IFS(Z47=0,"No evidenciado",Z47=1,"Novato",Z47=2,"Principiante avanzado",Z47=3,"Competente",Z47=4,"Proficiente",Z47=5,"Master")</f>
        <v>Principiante avanzado</v>
      </c>
      <c r="AB47" s="21">
        <v>0</v>
      </c>
      <c r="AC47" s="21" t="str" cm="1">
        <f t="array" ref="AC47">_xlfn.IFS(AB47=0,"Prenovato",AB47=1,"Novato",AB47=2,"Principiante avanzado",AB47=3,"Competente",AB47=4,"Proficiente",AB47=5,"Master")</f>
        <v>Prenovato</v>
      </c>
      <c r="AD47" s="21" t="str">
        <f t="shared" si="5"/>
        <v>EVALUACIÓN</v>
      </c>
    </row>
    <row r="48" spans="1:30" x14ac:dyDescent="0.25">
      <c r="A48" t="s">
        <v>194</v>
      </c>
      <c r="B48" t="s">
        <v>200</v>
      </c>
      <c r="C48" t="s">
        <v>205</v>
      </c>
      <c r="D48" t="s">
        <v>207</v>
      </c>
      <c r="E48" t="s">
        <v>211</v>
      </c>
      <c r="F48" t="s">
        <v>250</v>
      </c>
      <c r="G48" t="s">
        <v>289</v>
      </c>
      <c r="H48" s="5">
        <v>44872</v>
      </c>
      <c r="I48" s="1">
        <f t="shared" ca="1" si="2"/>
        <v>6</v>
      </c>
      <c r="J48" s="1" t="str">
        <f t="shared" ca="1" si="3"/>
        <v>2. Entre 4 - 6 meses</v>
      </c>
      <c r="K48" t="str">
        <f t="shared" si="0"/>
        <v>NO</v>
      </c>
      <c r="L48" t="s">
        <v>330</v>
      </c>
      <c r="M48" t="s">
        <v>339</v>
      </c>
      <c r="N48" t="s">
        <v>346</v>
      </c>
      <c r="O48" t="s">
        <v>345</v>
      </c>
      <c r="P48" t="str">
        <f t="shared" si="4"/>
        <v>MARLON ESTIV ARCE ESPINOZAMicroservicios y APIs</v>
      </c>
      <c r="Q48">
        <v>2</v>
      </c>
      <c r="R48" t="s">
        <v>4</v>
      </c>
      <c r="S48" t="s">
        <v>21</v>
      </c>
      <c r="T48" s="21">
        <v>0</v>
      </c>
      <c r="U48" s="21" t="str" cm="1">
        <f t="array" ref="U48">_xlfn.IFS(T48=0,"Prenovato",T48=1,"Novato",T48=2,"Principiante avanzado",T48=3,"Competente",T48=4,"Proficiente",T48=5,"Master")</f>
        <v>Prenovato</v>
      </c>
      <c r="V48" s="21">
        <v>2</v>
      </c>
      <c r="W48" s="21" t="str" cm="1">
        <f t="array" ref="W48">_xlfn.IFS(V48=0,"No evidenciado",V48=1,"Novato",V48=2,"Principiante avanzado",V48=3,"Competente",V48=4,"Proficiente",V48=5,"Master")</f>
        <v>Principiante avanzado</v>
      </c>
      <c r="X48" s="21">
        <v>1</v>
      </c>
      <c r="Y48" s="21" t="str" cm="1">
        <f t="array" ref="Y48">_xlfn.IFS(X48=0,"No evidenciado",X48=1,"Novato",X48=2,"Principiante avanzado",X48=3,"Competente",X48=4,"Proficiente",X48=5,"Master")</f>
        <v>Novato</v>
      </c>
      <c r="Z48" s="21">
        <v>2</v>
      </c>
      <c r="AA48" s="21" t="str" cm="1">
        <f t="array" ref="AA48">_xlfn.IFS(Z48=0,"No evidenciado",Z48=1,"Novato",Z48=2,"Principiante avanzado",Z48=3,"Competente",Z48=4,"Proficiente",Z48=5,"Master")</f>
        <v>Principiante avanzado</v>
      </c>
      <c r="AB48" s="21">
        <v>0</v>
      </c>
      <c r="AC48" s="21" t="str" cm="1">
        <f t="array" ref="AC48">_xlfn.IFS(AB48=0,"Prenovato",AB48=1,"Novato",AB48=2,"Principiante avanzado",AB48=3,"Competente",AB48=4,"Proficiente",AB48=5,"Master")</f>
        <v>Prenovato</v>
      </c>
      <c r="AD48" s="21" t="str">
        <f t="shared" si="5"/>
        <v>EVALUACIÓN</v>
      </c>
    </row>
    <row r="49" spans="1:30" x14ac:dyDescent="0.25">
      <c r="A49" t="s">
        <v>194</v>
      </c>
      <c r="B49" t="s">
        <v>200</v>
      </c>
      <c r="C49" t="s">
        <v>205</v>
      </c>
      <c r="D49" t="s">
        <v>207</v>
      </c>
      <c r="E49" t="s">
        <v>211</v>
      </c>
      <c r="F49" t="s">
        <v>250</v>
      </c>
      <c r="G49" t="s">
        <v>289</v>
      </c>
      <c r="H49" s="5">
        <v>44872</v>
      </c>
      <c r="I49" s="1">
        <f t="shared" ca="1" si="2"/>
        <v>6</v>
      </c>
      <c r="J49" s="1" t="str">
        <f t="shared" ca="1" si="3"/>
        <v>2. Entre 4 - 6 meses</v>
      </c>
      <c r="K49" t="str">
        <f t="shared" si="0"/>
        <v>NO</v>
      </c>
      <c r="L49" t="s">
        <v>330</v>
      </c>
      <c r="M49" t="s">
        <v>340</v>
      </c>
      <c r="N49" t="s">
        <v>346</v>
      </c>
      <c r="O49" t="s">
        <v>345</v>
      </c>
      <c r="P49" t="str">
        <f t="shared" si="4"/>
        <v>MARLON ESTIV ARCE ESPINOZAIngeniería de software</v>
      </c>
      <c r="Q49">
        <v>2</v>
      </c>
      <c r="R49" t="s">
        <v>4</v>
      </c>
      <c r="S49" t="s">
        <v>21</v>
      </c>
      <c r="T49" s="21">
        <v>0</v>
      </c>
      <c r="U49" s="21" t="str" cm="1">
        <f t="array" ref="U49">_xlfn.IFS(T49=0,"Prenovato",T49=1,"Novato",T49=2,"Principiante avanzado",T49=3,"Competente",T49=4,"Proficiente",T49=5,"Master")</f>
        <v>Prenovato</v>
      </c>
      <c r="V49" s="21">
        <v>2</v>
      </c>
      <c r="W49" s="21" t="str" cm="1">
        <f t="array" ref="W49">_xlfn.IFS(V49=0,"No evidenciado",V49=1,"Novato",V49=2,"Principiante avanzado",V49=3,"Competente",V49=4,"Proficiente",V49=5,"Master")</f>
        <v>Principiante avanzado</v>
      </c>
      <c r="X49" s="21">
        <v>1</v>
      </c>
      <c r="Y49" s="21" t="str" cm="1">
        <f t="array" ref="Y49">_xlfn.IFS(X49=0,"No evidenciado",X49=1,"Novato",X49=2,"Principiante avanzado",X49=3,"Competente",X49=4,"Proficiente",X49=5,"Master")</f>
        <v>Novato</v>
      </c>
      <c r="Z49" s="21">
        <v>2</v>
      </c>
      <c r="AA49" s="21" t="str" cm="1">
        <f t="array" ref="AA49">_xlfn.IFS(Z49=0,"No evidenciado",Z49=1,"Novato",Z49=2,"Principiante avanzado",Z49=3,"Competente",Z49=4,"Proficiente",Z49=5,"Master")</f>
        <v>Principiante avanzado</v>
      </c>
      <c r="AB49" s="21">
        <v>0</v>
      </c>
      <c r="AC49" s="21" t="str" cm="1">
        <f t="array" ref="AC49">_xlfn.IFS(AB49=0,"Prenovato",AB49=1,"Novato",AB49=2,"Principiante avanzado",AB49=3,"Competente",AB49=4,"Proficiente",AB49=5,"Master")</f>
        <v>Prenovato</v>
      </c>
      <c r="AD49" s="21" t="str">
        <f t="shared" si="5"/>
        <v>EVALUACIÓN</v>
      </c>
    </row>
    <row r="50" spans="1:30" x14ac:dyDescent="0.25">
      <c r="A50" t="s">
        <v>194</v>
      </c>
      <c r="B50" t="s">
        <v>200</v>
      </c>
      <c r="C50" t="s">
        <v>205</v>
      </c>
      <c r="D50" t="s">
        <v>207</v>
      </c>
      <c r="E50" t="s">
        <v>211</v>
      </c>
      <c r="F50" t="s">
        <v>250</v>
      </c>
      <c r="G50" t="s">
        <v>289</v>
      </c>
      <c r="H50" s="5">
        <v>44872</v>
      </c>
      <c r="I50" s="1">
        <f t="shared" ca="1" si="2"/>
        <v>6</v>
      </c>
      <c r="J50" s="1" t="str">
        <f t="shared" ca="1" si="3"/>
        <v>2. Entre 4 - 6 meses</v>
      </c>
      <c r="K50" t="str">
        <f t="shared" si="0"/>
        <v>NO</v>
      </c>
      <c r="L50" t="s">
        <v>330</v>
      </c>
      <c r="M50" t="s">
        <v>338</v>
      </c>
      <c r="N50" t="s">
        <v>346</v>
      </c>
      <c r="O50" t="s">
        <v>345</v>
      </c>
      <c r="P50" t="str">
        <f t="shared" si="4"/>
        <v>MARLON ESTIV ARCE ESPINOZAOpen Banking</v>
      </c>
      <c r="Q50">
        <v>2</v>
      </c>
      <c r="R50" t="s">
        <v>4</v>
      </c>
      <c r="S50" t="s">
        <v>21</v>
      </c>
      <c r="T50" s="21">
        <v>0</v>
      </c>
      <c r="U50" s="21" t="str" cm="1">
        <f t="array" ref="U50">_xlfn.IFS(T50=0,"Prenovato",T50=1,"Novato",T50=2,"Principiante avanzado",T50=3,"Competente",T50=4,"Proficiente",T50=5,"Master")</f>
        <v>Prenovato</v>
      </c>
      <c r="V50" s="21">
        <v>2</v>
      </c>
      <c r="W50" s="21" t="str" cm="1">
        <f t="array" ref="W50">_xlfn.IFS(V50=0,"No evidenciado",V50=1,"Novato",V50=2,"Principiante avanzado",V50=3,"Competente",V50=4,"Proficiente",V50=5,"Master")</f>
        <v>Principiante avanzado</v>
      </c>
      <c r="X50" s="21">
        <v>1</v>
      </c>
      <c r="Y50" s="21" t="str" cm="1">
        <f t="array" ref="Y50">_xlfn.IFS(X50=0,"No evidenciado",X50=1,"Novato",X50=2,"Principiante avanzado",X50=3,"Competente",X50=4,"Proficiente",X50=5,"Master")</f>
        <v>Novato</v>
      </c>
      <c r="Z50" s="21">
        <v>2</v>
      </c>
      <c r="AA50" s="21" t="str" cm="1">
        <f t="array" ref="AA50">_xlfn.IFS(Z50=0,"No evidenciado",Z50=1,"Novato",Z50=2,"Principiante avanzado",Z50=3,"Competente",Z50=4,"Proficiente",Z50=5,"Master")</f>
        <v>Principiante avanzado</v>
      </c>
      <c r="AB50" s="21">
        <v>0</v>
      </c>
      <c r="AC50" s="21" t="str" cm="1">
        <f t="array" ref="AC50">_xlfn.IFS(AB50=0,"Prenovato",AB50=1,"Novato",AB50=2,"Principiante avanzado",AB50=3,"Competente",AB50=4,"Proficiente",AB50=5,"Master")</f>
        <v>Prenovato</v>
      </c>
      <c r="AD50" s="21" t="str">
        <f t="shared" si="5"/>
        <v>EVALUACIÓN</v>
      </c>
    </row>
    <row r="51" spans="1:30" x14ac:dyDescent="0.25">
      <c r="A51" t="s">
        <v>194</v>
      </c>
      <c r="B51" t="s">
        <v>200</v>
      </c>
      <c r="C51" t="s">
        <v>205</v>
      </c>
      <c r="D51" t="s">
        <v>207</v>
      </c>
      <c r="E51" t="s">
        <v>211</v>
      </c>
      <c r="F51" t="s">
        <v>250</v>
      </c>
      <c r="G51" t="s">
        <v>289</v>
      </c>
      <c r="H51" s="5">
        <v>44872</v>
      </c>
      <c r="I51" s="1">
        <f t="shared" ca="1" si="2"/>
        <v>6</v>
      </c>
      <c r="J51" s="1" t="str">
        <f t="shared" ca="1" si="3"/>
        <v>2. Entre 4 - 6 meses</v>
      </c>
      <c r="K51" t="str">
        <f t="shared" si="0"/>
        <v>NO</v>
      </c>
      <c r="L51" t="s">
        <v>330</v>
      </c>
      <c r="M51" t="s">
        <v>336</v>
      </c>
      <c r="N51" t="s">
        <v>345</v>
      </c>
      <c r="O51" t="s">
        <v>345</v>
      </c>
      <c r="P51" t="str">
        <f t="shared" si="4"/>
        <v>MARLON ESTIV ARCE ESPINOZAPatrones de Arq. Datos</v>
      </c>
      <c r="Q51">
        <v>1</v>
      </c>
      <c r="R51" t="s">
        <v>6</v>
      </c>
      <c r="S51" t="s">
        <v>21</v>
      </c>
      <c r="T51" s="21">
        <v>0</v>
      </c>
      <c r="U51" s="21" t="str" cm="1">
        <f t="array" ref="U51">_xlfn.IFS(T51=0,"Prenovato",T51=1,"Novato",T51=2,"Principiante avanzado",T51=3,"Competente",T51=4,"Proficiente",T51=5,"Master")</f>
        <v>Prenovato</v>
      </c>
      <c r="V51" s="21">
        <v>2</v>
      </c>
      <c r="W51" s="21" t="str" cm="1">
        <f t="array" ref="W51">_xlfn.IFS(V51=0,"No evidenciado",V51=1,"Novato",V51=2,"Principiante avanzado",V51=3,"Competente",V51=4,"Proficiente",V51=5,"Master")</f>
        <v>Principiante avanzado</v>
      </c>
      <c r="X51" s="21">
        <v>1</v>
      </c>
      <c r="Y51" s="21" t="str" cm="1">
        <f t="array" ref="Y51">_xlfn.IFS(X51=0,"No evidenciado",X51=1,"Novato",X51=2,"Principiante avanzado",X51=3,"Competente",X51=4,"Proficiente",X51=5,"Master")</f>
        <v>Novato</v>
      </c>
      <c r="Z51" s="21">
        <v>2</v>
      </c>
      <c r="AA51" s="21" t="str" cm="1">
        <f t="array" ref="AA51">_xlfn.IFS(Z51=0,"No evidenciado",Z51=1,"Novato",Z51=2,"Principiante avanzado",Z51=3,"Competente",Z51=4,"Proficiente",Z51=5,"Master")</f>
        <v>Principiante avanzado</v>
      </c>
      <c r="AB51" s="21">
        <v>0</v>
      </c>
      <c r="AC51" s="21" t="str" cm="1">
        <f t="array" ref="AC51">_xlfn.IFS(AB51=0,"Prenovato",AB51=1,"Novato",AB51=2,"Principiante avanzado",AB51=3,"Competente",AB51=4,"Proficiente",AB51=5,"Master")</f>
        <v>Prenovato</v>
      </c>
      <c r="AD51" s="21" t="str">
        <f t="shared" si="5"/>
        <v>EVALUACIÓN</v>
      </c>
    </row>
    <row r="52" spans="1:30" x14ac:dyDescent="0.25">
      <c r="A52" t="s">
        <v>194</v>
      </c>
      <c r="B52" t="s">
        <v>200</v>
      </c>
      <c r="C52" t="s">
        <v>205</v>
      </c>
      <c r="D52" t="s">
        <v>207</v>
      </c>
      <c r="E52" t="s">
        <v>211</v>
      </c>
      <c r="F52" t="s">
        <v>250</v>
      </c>
      <c r="G52" t="s">
        <v>289</v>
      </c>
      <c r="H52" s="5">
        <v>44872</v>
      </c>
      <c r="I52" s="1">
        <f t="shared" ca="1" si="2"/>
        <v>6</v>
      </c>
      <c r="J52" s="1" t="str">
        <f t="shared" ca="1" si="3"/>
        <v>2. Entre 4 - 6 meses</v>
      </c>
      <c r="K52" t="str">
        <f t="shared" si="0"/>
        <v>NO</v>
      </c>
      <c r="L52" t="s">
        <v>330</v>
      </c>
      <c r="M52" t="s">
        <v>335</v>
      </c>
      <c r="N52" t="s">
        <v>31</v>
      </c>
      <c r="O52" t="s">
        <v>31</v>
      </c>
      <c r="P52" t="str">
        <f t="shared" si="4"/>
        <v>MARLON ESTIV ARCE ESPINOZAPatrones de Arq. Soluciones</v>
      </c>
      <c r="Q52">
        <v>1</v>
      </c>
      <c r="R52" t="s">
        <v>6</v>
      </c>
      <c r="S52" t="s">
        <v>21</v>
      </c>
      <c r="T52" s="21">
        <v>0</v>
      </c>
      <c r="U52" s="21" t="str" cm="1">
        <f t="array" ref="U52">_xlfn.IFS(T52=0,"Prenovato",T52=1,"Novato",T52=2,"Principiante avanzado",T52=3,"Competente",T52=4,"Proficiente",T52=5,"Master")</f>
        <v>Prenovato</v>
      </c>
      <c r="V52" s="21">
        <v>2</v>
      </c>
      <c r="W52" s="21" t="str" cm="1">
        <f t="array" ref="W52">_xlfn.IFS(V52=0,"No evidenciado",V52=1,"Novato",V52=2,"Principiante avanzado",V52=3,"Competente",V52=4,"Proficiente",V52=5,"Master")</f>
        <v>Principiante avanzado</v>
      </c>
      <c r="X52" s="21">
        <v>1</v>
      </c>
      <c r="Y52" s="21" t="str" cm="1">
        <f t="array" ref="Y52">_xlfn.IFS(X52=0,"No evidenciado",X52=1,"Novato",X52=2,"Principiante avanzado",X52=3,"Competente",X52=4,"Proficiente",X52=5,"Master")</f>
        <v>Novato</v>
      </c>
      <c r="Z52" s="21">
        <v>2</v>
      </c>
      <c r="AA52" s="21" t="str" cm="1">
        <f t="array" ref="AA52">_xlfn.IFS(Z52=0,"No evidenciado",Z52=1,"Novato",Z52=2,"Principiante avanzado",Z52=3,"Competente",Z52=4,"Proficiente",Z52=5,"Master")</f>
        <v>Principiante avanzado</v>
      </c>
      <c r="AB52" s="21">
        <v>0</v>
      </c>
      <c r="AC52" s="21" t="str" cm="1">
        <f t="array" ref="AC52">_xlfn.IFS(AB52=0,"Prenovato",AB52=1,"Novato",AB52=2,"Principiante avanzado",AB52=3,"Competente",AB52=4,"Proficiente",AB52=5,"Master")</f>
        <v>Prenovato</v>
      </c>
      <c r="AD52" s="21" t="str">
        <f t="shared" si="5"/>
        <v>EVALUACIÓN</v>
      </c>
    </row>
    <row r="53" spans="1:30" x14ac:dyDescent="0.25">
      <c r="A53" t="s">
        <v>194</v>
      </c>
      <c r="B53" t="s">
        <v>200</v>
      </c>
      <c r="C53" t="s">
        <v>205</v>
      </c>
      <c r="D53" t="s">
        <v>207</v>
      </c>
      <c r="E53" t="s">
        <v>211</v>
      </c>
      <c r="F53" t="s">
        <v>250</v>
      </c>
      <c r="G53" t="s">
        <v>289</v>
      </c>
      <c r="H53" s="5">
        <v>44872</v>
      </c>
      <c r="I53" s="1">
        <f t="shared" ca="1" si="2"/>
        <v>6</v>
      </c>
      <c r="J53" s="1" t="str">
        <f t="shared" ca="1" si="3"/>
        <v>2. Entre 4 - 6 meses</v>
      </c>
      <c r="K53" t="str">
        <f t="shared" si="0"/>
        <v>NO</v>
      </c>
      <c r="L53" t="s">
        <v>330</v>
      </c>
      <c r="M53" t="s">
        <v>337</v>
      </c>
      <c r="N53" t="s">
        <v>345</v>
      </c>
      <c r="O53" t="s">
        <v>345</v>
      </c>
      <c r="P53" t="str">
        <f t="shared" si="4"/>
        <v>MARLON ESTIV ARCE ESPINOZAModelos Bancarios</v>
      </c>
      <c r="Q53">
        <v>1</v>
      </c>
      <c r="R53" t="s">
        <v>6</v>
      </c>
      <c r="S53" t="s">
        <v>21</v>
      </c>
      <c r="T53" s="21">
        <v>0</v>
      </c>
      <c r="U53" s="21" t="str" cm="1">
        <f t="array" ref="U53">_xlfn.IFS(T53=0,"Prenovato",T53=1,"Novato",T53=2,"Principiante avanzado",T53=3,"Competente",T53=4,"Proficiente",T53=5,"Master")</f>
        <v>Prenovato</v>
      </c>
      <c r="V53" s="21">
        <v>2</v>
      </c>
      <c r="W53" s="21" t="str" cm="1">
        <f t="array" ref="W53">_xlfn.IFS(V53=0,"No evidenciado",V53=1,"Novato",V53=2,"Principiante avanzado",V53=3,"Competente",V53=4,"Proficiente",V53=5,"Master")</f>
        <v>Principiante avanzado</v>
      </c>
      <c r="X53" s="21">
        <v>1</v>
      </c>
      <c r="Y53" s="21" t="str" cm="1">
        <f t="array" ref="Y53">_xlfn.IFS(X53=0,"No evidenciado",X53=1,"Novato",X53=2,"Principiante avanzado",X53=3,"Competente",X53=4,"Proficiente",X53=5,"Master")</f>
        <v>Novato</v>
      </c>
      <c r="Z53" s="21">
        <v>2</v>
      </c>
      <c r="AA53" s="21" t="str" cm="1">
        <f t="array" ref="AA53">_xlfn.IFS(Z53=0,"No evidenciado",Z53=1,"Novato",Z53=2,"Principiante avanzado",Z53=3,"Competente",Z53=4,"Proficiente",Z53=5,"Master")</f>
        <v>Principiante avanzado</v>
      </c>
      <c r="AB53" s="21">
        <v>0</v>
      </c>
      <c r="AC53" s="21" t="str" cm="1">
        <f t="array" ref="AC53">_xlfn.IFS(AB53=0,"Prenovato",AB53=1,"Novato",AB53=2,"Principiante avanzado",AB53=3,"Competente",AB53=4,"Proficiente",AB53=5,"Master")</f>
        <v>Prenovato</v>
      </c>
      <c r="AD53" s="21" t="str">
        <f t="shared" si="5"/>
        <v>EVALUACIÓN</v>
      </c>
    </row>
    <row r="54" spans="1:30" x14ac:dyDescent="0.25">
      <c r="A54" t="s">
        <v>194</v>
      </c>
      <c r="B54" t="s">
        <v>200</v>
      </c>
      <c r="C54" t="s">
        <v>205</v>
      </c>
      <c r="D54" t="s">
        <v>207</v>
      </c>
      <c r="E54" t="s">
        <v>211</v>
      </c>
      <c r="F54" t="s">
        <v>250</v>
      </c>
      <c r="G54" t="s">
        <v>289</v>
      </c>
      <c r="H54" s="5">
        <v>44872</v>
      </c>
      <c r="I54" s="1">
        <f t="shared" ca="1" si="2"/>
        <v>6</v>
      </c>
      <c r="J54" s="1" t="str">
        <f t="shared" ca="1" si="3"/>
        <v>2. Entre 4 - 6 meses</v>
      </c>
      <c r="K54" t="str">
        <f t="shared" si="0"/>
        <v>NO</v>
      </c>
      <c r="L54" t="s">
        <v>330</v>
      </c>
      <c r="M54" t="s">
        <v>332</v>
      </c>
      <c r="N54" t="s">
        <v>345</v>
      </c>
      <c r="O54" t="s">
        <v>345</v>
      </c>
      <c r="P54" t="str">
        <f t="shared" si="4"/>
        <v>MARLON ESTIV ARCE ESPINOZAPrincipios de seguridad</v>
      </c>
      <c r="Q54">
        <v>2</v>
      </c>
      <c r="R54" t="s">
        <v>4</v>
      </c>
      <c r="S54" t="s">
        <v>21</v>
      </c>
      <c r="T54" s="21">
        <v>0</v>
      </c>
      <c r="U54" s="21" t="str" cm="1">
        <f t="array" ref="U54">_xlfn.IFS(T54=0,"Prenovato",T54=1,"Novato",T54=2,"Principiante avanzado",T54=3,"Competente",T54=4,"Proficiente",T54=5,"Master")</f>
        <v>Prenovato</v>
      </c>
      <c r="V54" s="21">
        <v>2</v>
      </c>
      <c r="W54" s="21" t="str" cm="1">
        <f t="array" ref="W54">_xlfn.IFS(V54=0,"No evidenciado",V54=1,"Novato",V54=2,"Principiante avanzado",V54=3,"Competente",V54=4,"Proficiente",V54=5,"Master")</f>
        <v>Principiante avanzado</v>
      </c>
      <c r="X54" s="21">
        <v>1</v>
      </c>
      <c r="Y54" s="21" t="str" cm="1">
        <f t="array" ref="Y54">_xlfn.IFS(X54=0,"No evidenciado",X54=1,"Novato",X54=2,"Principiante avanzado",X54=3,"Competente",X54=4,"Proficiente",X54=5,"Master")</f>
        <v>Novato</v>
      </c>
      <c r="Z54" s="21">
        <v>2</v>
      </c>
      <c r="AA54" s="21" t="str" cm="1">
        <f t="array" ref="AA54">_xlfn.IFS(Z54=0,"No evidenciado",Z54=1,"Novato",Z54=2,"Principiante avanzado",Z54=3,"Competente",Z54=4,"Proficiente",Z54=5,"Master")</f>
        <v>Principiante avanzado</v>
      </c>
      <c r="AB54" s="21">
        <v>0</v>
      </c>
      <c r="AC54" s="21" t="str" cm="1">
        <f t="array" ref="AC54">_xlfn.IFS(AB54=0,"Prenovato",AB54=1,"Novato",AB54=2,"Principiante avanzado",AB54=3,"Competente",AB54=4,"Proficiente",AB54=5,"Master")</f>
        <v>Prenovato</v>
      </c>
      <c r="AD54" s="21" t="str">
        <f t="shared" si="5"/>
        <v>EVALUACIÓN</v>
      </c>
    </row>
    <row r="55" spans="1:30" x14ac:dyDescent="0.25">
      <c r="A55" t="s">
        <v>194</v>
      </c>
      <c r="B55" t="s">
        <v>200</v>
      </c>
      <c r="C55" t="s">
        <v>205</v>
      </c>
      <c r="D55" t="s">
        <v>207</v>
      </c>
      <c r="E55" t="s">
        <v>211</v>
      </c>
      <c r="F55" t="s">
        <v>250</v>
      </c>
      <c r="G55" t="s">
        <v>289</v>
      </c>
      <c r="H55" s="5">
        <v>44872</v>
      </c>
      <c r="I55" s="1">
        <f t="shared" ca="1" si="2"/>
        <v>6</v>
      </c>
      <c r="J55" s="1" t="str">
        <f t="shared" ca="1" si="3"/>
        <v>2. Entre 4 - 6 meses</v>
      </c>
      <c r="K55" t="str">
        <f t="shared" si="0"/>
        <v>NO</v>
      </c>
      <c r="L55" t="s">
        <v>330</v>
      </c>
      <c r="M55" t="s">
        <v>334</v>
      </c>
      <c r="N55" t="s">
        <v>31</v>
      </c>
      <c r="O55" t="s">
        <v>31</v>
      </c>
      <c r="P55" t="str">
        <f t="shared" si="4"/>
        <v>MARLON ESTIV ARCE ESPINOZAPlataformas</v>
      </c>
      <c r="Q55">
        <v>2</v>
      </c>
      <c r="R55" t="s">
        <v>4</v>
      </c>
      <c r="S55" t="s">
        <v>21</v>
      </c>
      <c r="T55" s="21">
        <v>0</v>
      </c>
      <c r="U55" s="21" t="str" cm="1">
        <f t="array" ref="U55">_xlfn.IFS(T55=0,"Prenovato",T55=1,"Novato",T55=2,"Principiante avanzado",T55=3,"Competente",T55=4,"Proficiente",T55=5,"Master")</f>
        <v>Prenovato</v>
      </c>
      <c r="V55" s="21">
        <v>2</v>
      </c>
      <c r="W55" s="21" t="str" cm="1">
        <f t="array" ref="W55">_xlfn.IFS(V55=0,"No evidenciado",V55=1,"Novato",V55=2,"Principiante avanzado",V55=3,"Competente",V55=4,"Proficiente",V55=5,"Master")</f>
        <v>Principiante avanzado</v>
      </c>
      <c r="X55" s="21">
        <v>1</v>
      </c>
      <c r="Y55" s="21" t="str" cm="1">
        <f t="array" ref="Y55">_xlfn.IFS(X55=0,"No evidenciado",X55=1,"Novato",X55=2,"Principiante avanzado",X55=3,"Competente",X55=4,"Proficiente",X55=5,"Master")</f>
        <v>Novato</v>
      </c>
      <c r="Z55" s="21">
        <v>2</v>
      </c>
      <c r="AA55" s="21" t="str" cm="1">
        <f t="array" ref="AA55">_xlfn.IFS(Z55=0,"No evidenciado",Z55=1,"Novato",Z55=2,"Principiante avanzado",Z55=3,"Competente",Z55=4,"Proficiente",Z55=5,"Master")</f>
        <v>Principiante avanzado</v>
      </c>
      <c r="AB55" s="21">
        <v>0</v>
      </c>
      <c r="AC55" s="21" t="str" cm="1">
        <f t="array" ref="AC55">_xlfn.IFS(AB55=0,"Prenovato",AB55=1,"Novato",AB55=2,"Principiante avanzado",AB55=3,"Competente",AB55=4,"Proficiente",AB55=5,"Master")</f>
        <v>Prenovato</v>
      </c>
      <c r="AD55" s="21" t="str">
        <f t="shared" si="5"/>
        <v>EVALUACIÓN</v>
      </c>
    </row>
    <row r="56" spans="1:30" x14ac:dyDescent="0.25">
      <c r="A56" t="s">
        <v>194</v>
      </c>
      <c r="B56" t="s">
        <v>200</v>
      </c>
      <c r="C56" t="s">
        <v>205</v>
      </c>
      <c r="D56" t="s">
        <v>207</v>
      </c>
      <c r="E56" t="s">
        <v>211</v>
      </c>
      <c r="F56" t="s">
        <v>250</v>
      </c>
      <c r="G56" t="s">
        <v>289</v>
      </c>
      <c r="H56" s="5">
        <v>44872</v>
      </c>
      <c r="I56" s="1">
        <f t="shared" ca="1" si="2"/>
        <v>6</v>
      </c>
      <c r="J56" s="1" t="str">
        <f t="shared" ca="1" si="3"/>
        <v>2. Entre 4 - 6 meses</v>
      </c>
      <c r="K56" t="str">
        <f t="shared" si="0"/>
        <v>NO</v>
      </c>
      <c r="L56" t="s">
        <v>330</v>
      </c>
      <c r="M56" t="s">
        <v>331</v>
      </c>
      <c r="N56" t="s">
        <v>345</v>
      </c>
      <c r="O56" t="s">
        <v>345</v>
      </c>
      <c r="P56" t="str">
        <f t="shared" si="4"/>
        <v>MARLON ESTIV ARCE ESPINOZACloud</v>
      </c>
      <c r="Q56">
        <v>2</v>
      </c>
      <c r="R56" t="s">
        <v>4</v>
      </c>
      <c r="S56" t="s">
        <v>21</v>
      </c>
      <c r="T56" s="21">
        <v>0</v>
      </c>
      <c r="U56" s="21" t="str" cm="1">
        <f t="array" ref="U56">_xlfn.IFS(T56=0,"Prenovato",T56=1,"Novato",T56=2,"Principiante avanzado",T56=3,"Competente",T56=4,"Proficiente",T56=5,"Master")</f>
        <v>Prenovato</v>
      </c>
      <c r="V56" s="21">
        <v>2</v>
      </c>
      <c r="W56" s="21" t="str" cm="1">
        <f t="array" ref="W56">_xlfn.IFS(V56=0,"No evidenciado",V56=1,"Novato",V56=2,"Principiante avanzado",V56=3,"Competente",V56=4,"Proficiente",V56=5,"Master")</f>
        <v>Principiante avanzado</v>
      </c>
      <c r="X56" s="21">
        <v>1</v>
      </c>
      <c r="Y56" s="21" t="str" cm="1">
        <f t="array" ref="Y56">_xlfn.IFS(X56=0,"No evidenciado",X56=1,"Novato",X56=2,"Principiante avanzado",X56=3,"Competente",X56=4,"Proficiente",X56=5,"Master")</f>
        <v>Novato</v>
      </c>
      <c r="Z56" s="21">
        <v>2</v>
      </c>
      <c r="AA56" s="21" t="str" cm="1">
        <f t="array" ref="AA56">_xlfn.IFS(Z56=0,"No evidenciado",Z56=1,"Novato",Z56=2,"Principiante avanzado",Z56=3,"Competente",Z56=4,"Proficiente",Z56=5,"Master")</f>
        <v>Principiante avanzado</v>
      </c>
      <c r="AB56" s="21">
        <v>0</v>
      </c>
      <c r="AC56" s="21" t="str" cm="1">
        <f t="array" ref="AC56">_xlfn.IFS(AB56=0,"Prenovato",AB56=1,"Novato",AB56=2,"Principiante avanzado",AB56=3,"Competente",AB56=4,"Proficiente",AB56=5,"Master")</f>
        <v>Prenovato</v>
      </c>
      <c r="AD56" s="21" t="str">
        <f t="shared" si="5"/>
        <v>EVALUACIÓN</v>
      </c>
    </row>
    <row r="57" spans="1:30" x14ac:dyDescent="0.25">
      <c r="A57" t="s">
        <v>194</v>
      </c>
      <c r="B57" t="s">
        <v>200</v>
      </c>
      <c r="C57" t="s">
        <v>205</v>
      </c>
      <c r="D57" t="s">
        <v>207</v>
      </c>
      <c r="E57" t="s">
        <v>211</v>
      </c>
      <c r="F57" t="s">
        <v>250</v>
      </c>
      <c r="G57" t="s">
        <v>289</v>
      </c>
      <c r="H57" s="5">
        <v>44872</v>
      </c>
      <c r="I57" s="1">
        <f t="shared" ca="1" si="2"/>
        <v>6</v>
      </c>
      <c r="J57" s="1" t="str">
        <f t="shared" ca="1" si="3"/>
        <v>2. Entre 4 - 6 meses</v>
      </c>
      <c r="K57" t="str">
        <f t="shared" si="0"/>
        <v>NO</v>
      </c>
      <c r="L57" t="s">
        <v>330</v>
      </c>
      <c r="M57" t="s">
        <v>333</v>
      </c>
      <c r="N57" t="s">
        <v>345</v>
      </c>
      <c r="O57" t="s">
        <v>345</v>
      </c>
      <c r="P57" t="str">
        <f t="shared" si="4"/>
        <v>MARLON ESTIV ARCE ESPINOZATecnología BCP</v>
      </c>
      <c r="Q57">
        <v>2</v>
      </c>
      <c r="R57" t="s">
        <v>4</v>
      </c>
      <c r="S57" t="s">
        <v>21</v>
      </c>
      <c r="T57" s="21">
        <v>0</v>
      </c>
      <c r="U57" s="21" t="str" cm="1">
        <f t="array" ref="U57">_xlfn.IFS(T57=0,"Prenovato",T57=1,"Novato",T57=2,"Principiante avanzado",T57=3,"Competente",T57=4,"Proficiente",T57=5,"Master")</f>
        <v>Prenovato</v>
      </c>
      <c r="V57" s="21">
        <v>2</v>
      </c>
      <c r="W57" s="21" t="str" cm="1">
        <f t="array" ref="W57">_xlfn.IFS(V57=0,"No evidenciado",V57=1,"Novato",V57=2,"Principiante avanzado",V57=3,"Competente",V57=4,"Proficiente",V57=5,"Master")</f>
        <v>Principiante avanzado</v>
      </c>
      <c r="X57" s="21">
        <v>1</v>
      </c>
      <c r="Y57" s="21" t="str" cm="1">
        <f t="array" ref="Y57">_xlfn.IFS(X57=0,"No evidenciado",X57=1,"Novato",X57=2,"Principiante avanzado",X57=3,"Competente",X57=4,"Proficiente",X57=5,"Master")</f>
        <v>Novato</v>
      </c>
      <c r="Z57" s="21">
        <v>2</v>
      </c>
      <c r="AA57" s="21" t="str" cm="1">
        <f t="array" ref="AA57">_xlfn.IFS(Z57=0,"No evidenciado",Z57=1,"Novato",Z57=2,"Principiante avanzado",Z57=3,"Competente",Z57=4,"Proficiente",Z57=5,"Master")</f>
        <v>Principiante avanzado</v>
      </c>
      <c r="AB57" s="21">
        <v>0</v>
      </c>
      <c r="AC57" s="21" t="str" cm="1">
        <f t="array" ref="AC57">_xlfn.IFS(AB57=0,"Prenovato",AB57=1,"Novato",AB57=2,"Principiante avanzado",AB57=3,"Competente",AB57=4,"Proficiente",AB57=5,"Master")</f>
        <v>Prenovato</v>
      </c>
      <c r="AD57" s="21" t="str">
        <f t="shared" si="5"/>
        <v>EVALUACIÓN</v>
      </c>
    </row>
    <row r="58" spans="1:30" x14ac:dyDescent="0.25">
      <c r="A58" t="s">
        <v>193</v>
      </c>
      <c r="B58" t="s">
        <v>199</v>
      </c>
      <c r="C58" t="s">
        <v>205</v>
      </c>
      <c r="D58" t="s">
        <v>207</v>
      </c>
      <c r="E58" t="s">
        <v>212</v>
      </c>
      <c r="F58" t="s">
        <v>251</v>
      </c>
      <c r="G58" t="s">
        <v>290</v>
      </c>
      <c r="H58" s="5">
        <v>44409</v>
      </c>
      <c r="I58" s="1">
        <f t="shared" ca="1" si="2"/>
        <v>22</v>
      </c>
      <c r="J58" s="1" t="str">
        <f t="shared" ca="1" si="3"/>
        <v>3. Mayor a 6 meses</v>
      </c>
      <c r="K58" t="str">
        <f t="shared" si="0"/>
        <v>NO</v>
      </c>
      <c r="L58" t="s">
        <v>330</v>
      </c>
      <c r="M58" t="s">
        <v>343</v>
      </c>
      <c r="N58" t="s">
        <v>31</v>
      </c>
      <c r="O58" t="s">
        <v>31</v>
      </c>
      <c r="P58" t="str">
        <f t="shared" si="4"/>
        <v>ROBIN FLAVIO ZEA ASTODiseño de Arq. Soluciones</v>
      </c>
      <c r="Q58">
        <v>3</v>
      </c>
      <c r="R58" t="s">
        <v>5</v>
      </c>
      <c r="S58" t="s">
        <v>21</v>
      </c>
      <c r="T58" s="21">
        <v>3</v>
      </c>
      <c r="U58" s="21" t="str" cm="1">
        <f t="array" ref="U58">_xlfn.IFS(T58=0,"Prenovato",T58=1,"Novato",T58=2,"Principiante avanzado",T58=3,"Competente",T58=4,"Proficiente",T58=5,"Master")</f>
        <v>Competente</v>
      </c>
      <c r="V58" s="21">
        <v>3</v>
      </c>
      <c r="W58" s="21" t="str" cm="1">
        <f t="array" ref="W58">_xlfn.IFS(V58=0,"No evidenciado",V58=1,"Novato",V58=2,"Principiante avanzado",V58=3,"Competente",V58=4,"Proficiente",V58=5,"Master")</f>
        <v>Competente</v>
      </c>
      <c r="X58" s="21">
        <v>3</v>
      </c>
      <c r="Y58" s="21" t="str" cm="1">
        <f t="array" ref="Y58">_xlfn.IFS(X58=0,"No evidenciado",X58=1,"Novato",X58=2,"Principiante avanzado",X58=3,"Competente",X58=4,"Proficiente",X58=5,"Master")</f>
        <v>Competente</v>
      </c>
      <c r="Z58" s="21">
        <v>3</v>
      </c>
      <c r="AA58" s="21" t="str" cm="1">
        <f t="array" ref="AA58">_xlfn.IFS(Z58=0,"No evidenciado",Z58=1,"Novato",Z58=2,"Principiante avanzado",Z58=3,"Competente",Z58=4,"Proficiente",Z58=5,"Master")</f>
        <v>Competente</v>
      </c>
      <c r="AB58" s="21">
        <v>3</v>
      </c>
      <c r="AC58" s="21" t="str" cm="1">
        <f t="array" ref="AC58">_xlfn.IFS(AB58=0,"Prenovato",AB58=1,"Novato",AB58=2,"Principiante avanzado",AB58=3,"Competente",AB58=4,"Proficiente",AB58=5,"Master")</f>
        <v>Competente</v>
      </c>
      <c r="AD58" s="21" t="str">
        <f t="shared" si="5"/>
        <v>EVALUACIÓN</v>
      </c>
    </row>
    <row r="59" spans="1:30" x14ac:dyDescent="0.25">
      <c r="A59" t="s">
        <v>193</v>
      </c>
      <c r="B59" t="s">
        <v>199</v>
      </c>
      <c r="C59" t="s">
        <v>205</v>
      </c>
      <c r="D59" t="s">
        <v>207</v>
      </c>
      <c r="E59" t="s">
        <v>212</v>
      </c>
      <c r="F59" t="s">
        <v>251</v>
      </c>
      <c r="G59" t="s">
        <v>290</v>
      </c>
      <c r="H59" s="5">
        <v>44409</v>
      </c>
      <c r="I59" s="1">
        <f t="shared" ca="1" si="2"/>
        <v>22</v>
      </c>
      <c r="J59" s="1" t="str">
        <f t="shared" ca="1" si="3"/>
        <v>3. Mayor a 6 meses</v>
      </c>
      <c r="K59" t="str">
        <f t="shared" si="0"/>
        <v>NO</v>
      </c>
      <c r="L59" t="s">
        <v>330</v>
      </c>
      <c r="M59" t="s">
        <v>344</v>
      </c>
      <c r="N59" t="s">
        <v>345</v>
      </c>
      <c r="O59" t="s">
        <v>345</v>
      </c>
      <c r="P59" t="str">
        <f t="shared" si="4"/>
        <v>ROBIN FLAVIO ZEA ASTOAutomatización</v>
      </c>
      <c r="Q59">
        <v>2</v>
      </c>
      <c r="R59" t="s">
        <v>4</v>
      </c>
      <c r="S59" t="s">
        <v>21</v>
      </c>
      <c r="T59" s="21">
        <v>3</v>
      </c>
      <c r="U59" s="21" t="str" cm="1">
        <f t="array" ref="U59">_xlfn.IFS(T59=0,"Prenovato",T59=1,"Novato",T59=2,"Principiante avanzado",T59=3,"Competente",T59=4,"Proficiente",T59=5,"Master")</f>
        <v>Competente</v>
      </c>
      <c r="V59" s="21">
        <v>3</v>
      </c>
      <c r="W59" s="21" t="str" cm="1">
        <f t="array" ref="W59">_xlfn.IFS(V59=0,"No evidenciado",V59=1,"Novato",V59=2,"Principiante avanzado",V59=3,"Competente",V59=4,"Proficiente",V59=5,"Master")</f>
        <v>Competente</v>
      </c>
      <c r="X59" s="21">
        <v>3</v>
      </c>
      <c r="Y59" s="21" t="str" cm="1">
        <f t="array" ref="Y59">_xlfn.IFS(X59=0,"No evidenciado",X59=1,"Novato",X59=2,"Principiante avanzado",X59=3,"Competente",X59=4,"Proficiente",X59=5,"Master")</f>
        <v>Competente</v>
      </c>
      <c r="Z59" s="21">
        <v>3</v>
      </c>
      <c r="AA59" s="21" t="str" cm="1">
        <f t="array" ref="AA59">_xlfn.IFS(Z59=0,"No evidenciado",Z59=1,"Novato",Z59=2,"Principiante avanzado",Z59=3,"Competente",Z59=4,"Proficiente",Z59=5,"Master")</f>
        <v>Competente</v>
      </c>
      <c r="AB59" s="21">
        <v>3</v>
      </c>
      <c r="AC59" s="21" t="str" cm="1">
        <f t="array" ref="AC59">_xlfn.IFS(AB59=0,"Prenovato",AB59=1,"Novato",AB59=2,"Principiante avanzado",AB59=3,"Competente",AB59=4,"Proficiente",AB59=5,"Master")</f>
        <v>Competente</v>
      </c>
      <c r="AD59" s="21" t="str">
        <f t="shared" si="5"/>
        <v>EVALUACIÓN</v>
      </c>
    </row>
    <row r="60" spans="1:30" x14ac:dyDescent="0.25">
      <c r="A60" t="s">
        <v>193</v>
      </c>
      <c r="B60" t="s">
        <v>199</v>
      </c>
      <c r="C60" t="s">
        <v>205</v>
      </c>
      <c r="D60" t="s">
        <v>207</v>
      </c>
      <c r="E60" t="s">
        <v>212</v>
      </c>
      <c r="F60" t="s">
        <v>251</v>
      </c>
      <c r="G60" t="s">
        <v>290</v>
      </c>
      <c r="H60" s="5">
        <v>44409</v>
      </c>
      <c r="I60" s="1">
        <f t="shared" ca="1" si="2"/>
        <v>22</v>
      </c>
      <c r="J60" s="1" t="str">
        <f t="shared" ca="1" si="3"/>
        <v>3. Mayor a 6 meses</v>
      </c>
      <c r="K60" t="str">
        <f t="shared" si="0"/>
        <v>NO</v>
      </c>
      <c r="L60" t="s">
        <v>330</v>
      </c>
      <c r="M60" t="s">
        <v>342</v>
      </c>
      <c r="N60" t="s">
        <v>345</v>
      </c>
      <c r="O60" t="s">
        <v>345</v>
      </c>
      <c r="P60" t="str">
        <f t="shared" si="4"/>
        <v>ROBIN FLAVIO ZEA ASTOFrameworks de arquitectura empresarial</v>
      </c>
      <c r="Q60">
        <v>2</v>
      </c>
      <c r="R60" t="s">
        <v>4</v>
      </c>
      <c r="S60" t="s">
        <v>21</v>
      </c>
      <c r="T60" s="21">
        <v>3</v>
      </c>
      <c r="U60" s="21" t="str" cm="1">
        <f t="array" ref="U60">_xlfn.IFS(T60=0,"Prenovato",T60=1,"Novato",T60=2,"Principiante avanzado",T60=3,"Competente",T60=4,"Proficiente",T60=5,"Master")</f>
        <v>Competente</v>
      </c>
      <c r="V60" s="21">
        <v>3</v>
      </c>
      <c r="W60" s="21" t="str" cm="1">
        <f t="array" ref="W60">_xlfn.IFS(V60=0,"No evidenciado",V60=1,"Novato",V60=2,"Principiante avanzado",V60=3,"Competente",V60=4,"Proficiente",V60=5,"Master")</f>
        <v>Competente</v>
      </c>
      <c r="X60" s="21">
        <v>3</v>
      </c>
      <c r="Y60" s="21" t="str" cm="1">
        <f t="array" ref="Y60">_xlfn.IFS(X60=0,"No evidenciado",X60=1,"Novato",X60=2,"Principiante avanzado",X60=3,"Competente",X60=4,"Proficiente",X60=5,"Master")</f>
        <v>Competente</v>
      </c>
      <c r="Z60" s="21">
        <v>3</v>
      </c>
      <c r="AA60" s="21" t="str" cm="1">
        <f t="array" ref="AA60">_xlfn.IFS(Z60=0,"No evidenciado",Z60=1,"Novato",Z60=2,"Principiante avanzado",Z60=3,"Competente",Z60=4,"Proficiente",Z60=5,"Master")</f>
        <v>Competente</v>
      </c>
      <c r="AB60" s="21">
        <v>3</v>
      </c>
      <c r="AC60" s="21" t="str" cm="1">
        <f t="array" ref="AC60">_xlfn.IFS(AB60=0,"Prenovato",AB60=1,"Novato",AB60=2,"Principiante avanzado",AB60=3,"Competente",AB60=4,"Proficiente",AB60=5,"Master")</f>
        <v>Competente</v>
      </c>
      <c r="AD60" s="21" t="str">
        <f t="shared" si="5"/>
        <v>EVALUACIÓN</v>
      </c>
    </row>
    <row r="61" spans="1:30" x14ac:dyDescent="0.25">
      <c r="A61" t="s">
        <v>193</v>
      </c>
      <c r="B61" t="s">
        <v>199</v>
      </c>
      <c r="C61" t="s">
        <v>205</v>
      </c>
      <c r="D61" t="s">
        <v>207</v>
      </c>
      <c r="E61" t="s">
        <v>212</v>
      </c>
      <c r="F61" t="s">
        <v>251</v>
      </c>
      <c r="G61" t="s">
        <v>290</v>
      </c>
      <c r="H61" s="5">
        <v>44409</v>
      </c>
      <c r="I61" s="1">
        <f t="shared" ca="1" si="2"/>
        <v>22</v>
      </c>
      <c r="J61" s="1" t="str">
        <f t="shared" ca="1" si="3"/>
        <v>3. Mayor a 6 meses</v>
      </c>
      <c r="K61" t="str">
        <f t="shared" si="0"/>
        <v>NO</v>
      </c>
      <c r="L61" t="s">
        <v>330</v>
      </c>
      <c r="M61" t="s">
        <v>340</v>
      </c>
      <c r="N61" t="s">
        <v>346</v>
      </c>
      <c r="O61" t="s">
        <v>345</v>
      </c>
      <c r="P61" t="str">
        <f t="shared" si="4"/>
        <v>ROBIN FLAVIO ZEA ASTOIngeniería de software</v>
      </c>
      <c r="Q61">
        <v>2</v>
      </c>
      <c r="R61" t="s">
        <v>4</v>
      </c>
      <c r="S61" t="s">
        <v>21</v>
      </c>
      <c r="T61" s="21">
        <v>3</v>
      </c>
      <c r="U61" s="21" t="str" cm="1">
        <f t="array" ref="U61">_xlfn.IFS(T61=0,"Prenovato",T61=1,"Novato",T61=2,"Principiante avanzado",T61=3,"Competente",T61=4,"Proficiente",T61=5,"Master")</f>
        <v>Competente</v>
      </c>
      <c r="V61" s="21">
        <v>3</v>
      </c>
      <c r="W61" s="21" t="str" cm="1">
        <f t="array" ref="W61">_xlfn.IFS(V61=0,"No evidenciado",V61=1,"Novato",V61=2,"Principiante avanzado",V61=3,"Competente",V61=4,"Proficiente",V61=5,"Master")</f>
        <v>Competente</v>
      </c>
      <c r="X61" s="21">
        <v>3</v>
      </c>
      <c r="Y61" s="21" t="str" cm="1">
        <f t="array" ref="Y61">_xlfn.IFS(X61=0,"No evidenciado",X61=1,"Novato",X61=2,"Principiante avanzado",X61=3,"Competente",X61=4,"Proficiente",X61=5,"Master")</f>
        <v>Competente</v>
      </c>
      <c r="Z61" s="21">
        <v>3</v>
      </c>
      <c r="AA61" s="21" t="str" cm="1">
        <f t="array" ref="AA61">_xlfn.IFS(Z61=0,"No evidenciado",Z61=1,"Novato",Z61=2,"Principiante avanzado",Z61=3,"Competente",Z61=4,"Proficiente",Z61=5,"Master")</f>
        <v>Competente</v>
      </c>
      <c r="AB61" s="21">
        <v>3</v>
      </c>
      <c r="AC61" s="21" t="str" cm="1">
        <f t="array" ref="AC61">_xlfn.IFS(AB61=0,"Prenovato",AB61=1,"Novato",AB61=2,"Principiante avanzado",AB61=3,"Competente",AB61=4,"Proficiente",AB61=5,"Master")</f>
        <v>Competente</v>
      </c>
      <c r="AD61" s="21" t="str">
        <f t="shared" si="5"/>
        <v>EVALUACIÓN</v>
      </c>
    </row>
    <row r="62" spans="1:30" x14ac:dyDescent="0.25">
      <c r="A62" t="s">
        <v>193</v>
      </c>
      <c r="B62" t="s">
        <v>199</v>
      </c>
      <c r="C62" t="s">
        <v>205</v>
      </c>
      <c r="D62" t="s">
        <v>207</v>
      </c>
      <c r="E62" t="s">
        <v>212</v>
      </c>
      <c r="F62" t="s">
        <v>251</v>
      </c>
      <c r="G62" t="s">
        <v>290</v>
      </c>
      <c r="H62" s="5">
        <v>44409</v>
      </c>
      <c r="I62" s="1">
        <f t="shared" ca="1" si="2"/>
        <v>22</v>
      </c>
      <c r="J62" s="1" t="str">
        <f t="shared" ca="1" si="3"/>
        <v>3. Mayor a 6 meses</v>
      </c>
      <c r="K62" t="str">
        <f t="shared" si="0"/>
        <v>NO</v>
      </c>
      <c r="L62" t="s">
        <v>330</v>
      </c>
      <c r="M62" t="s">
        <v>341</v>
      </c>
      <c r="N62" t="s">
        <v>31</v>
      </c>
      <c r="O62" t="s">
        <v>31</v>
      </c>
      <c r="P62" t="str">
        <f t="shared" si="4"/>
        <v>ROBIN FLAVIO ZEA ASTOEcosistema BCP</v>
      </c>
      <c r="Q62">
        <v>3</v>
      </c>
      <c r="R62" t="s">
        <v>5</v>
      </c>
      <c r="S62" t="s">
        <v>21</v>
      </c>
      <c r="T62" s="21">
        <v>3</v>
      </c>
      <c r="U62" s="21" t="str" cm="1">
        <f t="array" ref="U62">_xlfn.IFS(T62=0,"Prenovato",T62=1,"Novato",T62=2,"Principiante avanzado",T62=3,"Competente",T62=4,"Proficiente",T62=5,"Master")</f>
        <v>Competente</v>
      </c>
      <c r="V62" s="21">
        <v>3</v>
      </c>
      <c r="W62" s="21" t="str" cm="1">
        <f t="array" ref="W62">_xlfn.IFS(V62=0,"No evidenciado",V62=1,"Novato",V62=2,"Principiante avanzado",V62=3,"Competente",V62=4,"Proficiente",V62=5,"Master")</f>
        <v>Competente</v>
      </c>
      <c r="X62" s="21">
        <v>3</v>
      </c>
      <c r="Y62" s="21" t="str" cm="1">
        <f t="array" ref="Y62">_xlfn.IFS(X62=0,"No evidenciado",X62=1,"Novato",X62=2,"Principiante avanzado",X62=3,"Competente",X62=4,"Proficiente",X62=5,"Master")</f>
        <v>Competente</v>
      </c>
      <c r="Z62" s="21">
        <v>3</v>
      </c>
      <c r="AA62" s="21" t="str" cm="1">
        <f t="array" ref="AA62">_xlfn.IFS(Z62=0,"No evidenciado",Z62=1,"Novato",Z62=2,"Principiante avanzado",Z62=3,"Competente",Z62=4,"Proficiente",Z62=5,"Master")</f>
        <v>Competente</v>
      </c>
      <c r="AB62" s="21">
        <v>3</v>
      </c>
      <c r="AC62" s="21" t="str" cm="1">
        <f t="array" ref="AC62">_xlfn.IFS(AB62=0,"Prenovato",AB62=1,"Novato",AB62=2,"Principiante avanzado",AB62=3,"Competente",AB62=4,"Proficiente",AB62=5,"Master")</f>
        <v>Competente</v>
      </c>
      <c r="AD62" s="21" t="str">
        <f t="shared" si="5"/>
        <v>EVALUACIÓN</v>
      </c>
    </row>
    <row r="63" spans="1:30" x14ac:dyDescent="0.25">
      <c r="A63" t="s">
        <v>193</v>
      </c>
      <c r="B63" t="s">
        <v>199</v>
      </c>
      <c r="C63" t="s">
        <v>205</v>
      </c>
      <c r="D63" t="s">
        <v>207</v>
      </c>
      <c r="E63" t="s">
        <v>212</v>
      </c>
      <c r="F63" t="s">
        <v>251</v>
      </c>
      <c r="G63" t="s">
        <v>290</v>
      </c>
      <c r="H63" s="5">
        <v>44409</v>
      </c>
      <c r="I63" s="1">
        <f t="shared" ca="1" si="2"/>
        <v>22</v>
      </c>
      <c r="J63" s="1" t="str">
        <f t="shared" ca="1" si="3"/>
        <v>3. Mayor a 6 meses</v>
      </c>
      <c r="K63" t="str">
        <f t="shared" si="0"/>
        <v>NO</v>
      </c>
      <c r="L63" t="s">
        <v>330</v>
      </c>
      <c r="M63" t="s">
        <v>339</v>
      </c>
      <c r="N63" t="s">
        <v>346</v>
      </c>
      <c r="O63" t="s">
        <v>345</v>
      </c>
      <c r="P63" t="str">
        <f t="shared" si="4"/>
        <v>ROBIN FLAVIO ZEA ASTOMicroservicios y APIs</v>
      </c>
      <c r="Q63">
        <v>3</v>
      </c>
      <c r="R63" t="s">
        <v>5</v>
      </c>
      <c r="S63" t="s">
        <v>21</v>
      </c>
      <c r="T63" s="21">
        <v>3</v>
      </c>
      <c r="U63" s="21" t="str" cm="1">
        <f t="array" ref="U63">_xlfn.IFS(T63=0,"Prenovato",T63=1,"Novato",T63=2,"Principiante avanzado",T63=3,"Competente",T63=4,"Proficiente",T63=5,"Master")</f>
        <v>Competente</v>
      </c>
      <c r="V63" s="21">
        <v>3</v>
      </c>
      <c r="W63" s="21" t="str" cm="1">
        <f t="array" ref="W63">_xlfn.IFS(V63=0,"No evidenciado",V63=1,"Novato",V63=2,"Principiante avanzado",V63=3,"Competente",V63=4,"Proficiente",V63=5,"Master")</f>
        <v>Competente</v>
      </c>
      <c r="X63" s="21">
        <v>3</v>
      </c>
      <c r="Y63" s="21" t="str" cm="1">
        <f t="array" ref="Y63">_xlfn.IFS(X63=0,"No evidenciado",X63=1,"Novato",X63=2,"Principiante avanzado",X63=3,"Competente",X63=4,"Proficiente",X63=5,"Master")</f>
        <v>Competente</v>
      </c>
      <c r="Z63" s="21">
        <v>3</v>
      </c>
      <c r="AA63" s="21" t="str" cm="1">
        <f t="array" ref="AA63">_xlfn.IFS(Z63=0,"No evidenciado",Z63=1,"Novato",Z63=2,"Principiante avanzado",Z63=3,"Competente",Z63=4,"Proficiente",Z63=5,"Master")</f>
        <v>Competente</v>
      </c>
      <c r="AB63" s="21">
        <v>3</v>
      </c>
      <c r="AC63" s="21" t="str" cm="1">
        <f t="array" ref="AC63">_xlfn.IFS(AB63=0,"Prenovato",AB63=1,"Novato",AB63=2,"Principiante avanzado",AB63=3,"Competente",AB63=4,"Proficiente",AB63=5,"Master")</f>
        <v>Competente</v>
      </c>
      <c r="AD63" s="21" t="str">
        <f t="shared" si="5"/>
        <v>EVALUACIÓN</v>
      </c>
    </row>
    <row r="64" spans="1:30" x14ac:dyDescent="0.25">
      <c r="A64" t="s">
        <v>193</v>
      </c>
      <c r="B64" t="s">
        <v>199</v>
      </c>
      <c r="C64" t="s">
        <v>205</v>
      </c>
      <c r="D64" t="s">
        <v>207</v>
      </c>
      <c r="E64" t="s">
        <v>212</v>
      </c>
      <c r="F64" t="s">
        <v>251</v>
      </c>
      <c r="G64" t="s">
        <v>290</v>
      </c>
      <c r="H64" s="5">
        <v>44409</v>
      </c>
      <c r="I64" s="1">
        <f t="shared" ca="1" si="2"/>
        <v>22</v>
      </c>
      <c r="J64" s="1" t="str">
        <f t="shared" ca="1" si="3"/>
        <v>3. Mayor a 6 meses</v>
      </c>
      <c r="K64" t="str">
        <f t="shared" si="0"/>
        <v>NO</v>
      </c>
      <c r="L64" t="s">
        <v>330</v>
      </c>
      <c r="M64" t="s">
        <v>338</v>
      </c>
      <c r="N64" t="s">
        <v>346</v>
      </c>
      <c r="O64" t="s">
        <v>345</v>
      </c>
      <c r="P64" t="str">
        <f t="shared" si="4"/>
        <v>ROBIN FLAVIO ZEA ASTOOpen Banking</v>
      </c>
      <c r="Q64">
        <v>2</v>
      </c>
      <c r="R64" t="s">
        <v>4</v>
      </c>
      <c r="S64" t="s">
        <v>21</v>
      </c>
      <c r="T64" s="21">
        <v>3</v>
      </c>
      <c r="U64" s="21" t="str" cm="1">
        <f t="array" ref="U64">_xlfn.IFS(T64=0,"Prenovato",T64=1,"Novato",T64=2,"Principiante avanzado",T64=3,"Competente",T64=4,"Proficiente",T64=5,"Master")</f>
        <v>Competente</v>
      </c>
      <c r="V64" s="21">
        <v>3</v>
      </c>
      <c r="W64" s="21" t="str" cm="1">
        <f t="array" ref="W64">_xlfn.IFS(V64=0,"No evidenciado",V64=1,"Novato",V64=2,"Principiante avanzado",V64=3,"Competente",V64=4,"Proficiente",V64=5,"Master")</f>
        <v>Competente</v>
      </c>
      <c r="X64" s="21">
        <v>3</v>
      </c>
      <c r="Y64" s="21" t="str" cm="1">
        <f t="array" ref="Y64">_xlfn.IFS(X64=0,"No evidenciado",X64=1,"Novato",X64=2,"Principiante avanzado",X64=3,"Competente",X64=4,"Proficiente",X64=5,"Master")</f>
        <v>Competente</v>
      </c>
      <c r="Z64" s="21">
        <v>3</v>
      </c>
      <c r="AA64" s="21" t="str" cm="1">
        <f t="array" ref="AA64">_xlfn.IFS(Z64=0,"No evidenciado",Z64=1,"Novato",Z64=2,"Principiante avanzado",Z64=3,"Competente",Z64=4,"Proficiente",Z64=5,"Master")</f>
        <v>Competente</v>
      </c>
      <c r="AB64" s="21">
        <v>3</v>
      </c>
      <c r="AC64" s="21" t="str" cm="1">
        <f t="array" ref="AC64">_xlfn.IFS(AB64=0,"Prenovato",AB64=1,"Novato",AB64=2,"Principiante avanzado",AB64=3,"Competente",AB64=4,"Proficiente",AB64=5,"Master")</f>
        <v>Competente</v>
      </c>
      <c r="AD64" s="21" t="str">
        <f t="shared" si="5"/>
        <v>EVALUACIÓN</v>
      </c>
    </row>
    <row r="65" spans="1:30" x14ac:dyDescent="0.25">
      <c r="A65" t="s">
        <v>193</v>
      </c>
      <c r="B65" t="s">
        <v>199</v>
      </c>
      <c r="C65" t="s">
        <v>205</v>
      </c>
      <c r="D65" t="s">
        <v>207</v>
      </c>
      <c r="E65" t="s">
        <v>212</v>
      </c>
      <c r="F65" t="s">
        <v>251</v>
      </c>
      <c r="G65" t="s">
        <v>290</v>
      </c>
      <c r="H65" s="5">
        <v>44409</v>
      </c>
      <c r="I65" s="1">
        <f t="shared" ca="1" si="2"/>
        <v>22</v>
      </c>
      <c r="J65" s="1" t="str">
        <f t="shared" ca="1" si="3"/>
        <v>3. Mayor a 6 meses</v>
      </c>
      <c r="K65" t="str">
        <f t="shared" si="0"/>
        <v>NO</v>
      </c>
      <c r="L65" t="s">
        <v>330</v>
      </c>
      <c r="M65" t="s">
        <v>335</v>
      </c>
      <c r="N65" t="s">
        <v>31</v>
      </c>
      <c r="O65" t="s">
        <v>31</v>
      </c>
      <c r="P65" t="str">
        <f t="shared" si="4"/>
        <v>ROBIN FLAVIO ZEA ASTOPatrones de Arq. Soluciones</v>
      </c>
      <c r="Q65">
        <v>3</v>
      </c>
      <c r="R65" t="s">
        <v>5</v>
      </c>
      <c r="S65" t="s">
        <v>21</v>
      </c>
      <c r="T65" s="21">
        <v>3</v>
      </c>
      <c r="U65" s="21" t="str" cm="1">
        <f t="array" ref="U65">_xlfn.IFS(T65=0,"Prenovato",T65=1,"Novato",T65=2,"Principiante avanzado",T65=3,"Competente",T65=4,"Proficiente",T65=5,"Master")</f>
        <v>Competente</v>
      </c>
      <c r="V65" s="21">
        <v>3</v>
      </c>
      <c r="W65" s="21" t="str" cm="1">
        <f t="array" ref="W65">_xlfn.IFS(V65=0,"No evidenciado",V65=1,"Novato",V65=2,"Principiante avanzado",V65=3,"Competente",V65=4,"Proficiente",V65=5,"Master")</f>
        <v>Competente</v>
      </c>
      <c r="X65" s="21">
        <v>3</v>
      </c>
      <c r="Y65" s="21" t="str" cm="1">
        <f t="array" ref="Y65">_xlfn.IFS(X65=0,"No evidenciado",X65=1,"Novato",X65=2,"Principiante avanzado",X65=3,"Competente",X65=4,"Proficiente",X65=5,"Master")</f>
        <v>Competente</v>
      </c>
      <c r="Z65" s="21">
        <v>3</v>
      </c>
      <c r="AA65" s="21" t="str" cm="1">
        <f t="array" ref="AA65">_xlfn.IFS(Z65=0,"No evidenciado",Z65=1,"Novato",Z65=2,"Principiante avanzado",Z65=3,"Competente",Z65=4,"Proficiente",Z65=5,"Master")</f>
        <v>Competente</v>
      </c>
      <c r="AB65" s="21">
        <v>3</v>
      </c>
      <c r="AC65" s="21" t="str" cm="1">
        <f t="array" ref="AC65">_xlfn.IFS(AB65=0,"Prenovato",AB65=1,"Novato",AB65=2,"Principiante avanzado",AB65=3,"Competente",AB65=4,"Proficiente",AB65=5,"Master")</f>
        <v>Competente</v>
      </c>
      <c r="AD65" s="21" t="str">
        <f t="shared" si="5"/>
        <v>EVALUACIÓN</v>
      </c>
    </row>
    <row r="66" spans="1:30" x14ac:dyDescent="0.25">
      <c r="A66" t="s">
        <v>193</v>
      </c>
      <c r="B66" t="s">
        <v>199</v>
      </c>
      <c r="C66" t="s">
        <v>205</v>
      </c>
      <c r="D66" t="s">
        <v>207</v>
      </c>
      <c r="E66" t="s">
        <v>212</v>
      </c>
      <c r="F66" t="s">
        <v>251</v>
      </c>
      <c r="G66" t="s">
        <v>290</v>
      </c>
      <c r="H66" s="5">
        <v>44409</v>
      </c>
      <c r="I66" s="1">
        <f t="shared" ca="1" si="2"/>
        <v>22</v>
      </c>
      <c r="J66" s="1" t="str">
        <f t="shared" ca="1" si="3"/>
        <v>3. Mayor a 6 meses</v>
      </c>
      <c r="K66" t="str">
        <f t="shared" ref="K66:K129" si="6">IF(COUNTIFS($E$2:$E$617,E66,$O$2:$O$617,"PRINCIPAL",$Q$2:$Q$617,0)&gt;0,"SI","NO")</f>
        <v>NO</v>
      </c>
      <c r="L66" t="s">
        <v>330</v>
      </c>
      <c r="M66" t="s">
        <v>336</v>
      </c>
      <c r="N66" t="s">
        <v>345</v>
      </c>
      <c r="O66" t="s">
        <v>345</v>
      </c>
      <c r="P66" t="str">
        <f t="shared" si="4"/>
        <v>ROBIN FLAVIO ZEA ASTOPatrones de Arq. Datos</v>
      </c>
      <c r="Q66">
        <v>2</v>
      </c>
      <c r="R66" t="s">
        <v>4</v>
      </c>
      <c r="S66" t="s">
        <v>21</v>
      </c>
      <c r="T66" s="21">
        <v>3</v>
      </c>
      <c r="U66" s="21" t="str" cm="1">
        <f t="array" ref="U66">_xlfn.IFS(T66=0,"Prenovato",T66=1,"Novato",T66=2,"Principiante avanzado",T66=3,"Competente",T66=4,"Proficiente",T66=5,"Master")</f>
        <v>Competente</v>
      </c>
      <c r="V66" s="21">
        <v>3</v>
      </c>
      <c r="W66" s="21" t="str" cm="1">
        <f t="array" ref="W66">_xlfn.IFS(V66=0,"No evidenciado",V66=1,"Novato",V66=2,"Principiante avanzado",V66=3,"Competente",V66=4,"Proficiente",V66=5,"Master")</f>
        <v>Competente</v>
      </c>
      <c r="X66" s="21">
        <v>3</v>
      </c>
      <c r="Y66" s="21" t="str" cm="1">
        <f t="array" ref="Y66">_xlfn.IFS(X66=0,"No evidenciado",X66=1,"Novato",X66=2,"Principiante avanzado",X66=3,"Competente",X66=4,"Proficiente",X66=5,"Master")</f>
        <v>Competente</v>
      </c>
      <c r="Z66" s="21">
        <v>3</v>
      </c>
      <c r="AA66" s="21" t="str" cm="1">
        <f t="array" ref="AA66">_xlfn.IFS(Z66=0,"No evidenciado",Z66=1,"Novato",Z66=2,"Principiante avanzado",Z66=3,"Competente",Z66=4,"Proficiente",Z66=5,"Master")</f>
        <v>Competente</v>
      </c>
      <c r="AB66" s="21">
        <v>3</v>
      </c>
      <c r="AC66" s="21" t="str" cm="1">
        <f t="array" ref="AC66">_xlfn.IFS(AB66=0,"Prenovato",AB66=1,"Novato",AB66=2,"Principiante avanzado",AB66=3,"Competente",AB66=4,"Proficiente",AB66=5,"Master")</f>
        <v>Competente</v>
      </c>
      <c r="AD66" s="21" t="str">
        <f t="shared" si="5"/>
        <v>EVALUACIÓN</v>
      </c>
    </row>
    <row r="67" spans="1:30" x14ac:dyDescent="0.25">
      <c r="A67" t="s">
        <v>193</v>
      </c>
      <c r="B67" t="s">
        <v>199</v>
      </c>
      <c r="C67" t="s">
        <v>205</v>
      </c>
      <c r="D67" t="s">
        <v>207</v>
      </c>
      <c r="E67" t="s">
        <v>212</v>
      </c>
      <c r="F67" t="s">
        <v>251</v>
      </c>
      <c r="G67" t="s">
        <v>290</v>
      </c>
      <c r="H67" s="5">
        <v>44409</v>
      </c>
      <c r="I67" s="1">
        <f t="shared" ref="I67:I130" ca="1" si="7">DATEDIF(H67,TODAY(),"m")</f>
        <v>22</v>
      </c>
      <c r="J67" s="1" t="str">
        <f t="shared" ref="J67:J130" ca="1" si="8">IF(I67&lt;=3,"1. Menor o igual a 3 meses",IF(I67&lt;=6,"2. Entre 4 - 6 meses","3. Mayor a 6 meses"))</f>
        <v>3. Mayor a 6 meses</v>
      </c>
      <c r="K67" t="str">
        <f t="shared" si="6"/>
        <v>NO</v>
      </c>
      <c r="L67" t="s">
        <v>330</v>
      </c>
      <c r="M67" t="s">
        <v>337</v>
      </c>
      <c r="N67" t="s">
        <v>345</v>
      </c>
      <c r="O67" t="s">
        <v>345</v>
      </c>
      <c r="P67" t="str">
        <f t="shared" ref="P67:P130" si="9">F67&amp;M67</f>
        <v>ROBIN FLAVIO ZEA ASTOModelos Bancarios</v>
      </c>
      <c r="Q67">
        <v>1</v>
      </c>
      <c r="R67" t="s">
        <v>6</v>
      </c>
      <c r="S67" t="s">
        <v>21</v>
      </c>
      <c r="T67" s="21">
        <v>3</v>
      </c>
      <c r="U67" s="21" t="str" cm="1">
        <f t="array" ref="U67">_xlfn.IFS(T67=0,"Prenovato",T67=1,"Novato",T67=2,"Principiante avanzado",T67=3,"Competente",T67=4,"Proficiente",T67=5,"Master")</f>
        <v>Competente</v>
      </c>
      <c r="V67" s="21">
        <v>3</v>
      </c>
      <c r="W67" s="21" t="str" cm="1">
        <f t="array" ref="W67">_xlfn.IFS(V67=0,"No evidenciado",V67=1,"Novato",V67=2,"Principiante avanzado",V67=3,"Competente",V67=4,"Proficiente",V67=5,"Master")</f>
        <v>Competente</v>
      </c>
      <c r="X67" s="21">
        <v>3</v>
      </c>
      <c r="Y67" s="21" t="str" cm="1">
        <f t="array" ref="Y67">_xlfn.IFS(X67=0,"No evidenciado",X67=1,"Novato",X67=2,"Principiante avanzado",X67=3,"Competente",X67=4,"Proficiente",X67=5,"Master")</f>
        <v>Competente</v>
      </c>
      <c r="Z67" s="21">
        <v>3</v>
      </c>
      <c r="AA67" s="21" t="str" cm="1">
        <f t="array" ref="AA67">_xlfn.IFS(Z67=0,"No evidenciado",Z67=1,"Novato",Z67=2,"Principiante avanzado",Z67=3,"Competente",Z67=4,"Proficiente",Z67=5,"Master")</f>
        <v>Competente</v>
      </c>
      <c r="AB67" s="21">
        <v>3</v>
      </c>
      <c r="AC67" s="21" t="str" cm="1">
        <f t="array" ref="AC67">_xlfn.IFS(AB67=0,"Prenovato",AB67=1,"Novato",AB67=2,"Principiante avanzado",AB67=3,"Competente",AB67=4,"Proficiente",AB67=5,"Master")</f>
        <v>Competente</v>
      </c>
      <c r="AD67" s="21" t="str">
        <f t="shared" ref="AD67:AD130" si="10">IF(A67&lt;&gt;E67,"EVALUACIÓN","AUTOEVALUACIÓN")</f>
        <v>EVALUACIÓN</v>
      </c>
    </row>
    <row r="68" spans="1:30" x14ac:dyDescent="0.25">
      <c r="A68" t="s">
        <v>193</v>
      </c>
      <c r="B68" t="s">
        <v>199</v>
      </c>
      <c r="C68" t="s">
        <v>205</v>
      </c>
      <c r="D68" t="s">
        <v>207</v>
      </c>
      <c r="E68" t="s">
        <v>212</v>
      </c>
      <c r="F68" t="s">
        <v>251</v>
      </c>
      <c r="G68" t="s">
        <v>290</v>
      </c>
      <c r="H68" s="5">
        <v>44409</v>
      </c>
      <c r="I68" s="1">
        <f t="shared" ca="1" si="7"/>
        <v>22</v>
      </c>
      <c r="J68" s="1" t="str">
        <f t="shared" ca="1" si="8"/>
        <v>3. Mayor a 6 meses</v>
      </c>
      <c r="K68" t="str">
        <f t="shared" si="6"/>
        <v>NO</v>
      </c>
      <c r="L68" t="s">
        <v>330</v>
      </c>
      <c r="M68" t="s">
        <v>332</v>
      </c>
      <c r="N68" t="s">
        <v>345</v>
      </c>
      <c r="O68" t="s">
        <v>345</v>
      </c>
      <c r="P68" t="str">
        <f t="shared" si="9"/>
        <v>ROBIN FLAVIO ZEA ASTOPrincipios de seguridad</v>
      </c>
      <c r="Q68">
        <v>2</v>
      </c>
      <c r="R68" t="s">
        <v>4</v>
      </c>
      <c r="S68" t="s">
        <v>21</v>
      </c>
      <c r="T68" s="21">
        <v>3</v>
      </c>
      <c r="U68" s="21" t="str" cm="1">
        <f t="array" ref="U68">_xlfn.IFS(T68=0,"Prenovato",T68=1,"Novato",T68=2,"Principiante avanzado",T68=3,"Competente",T68=4,"Proficiente",T68=5,"Master")</f>
        <v>Competente</v>
      </c>
      <c r="V68" s="21">
        <v>3</v>
      </c>
      <c r="W68" s="21" t="str" cm="1">
        <f t="array" ref="W68">_xlfn.IFS(V68=0,"No evidenciado",V68=1,"Novato",V68=2,"Principiante avanzado",V68=3,"Competente",V68=4,"Proficiente",V68=5,"Master")</f>
        <v>Competente</v>
      </c>
      <c r="X68" s="21">
        <v>3</v>
      </c>
      <c r="Y68" s="21" t="str" cm="1">
        <f t="array" ref="Y68">_xlfn.IFS(X68=0,"No evidenciado",X68=1,"Novato",X68=2,"Principiante avanzado",X68=3,"Competente",X68=4,"Proficiente",X68=5,"Master")</f>
        <v>Competente</v>
      </c>
      <c r="Z68" s="21">
        <v>3</v>
      </c>
      <c r="AA68" s="21" t="str" cm="1">
        <f t="array" ref="AA68">_xlfn.IFS(Z68=0,"No evidenciado",Z68=1,"Novato",Z68=2,"Principiante avanzado",Z68=3,"Competente",Z68=4,"Proficiente",Z68=5,"Master")</f>
        <v>Competente</v>
      </c>
      <c r="AB68" s="21">
        <v>3</v>
      </c>
      <c r="AC68" s="21" t="str" cm="1">
        <f t="array" ref="AC68">_xlfn.IFS(AB68=0,"Prenovato",AB68=1,"Novato",AB68=2,"Principiante avanzado",AB68=3,"Competente",AB68=4,"Proficiente",AB68=5,"Master")</f>
        <v>Competente</v>
      </c>
      <c r="AD68" s="21" t="str">
        <f t="shared" si="10"/>
        <v>EVALUACIÓN</v>
      </c>
    </row>
    <row r="69" spans="1:30" x14ac:dyDescent="0.25">
      <c r="A69" t="s">
        <v>193</v>
      </c>
      <c r="B69" t="s">
        <v>199</v>
      </c>
      <c r="C69" t="s">
        <v>205</v>
      </c>
      <c r="D69" t="s">
        <v>207</v>
      </c>
      <c r="E69" t="s">
        <v>212</v>
      </c>
      <c r="F69" t="s">
        <v>251</v>
      </c>
      <c r="G69" t="s">
        <v>290</v>
      </c>
      <c r="H69" s="5">
        <v>44409</v>
      </c>
      <c r="I69" s="1">
        <f t="shared" ca="1" si="7"/>
        <v>22</v>
      </c>
      <c r="J69" s="1" t="str">
        <f t="shared" ca="1" si="8"/>
        <v>3. Mayor a 6 meses</v>
      </c>
      <c r="K69" t="str">
        <f t="shared" si="6"/>
        <v>NO</v>
      </c>
      <c r="L69" t="s">
        <v>330</v>
      </c>
      <c r="M69" t="s">
        <v>334</v>
      </c>
      <c r="N69" t="s">
        <v>31</v>
      </c>
      <c r="O69" t="s">
        <v>31</v>
      </c>
      <c r="P69" t="str">
        <f t="shared" si="9"/>
        <v>ROBIN FLAVIO ZEA ASTOPlataformas</v>
      </c>
      <c r="Q69">
        <v>3</v>
      </c>
      <c r="R69" t="s">
        <v>5</v>
      </c>
      <c r="S69" t="s">
        <v>21</v>
      </c>
      <c r="T69" s="21">
        <v>3</v>
      </c>
      <c r="U69" s="21" t="str" cm="1">
        <f t="array" ref="U69">_xlfn.IFS(T69=0,"Prenovato",T69=1,"Novato",T69=2,"Principiante avanzado",T69=3,"Competente",T69=4,"Proficiente",T69=5,"Master")</f>
        <v>Competente</v>
      </c>
      <c r="V69" s="21">
        <v>3</v>
      </c>
      <c r="W69" s="21" t="str" cm="1">
        <f t="array" ref="W69">_xlfn.IFS(V69=0,"No evidenciado",V69=1,"Novato",V69=2,"Principiante avanzado",V69=3,"Competente",V69=4,"Proficiente",V69=5,"Master")</f>
        <v>Competente</v>
      </c>
      <c r="X69" s="21">
        <v>3</v>
      </c>
      <c r="Y69" s="21" t="str" cm="1">
        <f t="array" ref="Y69">_xlfn.IFS(X69=0,"No evidenciado",X69=1,"Novato",X69=2,"Principiante avanzado",X69=3,"Competente",X69=4,"Proficiente",X69=5,"Master")</f>
        <v>Competente</v>
      </c>
      <c r="Z69" s="21">
        <v>3</v>
      </c>
      <c r="AA69" s="21" t="str" cm="1">
        <f t="array" ref="AA69">_xlfn.IFS(Z69=0,"No evidenciado",Z69=1,"Novato",Z69=2,"Principiante avanzado",Z69=3,"Competente",Z69=4,"Proficiente",Z69=5,"Master")</f>
        <v>Competente</v>
      </c>
      <c r="AB69" s="21">
        <v>3</v>
      </c>
      <c r="AC69" s="21" t="str" cm="1">
        <f t="array" ref="AC69">_xlfn.IFS(AB69=0,"Prenovato",AB69=1,"Novato",AB69=2,"Principiante avanzado",AB69=3,"Competente",AB69=4,"Proficiente",AB69=5,"Master")</f>
        <v>Competente</v>
      </c>
      <c r="AD69" s="21" t="str">
        <f t="shared" si="10"/>
        <v>EVALUACIÓN</v>
      </c>
    </row>
    <row r="70" spans="1:30" x14ac:dyDescent="0.25">
      <c r="A70" t="s">
        <v>193</v>
      </c>
      <c r="B70" t="s">
        <v>199</v>
      </c>
      <c r="C70" t="s">
        <v>205</v>
      </c>
      <c r="D70" t="s">
        <v>207</v>
      </c>
      <c r="E70" t="s">
        <v>212</v>
      </c>
      <c r="F70" t="s">
        <v>251</v>
      </c>
      <c r="G70" t="s">
        <v>290</v>
      </c>
      <c r="H70" s="5">
        <v>44409</v>
      </c>
      <c r="I70" s="1">
        <f t="shared" ca="1" si="7"/>
        <v>22</v>
      </c>
      <c r="J70" s="1" t="str">
        <f t="shared" ca="1" si="8"/>
        <v>3. Mayor a 6 meses</v>
      </c>
      <c r="K70" t="str">
        <f t="shared" si="6"/>
        <v>NO</v>
      </c>
      <c r="L70" t="s">
        <v>330</v>
      </c>
      <c r="M70" t="s">
        <v>333</v>
      </c>
      <c r="N70" t="s">
        <v>345</v>
      </c>
      <c r="O70" t="s">
        <v>345</v>
      </c>
      <c r="P70" t="str">
        <f t="shared" si="9"/>
        <v>ROBIN FLAVIO ZEA ASTOTecnología BCP</v>
      </c>
      <c r="Q70">
        <v>2</v>
      </c>
      <c r="R70" t="s">
        <v>4</v>
      </c>
      <c r="S70" t="s">
        <v>21</v>
      </c>
      <c r="T70" s="21">
        <v>3</v>
      </c>
      <c r="U70" s="21" t="str" cm="1">
        <f t="array" ref="U70">_xlfn.IFS(T70=0,"Prenovato",T70=1,"Novato",T70=2,"Principiante avanzado",T70=3,"Competente",T70=4,"Proficiente",T70=5,"Master")</f>
        <v>Competente</v>
      </c>
      <c r="V70" s="21">
        <v>3</v>
      </c>
      <c r="W70" s="21" t="str" cm="1">
        <f t="array" ref="W70">_xlfn.IFS(V70=0,"No evidenciado",V70=1,"Novato",V70=2,"Principiante avanzado",V70=3,"Competente",V70=4,"Proficiente",V70=5,"Master")</f>
        <v>Competente</v>
      </c>
      <c r="X70" s="21">
        <v>3</v>
      </c>
      <c r="Y70" s="21" t="str" cm="1">
        <f t="array" ref="Y70">_xlfn.IFS(X70=0,"No evidenciado",X70=1,"Novato",X70=2,"Principiante avanzado",X70=3,"Competente",X70=4,"Proficiente",X70=5,"Master")</f>
        <v>Competente</v>
      </c>
      <c r="Z70" s="21">
        <v>3</v>
      </c>
      <c r="AA70" s="21" t="str" cm="1">
        <f t="array" ref="AA70">_xlfn.IFS(Z70=0,"No evidenciado",Z70=1,"Novato",Z70=2,"Principiante avanzado",Z70=3,"Competente",Z70=4,"Proficiente",Z70=5,"Master")</f>
        <v>Competente</v>
      </c>
      <c r="AB70" s="21">
        <v>3</v>
      </c>
      <c r="AC70" s="21" t="str" cm="1">
        <f t="array" ref="AC70">_xlfn.IFS(AB70=0,"Prenovato",AB70=1,"Novato",AB70=2,"Principiante avanzado",AB70=3,"Competente",AB70=4,"Proficiente",AB70=5,"Master")</f>
        <v>Competente</v>
      </c>
      <c r="AD70" s="21" t="str">
        <f t="shared" si="10"/>
        <v>EVALUACIÓN</v>
      </c>
    </row>
    <row r="71" spans="1:30" x14ac:dyDescent="0.25">
      <c r="A71" t="s">
        <v>193</v>
      </c>
      <c r="B71" t="s">
        <v>199</v>
      </c>
      <c r="C71" t="s">
        <v>205</v>
      </c>
      <c r="D71" t="s">
        <v>207</v>
      </c>
      <c r="E71" t="s">
        <v>212</v>
      </c>
      <c r="F71" t="s">
        <v>251</v>
      </c>
      <c r="G71" t="s">
        <v>290</v>
      </c>
      <c r="H71" s="5">
        <v>44409</v>
      </c>
      <c r="I71" s="1">
        <f t="shared" ca="1" si="7"/>
        <v>22</v>
      </c>
      <c r="J71" s="1" t="str">
        <f t="shared" ca="1" si="8"/>
        <v>3. Mayor a 6 meses</v>
      </c>
      <c r="K71" t="str">
        <f t="shared" si="6"/>
        <v>NO</v>
      </c>
      <c r="L71" t="s">
        <v>330</v>
      </c>
      <c r="M71" t="s">
        <v>331</v>
      </c>
      <c r="N71" t="s">
        <v>345</v>
      </c>
      <c r="O71" t="s">
        <v>345</v>
      </c>
      <c r="P71" t="str">
        <f t="shared" si="9"/>
        <v>ROBIN FLAVIO ZEA ASTOCloud</v>
      </c>
      <c r="Q71">
        <v>2</v>
      </c>
      <c r="R71" t="s">
        <v>4</v>
      </c>
      <c r="S71" t="s">
        <v>21</v>
      </c>
      <c r="T71" s="21">
        <v>3</v>
      </c>
      <c r="U71" s="21" t="str" cm="1">
        <f t="array" ref="U71">_xlfn.IFS(T71=0,"Prenovato",T71=1,"Novato",T71=2,"Principiante avanzado",T71=3,"Competente",T71=4,"Proficiente",T71=5,"Master")</f>
        <v>Competente</v>
      </c>
      <c r="V71" s="21">
        <v>3</v>
      </c>
      <c r="W71" s="21" t="str" cm="1">
        <f t="array" ref="W71">_xlfn.IFS(V71=0,"No evidenciado",V71=1,"Novato",V71=2,"Principiante avanzado",V71=3,"Competente",V71=4,"Proficiente",V71=5,"Master")</f>
        <v>Competente</v>
      </c>
      <c r="X71" s="21">
        <v>3</v>
      </c>
      <c r="Y71" s="21" t="str" cm="1">
        <f t="array" ref="Y71">_xlfn.IFS(X71=0,"No evidenciado",X71=1,"Novato",X71=2,"Principiante avanzado",X71=3,"Competente",X71=4,"Proficiente",X71=5,"Master")</f>
        <v>Competente</v>
      </c>
      <c r="Z71" s="21">
        <v>3</v>
      </c>
      <c r="AA71" s="21" t="str" cm="1">
        <f t="array" ref="AA71">_xlfn.IFS(Z71=0,"No evidenciado",Z71=1,"Novato",Z71=2,"Principiante avanzado",Z71=3,"Competente",Z71=4,"Proficiente",Z71=5,"Master")</f>
        <v>Competente</v>
      </c>
      <c r="AB71" s="21">
        <v>3</v>
      </c>
      <c r="AC71" s="21" t="str" cm="1">
        <f t="array" ref="AC71">_xlfn.IFS(AB71=0,"Prenovato",AB71=1,"Novato",AB71=2,"Principiante avanzado",AB71=3,"Competente",AB71=4,"Proficiente",AB71=5,"Master")</f>
        <v>Competente</v>
      </c>
      <c r="AD71" s="21" t="str">
        <f t="shared" si="10"/>
        <v>EVALUACIÓN</v>
      </c>
    </row>
    <row r="72" spans="1:30" x14ac:dyDescent="0.25">
      <c r="A72" t="s">
        <v>196</v>
      </c>
      <c r="B72" t="s">
        <v>202</v>
      </c>
      <c r="C72" t="s">
        <v>205</v>
      </c>
      <c r="D72" t="s">
        <v>207</v>
      </c>
      <c r="E72" t="s">
        <v>213</v>
      </c>
      <c r="F72" t="s">
        <v>252</v>
      </c>
      <c r="G72" t="s">
        <v>291</v>
      </c>
      <c r="H72" s="5">
        <v>44409</v>
      </c>
      <c r="I72" s="1">
        <f t="shared" ca="1" si="7"/>
        <v>22</v>
      </c>
      <c r="J72" s="1" t="str">
        <f t="shared" ca="1" si="8"/>
        <v>3. Mayor a 6 meses</v>
      </c>
      <c r="K72" t="str">
        <f t="shared" si="6"/>
        <v>NO</v>
      </c>
      <c r="L72" t="s">
        <v>330</v>
      </c>
      <c r="M72" t="s">
        <v>331</v>
      </c>
      <c r="N72" t="s">
        <v>345</v>
      </c>
      <c r="O72" t="s">
        <v>345</v>
      </c>
      <c r="P72" t="str">
        <f t="shared" si="9"/>
        <v>MONICA CECILIA CALDERON SEGURACloud</v>
      </c>
      <c r="Q72">
        <v>2</v>
      </c>
      <c r="R72" t="s">
        <v>4</v>
      </c>
      <c r="S72" t="s">
        <v>21</v>
      </c>
      <c r="T72" s="21">
        <v>3</v>
      </c>
      <c r="U72" s="21" t="str" cm="1">
        <f t="array" ref="U72">_xlfn.IFS(T72=0,"Prenovato",T72=1,"Novato",T72=2,"Principiante avanzado",T72=3,"Competente",T72=4,"Proficiente",T72=5,"Master")</f>
        <v>Competente</v>
      </c>
      <c r="V72" s="21">
        <v>3</v>
      </c>
      <c r="W72" s="21" t="str" cm="1">
        <f t="array" ref="W72">_xlfn.IFS(V72=0,"No evidenciado",V72=1,"Novato",V72=2,"Principiante avanzado",V72=3,"Competente",V72=4,"Proficiente",V72=5,"Master")</f>
        <v>Competente</v>
      </c>
      <c r="X72" s="21">
        <v>2</v>
      </c>
      <c r="Y72" s="21" t="str" cm="1">
        <f t="array" ref="Y72">_xlfn.IFS(X72=0,"No evidenciado",X72=1,"Novato",X72=2,"Principiante avanzado",X72=3,"Competente",X72=4,"Proficiente",X72=5,"Master")</f>
        <v>Principiante avanzado</v>
      </c>
      <c r="Z72" s="21">
        <v>3</v>
      </c>
      <c r="AA72" s="21" t="str" cm="1">
        <f t="array" ref="AA72">_xlfn.IFS(Z72=0,"No evidenciado",Z72=1,"Novato",Z72=2,"Principiante avanzado",Z72=3,"Competente",Z72=4,"Proficiente",Z72=5,"Master")</f>
        <v>Competente</v>
      </c>
      <c r="AB72" s="21">
        <v>2</v>
      </c>
      <c r="AC72" s="21" t="str" cm="1">
        <f t="array" ref="AC72">_xlfn.IFS(AB72=0,"Prenovato",AB72=1,"Novato",AB72=2,"Principiante avanzado",AB72=3,"Competente",AB72=4,"Proficiente",AB72=5,"Master")</f>
        <v>Principiante avanzado</v>
      </c>
      <c r="AD72" s="21" t="str">
        <f t="shared" si="10"/>
        <v>EVALUACIÓN</v>
      </c>
    </row>
    <row r="73" spans="1:30" x14ac:dyDescent="0.25">
      <c r="A73" t="s">
        <v>196</v>
      </c>
      <c r="B73" t="s">
        <v>202</v>
      </c>
      <c r="C73" t="s">
        <v>205</v>
      </c>
      <c r="D73" t="s">
        <v>207</v>
      </c>
      <c r="E73" t="s">
        <v>213</v>
      </c>
      <c r="F73" t="s">
        <v>252</v>
      </c>
      <c r="G73" t="s">
        <v>291</v>
      </c>
      <c r="H73" s="5">
        <v>44409</v>
      </c>
      <c r="I73" s="1">
        <f t="shared" ca="1" si="7"/>
        <v>22</v>
      </c>
      <c r="J73" s="1" t="str">
        <f t="shared" ca="1" si="8"/>
        <v>3. Mayor a 6 meses</v>
      </c>
      <c r="K73" t="str">
        <f t="shared" si="6"/>
        <v>NO</v>
      </c>
      <c r="L73" t="s">
        <v>330</v>
      </c>
      <c r="M73" t="s">
        <v>333</v>
      </c>
      <c r="N73" t="s">
        <v>345</v>
      </c>
      <c r="O73" t="s">
        <v>345</v>
      </c>
      <c r="P73" t="str">
        <f t="shared" si="9"/>
        <v>MONICA CECILIA CALDERON SEGURATecnología BCP</v>
      </c>
      <c r="Q73">
        <v>2</v>
      </c>
      <c r="R73" t="s">
        <v>4</v>
      </c>
      <c r="S73" t="s">
        <v>21</v>
      </c>
      <c r="T73" s="21">
        <v>3</v>
      </c>
      <c r="U73" s="21" t="str" cm="1">
        <f t="array" ref="U73">_xlfn.IFS(T73=0,"Prenovato",T73=1,"Novato",T73=2,"Principiante avanzado",T73=3,"Competente",T73=4,"Proficiente",T73=5,"Master")</f>
        <v>Competente</v>
      </c>
      <c r="V73" s="21">
        <v>3</v>
      </c>
      <c r="W73" s="21" t="str" cm="1">
        <f t="array" ref="W73">_xlfn.IFS(V73=0,"No evidenciado",V73=1,"Novato",V73=2,"Principiante avanzado",V73=3,"Competente",V73=4,"Proficiente",V73=5,"Master")</f>
        <v>Competente</v>
      </c>
      <c r="X73" s="21">
        <v>2</v>
      </c>
      <c r="Y73" s="21" t="str" cm="1">
        <f t="array" ref="Y73">_xlfn.IFS(X73=0,"No evidenciado",X73=1,"Novato",X73=2,"Principiante avanzado",X73=3,"Competente",X73=4,"Proficiente",X73=5,"Master")</f>
        <v>Principiante avanzado</v>
      </c>
      <c r="Z73" s="21">
        <v>3</v>
      </c>
      <c r="AA73" s="21" t="str" cm="1">
        <f t="array" ref="AA73">_xlfn.IFS(Z73=0,"No evidenciado",Z73=1,"Novato",Z73=2,"Principiante avanzado",Z73=3,"Competente",Z73=4,"Proficiente",Z73=5,"Master")</f>
        <v>Competente</v>
      </c>
      <c r="AB73" s="21">
        <v>2</v>
      </c>
      <c r="AC73" s="21" t="str" cm="1">
        <f t="array" ref="AC73">_xlfn.IFS(AB73=0,"Prenovato",AB73=1,"Novato",AB73=2,"Principiante avanzado",AB73=3,"Competente",AB73=4,"Proficiente",AB73=5,"Master")</f>
        <v>Principiante avanzado</v>
      </c>
      <c r="AD73" s="21" t="str">
        <f t="shared" si="10"/>
        <v>EVALUACIÓN</v>
      </c>
    </row>
    <row r="74" spans="1:30" x14ac:dyDescent="0.25">
      <c r="A74" t="s">
        <v>196</v>
      </c>
      <c r="B74" t="s">
        <v>202</v>
      </c>
      <c r="C74" t="s">
        <v>205</v>
      </c>
      <c r="D74" t="s">
        <v>207</v>
      </c>
      <c r="E74" t="s">
        <v>213</v>
      </c>
      <c r="F74" t="s">
        <v>252</v>
      </c>
      <c r="G74" t="s">
        <v>291</v>
      </c>
      <c r="H74" s="5">
        <v>44409</v>
      </c>
      <c r="I74" s="1">
        <f t="shared" ca="1" si="7"/>
        <v>22</v>
      </c>
      <c r="J74" s="1" t="str">
        <f t="shared" ca="1" si="8"/>
        <v>3. Mayor a 6 meses</v>
      </c>
      <c r="K74" t="str">
        <f t="shared" si="6"/>
        <v>NO</v>
      </c>
      <c r="L74" t="s">
        <v>330</v>
      </c>
      <c r="M74" t="s">
        <v>332</v>
      </c>
      <c r="N74" t="s">
        <v>345</v>
      </c>
      <c r="O74" t="s">
        <v>345</v>
      </c>
      <c r="P74" t="str">
        <f t="shared" si="9"/>
        <v>MONICA CECILIA CALDERON SEGURAPrincipios de seguridad</v>
      </c>
      <c r="Q74">
        <v>2</v>
      </c>
      <c r="R74" t="s">
        <v>4</v>
      </c>
      <c r="S74" t="s">
        <v>21</v>
      </c>
      <c r="T74" s="21">
        <v>3</v>
      </c>
      <c r="U74" s="21" t="str" cm="1">
        <f t="array" ref="U74">_xlfn.IFS(T74=0,"Prenovato",T74=1,"Novato",T74=2,"Principiante avanzado",T74=3,"Competente",T74=4,"Proficiente",T74=5,"Master")</f>
        <v>Competente</v>
      </c>
      <c r="V74" s="21">
        <v>3</v>
      </c>
      <c r="W74" s="21" t="str" cm="1">
        <f t="array" ref="W74">_xlfn.IFS(V74=0,"No evidenciado",V74=1,"Novato",V74=2,"Principiante avanzado",V74=3,"Competente",V74=4,"Proficiente",V74=5,"Master")</f>
        <v>Competente</v>
      </c>
      <c r="X74" s="21">
        <v>2</v>
      </c>
      <c r="Y74" s="21" t="str" cm="1">
        <f t="array" ref="Y74">_xlfn.IFS(X74=0,"No evidenciado",X74=1,"Novato",X74=2,"Principiante avanzado",X74=3,"Competente",X74=4,"Proficiente",X74=5,"Master")</f>
        <v>Principiante avanzado</v>
      </c>
      <c r="Z74" s="21">
        <v>3</v>
      </c>
      <c r="AA74" s="21" t="str" cm="1">
        <f t="array" ref="AA74">_xlfn.IFS(Z74=0,"No evidenciado",Z74=1,"Novato",Z74=2,"Principiante avanzado",Z74=3,"Competente",Z74=4,"Proficiente",Z74=5,"Master")</f>
        <v>Competente</v>
      </c>
      <c r="AB74" s="21">
        <v>2</v>
      </c>
      <c r="AC74" s="21" t="str" cm="1">
        <f t="array" ref="AC74">_xlfn.IFS(AB74=0,"Prenovato",AB74=1,"Novato",AB74=2,"Principiante avanzado",AB74=3,"Competente",AB74=4,"Proficiente",AB74=5,"Master")</f>
        <v>Principiante avanzado</v>
      </c>
      <c r="AD74" s="21" t="str">
        <f t="shared" si="10"/>
        <v>EVALUACIÓN</v>
      </c>
    </row>
    <row r="75" spans="1:30" x14ac:dyDescent="0.25">
      <c r="A75" t="s">
        <v>196</v>
      </c>
      <c r="B75" t="s">
        <v>202</v>
      </c>
      <c r="C75" t="s">
        <v>205</v>
      </c>
      <c r="D75" t="s">
        <v>207</v>
      </c>
      <c r="E75" t="s">
        <v>213</v>
      </c>
      <c r="F75" t="s">
        <v>252</v>
      </c>
      <c r="G75" t="s">
        <v>291</v>
      </c>
      <c r="H75" s="5">
        <v>44409</v>
      </c>
      <c r="I75" s="1">
        <f t="shared" ca="1" si="7"/>
        <v>22</v>
      </c>
      <c r="J75" s="1" t="str">
        <f t="shared" ca="1" si="8"/>
        <v>3. Mayor a 6 meses</v>
      </c>
      <c r="K75" t="str">
        <f t="shared" si="6"/>
        <v>NO</v>
      </c>
      <c r="L75" t="s">
        <v>330</v>
      </c>
      <c r="M75" t="s">
        <v>334</v>
      </c>
      <c r="N75" t="s">
        <v>31</v>
      </c>
      <c r="O75" t="s">
        <v>31</v>
      </c>
      <c r="P75" t="str">
        <f t="shared" si="9"/>
        <v>MONICA CECILIA CALDERON SEGURAPlataformas</v>
      </c>
      <c r="Q75">
        <v>3</v>
      </c>
      <c r="R75" t="s">
        <v>5</v>
      </c>
      <c r="S75" t="s">
        <v>21</v>
      </c>
      <c r="T75" s="21">
        <v>3</v>
      </c>
      <c r="U75" s="21" t="str" cm="1">
        <f t="array" ref="U75">_xlfn.IFS(T75=0,"Prenovato",T75=1,"Novato",T75=2,"Principiante avanzado",T75=3,"Competente",T75=4,"Proficiente",T75=5,"Master")</f>
        <v>Competente</v>
      </c>
      <c r="V75" s="21">
        <v>3</v>
      </c>
      <c r="W75" s="21" t="str" cm="1">
        <f t="array" ref="W75">_xlfn.IFS(V75=0,"No evidenciado",V75=1,"Novato",V75=2,"Principiante avanzado",V75=3,"Competente",V75=4,"Proficiente",V75=5,"Master")</f>
        <v>Competente</v>
      </c>
      <c r="X75" s="21">
        <v>2</v>
      </c>
      <c r="Y75" s="21" t="str" cm="1">
        <f t="array" ref="Y75">_xlfn.IFS(X75=0,"No evidenciado",X75=1,"Novato",X75=2,"Principiante avanzado",X75=3,"Competente",X75=4,"Proficiente",X75=5,"Master")</f>
        <v>Principiante avanzado</v>
      </c>
      <c r="Z75" s="21">
        <v>3</v>
      </c>
      <c r="AA75" s="21" t="str" cm="1">
        <f t="array" ref="AA75">_xlfn.IFS(Z75=0,"No evidenciado",Z75=1,"Novato",Z75=2,"Principiante avanzado",Z75=3,"Competente",Z75=4,"Proficiente",Z75=5,"Master")</f>
        <v>Competente</v>
      </c>
      <c r="AB75" s="21">
        <v>2</v>
      </c>
      <c r="AC75" s="21" t="str" cm="1">
        <f t="array" ref="AC75">_xlfn.IFS(AB75=0,"Prenovato",AB75=1,"Novato",AB75=2,"Principiante avanzado",AB75=3,"Competente",AB75=4,"Proficiente",AB75=5,"Master")</f>
        <v>Principiante avanzado</v>
      </c>
      <c r="AD75" s="21" t="str">
        <f t="shared" si="10"/>
        <v>EVALUACIÓN</v>
      </c>
    </row>
    <row r="76" spans="1:30" x14ac:dyDescent="0.25">
      <c r="A76" t="s">
        <v>196</v>
      </c>
      <c r="B76" t="s">
        <v>202</v>
      </c>
      <c r="C76" t="s">
        <v>205</v>
      </c>
      <c r="D76" t="s">
        <v>207</v>
      </c>
      <c r="E76" t="s">
        <v>213</v>
      </c>
      <c r="F76" t="s">
        <v>252</v>
      </c>
      <c r="G76" t="s">
        <v>291</v>
      </c>
      <c r="H76" s="5">
        <v>44409</v>
      </c>
      <c r="I76" s="1">
        <f t="shared" ca="1" si="7"/>
        <v>22</v>
      </c>
      <c r="J76" s="1" t="str">
        <f t="shared" ca="1" si="8"/>
        <v>3. Mayor a 6 meses</v>
      </c>
      <c r="K76" t="str">
        <f t="shared" si="6"/>
        <v>NO</v>
      </c>
      <c r="L76" t="s">
        <v>330</v>
      </c>
      <c r="M76" t="s">
        <v>335</v>
      </c>
      <c r="N76" t="s">
        <v>31</v>
      </c>
      <c r="O76" t="s">
        <v>31</v>
      </c>
      <c r="P76" t="str">
        <f t="shared" si="9"/>
        <v>MONICA CECILIA CALDERON SEGURAPatrones de Arq. Soluciones</v>
      </c>
      <c r="Q76">
        <v>3</v>
      </c>
      <c r="R76" t="s">
        <v>5</v>
      </c>
      <c r="S76" t="s">
        <v>21</v>
      </c>
      <c r="T76" s="21">
        <v>3</v>
      </c>
      <c r="U76" s="21" t="str" cm="1">
        <f t="array" ref="U76">_xlfn.IFS(T76=0,"Prenovato",T76=1,"Novato",T76=2,"Principiante avanzado",T76=3,"Competente",T76=4,"Proficiente",T76=5,"Master")</f>
        <v>Competente</v>
      </c>
      <c r="V76" s="21">
        <v>3</v>
      </c>
      <c r="W76" s="21" t="str" cm="1">
        <f t="array" ref="W76">_xlfn.IFS(V76=0,"No evidenciado",V76=1,"Novato",V76=2,"Principiante avanzado",V76=3,"Competente",V76=4,"Proficiente",V76=5,"Master")</f>
        <v>Competente</v>
      </c>
      <c r="X76" s="21">
        <v>2</v>
      </c>
      <c r="Y76" s="21" t="str" cm="1">
        <f t="array" ref="Y76">_xlfn.IFS(X76=0,"No evidenciado",X76=1,"Novato",X76=2,"Principiante avanzado",X76=3,"Competente",X76=4,"Proficiente",X76=5,"Master")</f>
        <v>Principiante avanzado</v>
      </c>
      <c r="Z76" s="21">
        <v>3</v>
      </c>
      <c r="AA76" s="21" t="str" cm="1">
        <f t="array" ref="AA76">_xlfn.IFS(Z76=0,"No evidenciado",Z76=1,"Novato",Z76=2,"Principiante avanzado",Z76=3,"Competente",Z76=4,"Proficiente",Z76=5,"Master")</f>
        <v>Competente</v>
      </c>
      <c r="AB76" s="21">
        <v>2</v>
      </c>
      <c r="AC76" s="21" t="str" cm="1">
        <f t="array" ref="AC76">_xlfn.IFS(AB76=0,"Prenovato",AB76=1,"Novato",AB76=2,"Principiante avanzado",AB76=3,"Competente",AB76=4,"Proficiente",AB76=5,"Master")</f>
        <v>Principiante avanzado</v>
      </c>
      <c r="AD76" s="21" t="str">
        <f t="shared" si="10"/>
        <v>EVALUACIÓN</v>
      </c>
    </row>
    <row r="77" spans="1:30" x14ac:dyDescent="0.25">
      <c r="A77" t="s">
        <v>196</v>
      </c>
      <c r="B77" t="s">
        <v>202</v>
      </c>
      <c r="C77" t="s">
        <v>205</v>
      </c>
      <c r="D77" t="s">
        <v>207</v>
      </c>
      <c r="E77" t="s">
        <v>213</v>
      </c>
      <c r="F77" t="s">
        <v>252</v>
      </c>
      <c r="G77" t="s">
        <v>291</v>
      </c>
      <c r="H77" s="5">
        <v>44409</v>
      </c>
      <c r="I77" s="1">
        <f t="shared" ca="1" si="7"/>
        <v>22</v>
      </c>
      <c r="J77" s="1" t="str">
        <f t="shared" ca="1" si="8"/>
        <v>3. Mayor a 6 meses</v>
      </c>
      <c r="K77" t="str">
        <f t="shared" si="6"/>
        <v>NO</v>
      </c>
      <c r="L77" t="s">
        <v>330</v>
      </c>
      <c r="M77" t="s">
        <v>336</v>
      </c>
      <c r="N77" t="s">
        <v>345</v>
      </c>
      <c r="O77" t="s">
        <v>345</v>
      </c>
      <c r="P77" t="str">
        <f t="shared" si="9"/>
        <v>MONICA CECILIA CALDERON SEGURAPatrones de Arq. Datos</v>
      </c>
      <c r="Q77">
        <v>2</v>
      </c>
      <c r="R77" t="s">
        <v>4</v>
      </c>
      <c r="S77" t="s">
        <v>21</v>
      </c>
      <c r="T77" s="21">
        <v>3</v>
      </c>
      <c r="U77" s="21" t="str" cm="1">
        <f t="array" ref="U77">_xlfn.IFS(T77=0,"Prenovato",T77=1,"Novato",T77=2,"Principiante avanzado",T77=3,"Competente",T77=4,"Proficiente",T77=5,"Master")</f>
        <v>Competente</v>
      </c>
      <c r="V77" s="21">
        <v>3</v>
      </c>
      <c r="W77" s="21" t="str" cm="1">
        <f t="array" ref="W77">_xlfn.IFS(V77=0,"No evidenciado",V77=1,"Novato",V77=2,"Principiante avanzado",V77=3,"Competente",V77=4,"Proficiente",V77=5,"Master")</f>
        <v>Competente</v>
      </c>
      <c r="X77" s="21">
        <v>2</v>
      </c>
      <c r="Y77" s="21" t="str" cm="1">
        <f t="array" ref="Y77">_xlfn.IFS(X77=0,"No evidenciado",X77=1,"Novato",X77=2,"Principiante avanzado",X77=3,"Competente",X77=4,"Proficiente",X77=5,"Master")</f>
        <v>Principiante avanzado</v>
      </c>
      <c r="Z77" s="21">
        <v>3</v>
      </c>
      <c r="AA77" s="21" t="str" cm="1">
        <f t="array" ref="AA77">_xlfn.IFS(Z77=0,"No evidenciado",Z77=1,"Novato",Z77=2,"Principiante avanzado",Z77=3,"Competente",Z77=4,"Proficiente",Z77=5,"Master")</f>
        <v>Competente</v>
      </c>
      <c r="AB77" s="21">
        <v>2</v>
      </c>
      <c r="AC77" s="21" t="str" cm="1">
        <f t="array" ref="AC77">_xlfn.IFS(AB77=0,"Prenovato",AB77=1,"Novato",AB77=2,"Principiante avanzado",AB77=3,"Competente",AB77=4,"Proficiente",AB77=5,"Master")</f>
        <v>Principiante avanzado</v>
      </c>
      <c r="AD77" s="21" t="str">
        <f t="shared" si="10"/>
        <v>EVALUACIÓN</v>
      </c>
    </row>
    <row r="78" spans="1:30" x14ac:dyDescent="0.25">
      <c r="A78" t="s">
        <v>196</v>
      </c>
      <c r="B78" t="s">
        <v>202</v>
      </c>
      <c r="C78" t="s">
        <v>205</v>
      </c>
      <c r="D78" t="s">
        <v>207</v>
      </c>
      <c r="E78" t="s">
        <v>213</v>
      </c>
      <c r="F78" t="s">
        <v>252</v>
      </c>
      <c r="G78" t="s">
        <v>291</v>
      </c>
      <c r="H78" s="5">
        <v>44409</v>
      </c>
      <c r="I78" s="1">
        <f t="shared" ca="1" si="7"/>
        <v>22</v>
      </c>
      <c r="J78" s="1" t="str">
        <f t="shared" ca="1" si="8"/>
        <v>3. Mayor a 6 meses</v>
      </c>
      <c r="K78" t="str">
        <f t="shared" si="6"/>
        <v>NO</v>
      </c>
      <c r="L78" t="s">
        <v>330</v>
      </c>
      <c r="M78" t="s">
        <v>338</v>
      </c>
      <c r="N78" t="s">
        <v>346</v>
      </c>
      <c r="O78" t="s">
        <v>345</v>
      </c>
      <c r="P78" t="str">
        <f t="shared" si="9"/>
        <v>MONICA CECILIA CALDERON SEGURAOpen Banking</v>
      </c>
      <c r="Q78">
        <v>1</v>
      </c>
      <c r="R78" t="s">
        <v>6</v>
      </c>
      <c r="S78" t="s">
        <v>21</v>
      </c>
      <c r="T78" s="21">
        <v>3</v>
      </c>
      <c r="U78" s="21" t="str" cm="1">
        <f t="array" ref="U78">_xlfn.IFS(T78=0,"Prenovato",T78=1,"Novato",T78=2,"Principiante avanzado",T78=3,"Competente",T78=4,"Proficiente",T78=5,"Master")</f>
        <v>Competente</v>
      </c>
      <c r="V78" s="21">
        <v>3</v>
      </c>
      <c r="W78" s="21" t="str" cm="1">
        <f t="array" ref="W78">_xlfn.IFS(V78=0,"No evidenciado",V78=1,"Novato",V78=2,"Principiante avanzado",V78=3,"Competente",V78=4,"Proficiente",V78=5,"Master")</f>
        <v>Competente</v>
      </c>
      <c r="X78" s="21">
        <v>2</v>
      </c>
      <c r="Y78" s="21" t="str" cm="1">
        <f t="array" ref="Y78">_xlfn.IFS(X78=0,"No evidenciado",X78=1,"Novato",X78=2,"Principiante avanzado",X78=3,"Competente",X78=4,"Proficiente",X78=5,"Master")</f>
        <v>Principiante avanzado</v>
      </c>
      <c r="Z78" s="21">
        <v>3</v>
      </c>
      <c r="AA78" s="21" t="str" cm="1">
        <f t="array" ref="AA78">_xlfn.IFS(Z78=0,"No evidenciado",Z78=1,"Novato",Z78=2,"Principiante avanzado",Z78=3,"Competente",Z78=4,"Proficiente",Z78=5,"Master")</f>
        <v>Competente</v>
      </c>
      <c r="AB78" s="21">
        <v>2</v>
      </c>
      <c r="AC78" s="21" t="str" cm="1">
        <f t="array" ref="AC78">_xlfn.IFS(AB78=0,"Prenovato",AB78=1,"Novato",AB78=2,"Principiante avanzado",AB78=3,"Competente",AB78=4,"Proficiente",AB78=5,"Master")</f>
        <v>Principiante avanzado</v>
      </c>
      <c r="AD78" s="21" t="str">
        <f t="shared" si="10"/>
        <v>EVALUACIÓN</v>
      </c>
    </row>
    <row r="79" spans="1:30" x14ac:dyDescent="0.25">
      <c r="A79" t="s">
        <v>196</v>
      </c>
      <c r="B79" t="s">
        <v>202</v>
      </c>
      <c r="C79" t="s">
        <v>205</v>
      </c>
      <c r="D79" t="s">
        <v>207</v>
      </c>
      <c r="E79" t="s">
        <v>213</v>
      </c>
      <c r="F79" t="s">
        <v>252</v>
      </c>
      <c r="G79" t="s">
        <v>291</v>
      </c>
      <c r="H79" s="5">
        <v>44409</v>
      </c>
      <c r="I79" s="1">
        <f t="shared" ca="1" si="7"/>
        <v>22</v>
      </c>
      <c r="J79" s="1" t="str">
        <f t="shared" ca="1" si="8"/>
        <v>3. Mayor a 6 meses</v>
      </c>
      <c r="K79" t="str">
        <f t="shared" si="6"/>
        <v>NO</v>
      </c>
      <c r="L79" t="s">
        <v>330</v>
      </c>
      <c r="M79" t="s">
        <v>337</v>
      </c>
      <c r="N79" t="s">
        <v>345</v>
      </c>
      <c r="O79" t="s">
        <v>345</v>
      </c>
      <c r="P79" t="str">
        <f t="shared" si="9"/>
        <v>MONICA CECILIA CALDERON SEGURAModelos Bancarios</v>
      </c>
      <c r="Q79">
        <v>1</v>
      </c>
      <c r="R79" t="s">
        <v>6</v>
      </c>
      <c r="S79" t="s">
        <v>21</v>
      </c>
      <c r="T79" s="21">
        <v>3</v>
      </c>
      <c r="U79" s="21" t="str" cm="1">
        <f t="array" ref="U79">_xlfn.IFS(T79=0,"Prenovato",T79=1,"Novato",T79=2,"Principiante avanzado",T79=3,"Competente",T79=4,"Proficiente",T79=5,"Master")</f>
        <v>Competente</v>
      </c>
      <c r="V79" s="21">
        <v>3</v>
      </c>
      <c r="W79" s="21" t="str" cm="1">
        <f t="array" ref="W79">_xlfn.IFS(V79=0,"No evidenciado",V79=1,"Novato",V79=2,"Principiante avanzado",V79=3,"Competente",V79=4,"Proficiente",V79=5,"Master")</f>
        <v>Competente</v>
      </c>
      <c r="X79" s="21">
        <v>2</v>
      </c>
      <c r="Y79" s="21" t="str" cm="1">
        <f t="array" ref="Y79">_xlfn.IFS(X79=0,"No evidenciado",X79=1,"Novato",X79=2,"Principiante avanzado",X79=3,"Competente",X79=4,"Proficiente",X79=5,"Master")</f>
        <v>Principiante avanzado</v>
      </c>
      <c r="Z79" s="21">
        <v>3</v>
      </c>
      <c r="AA79" s="21" t="str" cm="1">
        <f t="array" ref="AA79">_xlfn.IFS(Z79=0,"No evidenciado",Z79=1,"Novato",Z79=2,"Principiante avanzado",Z79=3,"Competente",Z79=4,"Proficiente",Z79=5,"Master")</f>
        <v>Competente</v>
      </c>
      <c r="AB79" s="21">
        <v>2</v>
      </c>
      <c r="AC79" s="21" t="str" cm="1">
        <f t="array" ref="AC79">_xlfn.IFS(AB79=0,"Prenovato",AB79=1,"Novato",AB79=2,"Principiante avanzado",AB79=3,"Competente",AB79=4,"Proficiente",AB79=5,"Master")</f>
        <v>Principiante avanzado</v>
      </c>
      <c r="AD79" s="21" t="str">
        <f t="shared" si="10"/>
        <v>EVALUACIÓN</v>
      </c>
    </row>
    <row r="80" spans="1:30" x14ac:dyDescent="0.25">
      <c r="A80" t="s">
        <v>196</v>
      </c>
      <c r="B80" t="s">
        <v>202</v>
      </c>
      <c r="C80" t="s">
        <v>205</v>
      </c>
      <c r="D80" t="s">
        <v>207</v>
      </c>
      <c r="E80" t="s">
        <v>213</v>
      </c>
      <c r="F80" t="s">
        <v>252</v>
      </c>
      <c r="G80" t="s">
        <v>291</v>
      </c>
      <c r="H80" s="5">
        <v>44409</v>
      </c>
      <c r="I80" s="1">
        <f t="shared" ca="1" si="7"/>
        <v>22</v>
      </c>
      <c r="J80" s="1" t="str">
        <f t="shared" ca="1" si="8"/>
        <v>3. Mayor a 6 meses</v>
      </c>
      <c r="K80" t="str">
        <f t="shared" si="6"/>
        <v>NO</v>
      </c>
      <c r="L80" t="s">
        <v>330</v>
      </c>
      <c r="M80" t="s">
        <v>339</v>
      </c>
      <c r="N80" t="s">
        <v>346</v>
      </c>
      <c r="O80" t="s">
        <v>345</v>
      </c>
      <c r="P80" t="str">
        <f t="shared" si="9"/>
        <v>MONICA CECILIA CALDERON SEGURAMicroservicios y APIs</v>
      </c>
      <c r="Q80">
        <v>3</v>
      </c>
      <c r="R80" t="s">
        <v>5</v>
      </c>
      <c r="S80" t="s">
        <v>21</v>
      </c>
      <c r="T80" s="21">
        <v>3</v>
      </c>
      <c r="U80" s="21" t="str" cm="1">
        <f t="array" ref="U80">_xlfn.IFS(T80=0,"Prenovato",T80=1,"Novato",T80=2,"Principiante avanzado",T80=3,"Competente",T80=4,"Proficiente",T80=5,"Master")</f>
        <v>Competente</v>
      </c>
      <c r="V80" s="21">
        <v>3</v>
      </c>
      <c r="W80" s="21" t="str" cm="1">
        <f t="array" ref="W80">_xlfn.IFS(V80=0,"No evidenciado",V80=1,"Novato",V80=2,"Principiante avanzado",V80=3,"Competente",V80=4,"Proficiente",V80=5,"Master")</f>
        <v>Competente</v>
      </c>
      <c r="X80" s="21">
        <v>2</v>
      </c>
      <c r="Y80" s="21" t="str" cm="1">
        <f t="array" ref="Y80">_xlfn.IFS(X80=0,"No evidenciado",X80=1,"Novato",X80=2,"Principiante avanzado",X80=3,"Competente",X80=4,"Proficiente",X80=5,"Master")</f>
        <v>Principiante avanzado</v>
      </c>
      <c r="Z80" s="21">
        <v>3</v>
      </c>
      <c r="AA80" s="21" t="str" cm="1">
        <f t="array" ref="AA80">_xlfn.IFS(Z80=0,"No evidenciado",Z80=1,"Novato",Z80=2,"Principiante avanzado",Z80=3,"Competente",Z80=4,"Proficiente",Z80=5,"Master")</f>
        <v>Competente</v>
      </c>
      <c r="AB80" s="21">
        <v>2</v>
      </c>
      <c r="AC80" s="21" t="str" cm="1">
        <f t="array" ref="AC80">_xlfn.IFS(AB80=0,"Prenovato",AB80=1,"Novato",AB80=2,"Principiante avanzado",AB80=3,"Competente",AB80=4,"Proficiente",AB80=5,"Master")</f>
        <v>Principiante avanzado</v>
      </c>
      <c r="AD80" s="21" t="str">
        <f t="shared" si="10"/>
        <v>EVALUACIÓN</v>
      </c>
    </row>
    <row r="81" spans="1:30" x14ac:dyDescent="0.25">
      <c r="A81" t="s">
        <v>196</v>
      </c>
      <c r="B81" t="s">
        <v>202</v>
      </c>
      <c r="C81" t="s">
        <v>205</v>
      </c>
      <c r="D81" t="s">
        <v>207</v>
      </c>
      <c r="E81" t="s">
        <v>213</v>
      </c>
      <c r="F81" t="s">
        <v>252</v>
      </c>
      <c r="G81" t="s">
        <v>291</v>
      </c>
      <c r="H81" s="5">
        <v>44409</v>
      </c>
      <c r="I81" s="1">
        <f t="shared" ca="1" si="7"/>
        <v>22</v>
      </c>
      <c r="J81" s="1" t="str">
        <f t="shared" ca="1" si="8"/>
        <v>3. Mayor a 6 meses</v>
      </c>
      <c r="K81" t="str">
        <f t="shared" si="6"/>
        <v>NO</v>
      </c>
      <c r="L81" t="s">
        <v>330</v>
      </c>
      <c r="M81" t="s">
        <v>344</v>
      </c>
      <c r="N81" t="s">
        <v>345</v>
      </c>
      <c r="O81" t="s">
        <v>345</v>
      </c>
      <c r="P81" t="str">
        <f t="shared" si="9"/>
        <v>MONICA CECILIA CALDERON SEGURAAutomatización</v>
      </c>
      <c r="Q81">
        <v>2</v>
      </c>
      <c r="R81" t="s">
        <v>4</v>
      </c>
      <c r="S81" t="s">
        <v>21</v>
      </c>
      <c r="T81" s="21">
        <v>3</v>
      </c>
      <c r="U81" s="21" t="str" cm="1">
        <f t="array" ref="U81">_xlfn.IFS(T81=0,"Prenovato",T81=1,"Novato",T81=2,"Principiante avanzado",T81=3,"Competente",T81=4,"Proficiente",T81=5,"Master")</f>
        <v>Competente</v>
      </c>
      <c r="V81" s="21">
        <v>3</v>
      </c>
      <c r="W81" s="21" t="str" cm="1">
        <f t="array" ref="W81">_xlfn.IFS(V81=0,"No evidenciado",V81=1,"Novato",V81=2,"Principiante avanzado",V81=3,"Competente",V81=4,"Proficiente",V81=5,"Master")</f>
        <v>Competente</v>
      </c>
      <c r="X81" s="21">
        <v>2</v>
      </c>
      <c r="Y81" s="21" t="str" cm="1">
        <f t="array" ref="Y81">_xlfn.IFS(X81=0,"No evidenciado",X81=1,"Novato",X81=2,"Principiante avanzado",X81=3,"Competente",X81=4,"Proficiente",X81=5,"Master")</f>
        <v>Principiante avanzado</v>
      </c>
      <c r="Z81" s="21">
        <v>3</v>
      </c>
      <c r="AA81" s="21" t="str" cm="1">
        <f t="array" ref="AA81">_xlfn.IFS(Z81=0,"No evidenciado",Z81=1,"Novato",Z81=2,"Principiante avanzado",Z81=3,"Competente",Z81=4,"Proficiente",Z81=5,"Master")</f>
        <v>Competente</v>
      </c>
      <c r="AB81" s="21">
        <v>2</v>
      </c>
      <c r="AC81" s="21" t="str" cm="1">
        <f t="array" ref="AC81">_xlfn.IFS(AB81=0,"Prenovato",AB81=1,"Novato",AB81=2,"Principiante avanzado",AB81=3,"Competente",AB81=4,"Proficiente",AB81=5,"Master")</f>
        <v>Principiante avanzado</v>
      </c>
      <c r="AD81" s="21" t="str">
        <f t="shared" si="10"/>
        <v>EVALUACIÓN</v>
      </c>
    </row>
    <row r="82" spans="1:30" x14ac:dyDescent="0.25">
      <c r="A82" t="s">
        <v>196</v>
      </c>
      <c r="B82" t="s">
        <v>202</v>
      </c>
      <c r="C82" t="s">
        <v>205</v>
      </c>
      <c r="D82" t="s">
        <v>207</v>
      </c>
      <c r="E82" t="s">
        <v>213</v>
      </c>
      <c r="F82" t="s">
        <v>252</v>
      </c>
      <c r="G82" t="s">
        <v>291</v>
      </c>
      <c r="H82" s="5">
        <v>44409</v>
      </c>
      <c r="I82" s="1">
        <f t="shared" ca="1" si="7"/>
        <v>22</v>
      </c>
      <c r="J82" s="1" t="str">
        <f t="shared" ca="1" si="8"/>
        <v>3. Mayor a 6 meses</v>
      </c>
      <c r="K82" t="str">
        <f t="shared" si="6"/>
        <v>NO</v>
      </c>
      <c r="L82" t="s">
        <v>330</v>
      </c>
      <c r="M82" t="s">
        <v>343</v>
      </c>
      <c r="N82" t="s">
        <v>31</v>
      </c>
      <c r="O82" t="s">
        <v>31</v>
      </c>
      <c r="P82" t="str">
        <f t="shared" si="9"/>
        <v>MONICA CECILIA CALDERON SEGURADiseño de Arq. Soluciones</v>
      </c>
      <c r="Q82">
        <v>3</v>
      </c>
      <c r="R82" t="s">
        <v>5</v>
      </c>
      <c r="S82" t="s">
        <v>21</v>
      </c>
      <c r="T82" s="21">
        <v>3</v>
      </c>
      <c r="U82" s="21" t="str" cm="1">
        <f t="array" ref="U82">_xlfn.IFS(T82=0,"Prenovato",T82=1,"Novato",T82=2,"Principiante avanzado",T82=3,"Competente",T82=4,"Proficiente",T82=5,"Master")</f>
        <v>Competente</v>
      </c>
      <c r="V82" s="21">
        <v>3</v>
      </c>
      <c r="W82" s="21" t="str" cm="1">
        <f t="array" ref="W82">_xlfn.IFS(V82=0,"No evidenciado",V82=1,"Novato",V82=2,"Principiante avanzado",V82=3,"Competente",V82=4,"Proficiente",V82=5,"Master")</f>
        <v>Competente</v>
      </c>
      <c r="X82" s="21">
        <v>2</v>
      </c>
      <c r="Y82" s="21" t="str" cm="1">
        <f t="array" ref="Y82">_xlfn.IFS(X82=0,"No evidenciado",X82=1,"Novato",X82=2,"Principiante avanzado",X82=3,"Competente",X82=4,"Proficiente",X82=5,"Master")</f>
        <v>Principiante avanzado</v>
      </c>
      <c r="Z82" s="21">
        <v>3</v>
      </c>
      <c r="AA82" s="21" t="str" cm="1">
        <f t="array" ref="AA82">_xlfn.IFS(Z82=0,"No evidenciado",Z82=1,"Novato",Z82=2,"Principiante avanzado",Z82=3,"Competente",Z82=4,"Proficiente",Z82=5,"Master")</f>
        <v>Competente</v>
      </c>
      <c r="AB82" s="21">
        <v>2</v>
      </c>
      <c r="AC82" s="21" t="str" cm="1">
        <f t="array" ref="AC82">_xlfn.IFS(AB82=0,"Prenovato",AB82=1,"Novato",AB82=2,"Principiante avanzado",AB82=3,"Competente",AB82=4,"Proficiente",AB82=5,"Master")</f>
        <v>Principiante avanzado</v>
      </c>
      <c r="AD82" s="21" t="str">
        <f t="shared" si="10"/>
        <v>EVALUACIÓN</v>
      </c>
    </row>
    <row r="83" spans="1:30" x14ac:dyDescent="0.25">
      <c r="A83" t="s">
        <v>196</v>
      </c>
      <c r="B83" t="s">
        <v>202</v>
      </c>
      <c r="C83" t="s">
        <v>205</v>
      </c>
      <c r="D83" t="s">
        <v>207</v>
      </c>
      <c r="E83" t="s">
        <v>213</v>
      </c>
      <c r="F83" t="s">
        <v>252</v>
      </c>
      <c r="G83" t="s">
        <v>291</v>
      </c>
      <c r="H83" s="5">
        <v>44409</v>
      </c>
      <c r="I83" s="1">
        <f t="shared" ca="1" si="7"/>
        <v>22</v>
      </c>
      <c r="J83" s="1" t="str">
        <f t="shared" ca="1" si="8"/>
        <v>3. Mayor a 6 meses</v>
      </c>
      <c r="K83" t="str">
        <f t="shared" si="6"/>
        <v>NO</v>
      </c>
      <c r="L83" t="s">
        <v>330</v>
      </c>
      <c r="M83" t="s">
        <v>340</v>
      </c>
      <c r="N83" t="s">
        <v>346</v>
      </c>
      <c r="O83" t="s">
        <v>345</v>
      </c>
      <c r="P83" t="str">
        <f t="shared" si="9"/>
        <v>MONICA CECILIA CALDERON SEGURAIngeniería de software</v>
      </c>
      <c r="Q83">
        <v>2</v>
      </c>
      <c r="R83" t="s">
        <v>4</v>
      </c>
      <c r="S83" t="s">
        <v>21</v>
      </c>
      <c r="T83" s="21">
        <v>3</v>
      </c>
      <c r="U83" s="21" t="str" cm="1">
        <f t="array" ref="U83">_xlfn.IFS(T83=0,"Prenovato",T83=1,"Novato",T83=2,"Principiante avanzado",T83=3,"Competente",T83=4,"Proficiente",T83=5,"Master")</f>
        <v>Competente</v>
      </c>
      <c r="V83" s="21">
        <v>3</v>
      </c>
      <c r="W83" s="21" t="str" cm="1">
        <f t="array" ref="W83">_xlfn.IFS(V83=0,"No evidenciado",V83=1,"Novato",V83=2,"Principiante avanzado",V83=3,"Competente",V83=4,"Proficiente",V83=5,"Master")</f>
        <v>Competente</v>
      </c>
      <c r="X83" s="21">
        <v>2</v>
      </c>
      <c r="Y83" s="21" t="str" cm="1">
        <f t="array" ref="Y83">_xlfn.IFS(X83=0,"No evidenciado",X83=1,"Novato",X83=2,"Principiante avanzado",X83=3,"Competente",X83=4,"Proficiente",X83=5,"Master")</f>
        <v>Principiante avanzado</v>
      </c>
      <c r="Z83" s="21">
        <v>3</v>
      </c>
      <c r="AA83" s="21" t="str" cm="1">
        <f t="array" ref="AA83">_xlfn.IFS(Z83=0,"No evidenciado",Z83=1,"Novato",Z83=2,"Principiante avanzado",Z83=3,"Competente",Z83=4,"Proficiente",Z83=5,"Master")</f>
        <v>Competente</v>
      </c>
      <c r="AB83" s="21">
        <v>2</v>
      </c>
      <c r="AC83" s="21" t="str" cm="1">
        <f t="array" ref="AC83">_xlfn.IFS(AB83=0,"Prenovato",AB83=1,"Novato",AB83=2,"Principiante avanzado",AB83=3,"Competente",AB83=4,"Proficiente",AB83=5,"Master")</f>
        <v>Principiante avanzado</v>
      </c>
      <c r="AD83" s="21" t="str">
        <f t="shared" si="10"/>
        <v>EVALUACIÓN</v>
      </c>
    </row>
    <row r="84" spans="1:30" x14ac:dyDescent="0.25">
      <c r="A84" t="s">
        <v>196</v>
      </c>
      <c r="B84" t="s">
        <v>202</v>
      </c>
      <c r="C84" t="s">
        <v>205</v>
      </c>
      <c r="D84" t="s">
        <v>207</v>
      </c>
      <c r="E84" t="s">
        <v>213</v>
      </c>
      <c r="F84" t="s">
        <v>252</v>
      </c>
      <c r="G84" t="s">
        <v>291</v>
      </c>
      <c r="H84" s="5">
        <v>44409</v>
      </c>
      <c r="I84" s="1">
        <f t="shared" ca="1" si="7"/>
        <v>22</v>
      </c>
      <c r="J84" s="1" t="str">
        <f t="shared" ca="1" si="8"/>
        <v>3. Mayor a 6 meses</v>
      </c>
      <c r="K84" t="str">
        <f t="shared" si="6"/>
        <v>NO</v>
      </c>
      <c r="L84" t="s">
        <v>330</v>
      </c>
      <c r="M84" t="s">
        <v>342</v>
      </c>
      <c r="N84" t="s">
        <v>345</v>
      </c>
      <c r="O84" t="s">
        <v>345</v>
      </c>
      <c r="P84" t="str">
        <f t="shared" si="9"/>
        <v>MONICA CECILIA CALDERON SEGURAFrameworks de arquitectura empresarial</v>
      </c>
      <c r="Q84">
        <v>2</v>
      </c>
      <c r="R84" t="s">
        <v>4</v>
      </c>
      <c r="S84" t="s">
        <v>21</v>
      </c>
      <c r="T84" s="21">
        <v>3</v>
      </c>
      <c r="U84" s="21" t="str" cm="1">
        <f t="array" ref="U84">_xlfn.IFS(T84=0,"Prenovato",T84=1,"Novato",T84=2,"Principiante avanzado",T84=3,"Competente",T84=4,"Proficiente",T84=5,"Master")</f>
        <v>Competente</v>
      </c>
      <c r="V84" s="21">
        <v>3</v>
      </c>
      <c r="W84" s="21" t="str" cm="1">
        <f t="array" ref="W84">_xlfn.IFS(V84=0,"No evidenciado",V84=1,"Novato",V84=2,"Principiante avanzado",V84=3,"Competente",V84=4,"Proficiente",V84=5,"Master")</f>
        <v>Competente</v>
      </c>
      <c r="X84" s="21">
        <v>2</v>
      </c>
      <c r="Y84" s="21" t="str" cm="1">
        <f t="array" ref="Y84">_xlfn.IFS(X84=0,"No evidenciado",X84=1,"Novato",X84=2,"Principiante avanzado",X84=3,"Competente",X84=4,"Proficiente",X84=5,"Master")</f>
        <v>Principiante avanzado</v>
      </c>
      <c r="Z84" s="21">
        <v>3</v>
      </c>
      <c r="AA84" s="21" t="str" cm="1">
        <f t="array" ref="AA84">_xlfn.IFS(Z84=0,"No evidenciado",Z84=1,"Novato",Z84=2,"Principiante avanzado",Z84=3,"Competente",Z84=4,"Proficiente",Z84=5,"Master")</f>
        <v>Competente</v>
      </c>
      <c r="AB84" s="21">
        <v>2</v>
      </c>
      <c r="AC84" s="21" t="str" cm="1">
        <f t="array" ref="AC84">_xlfn.IFS(AB84=0,"Prenovato",AB84=1,"Novato",AB84=2,"Principiante avanzado",AB84=3,"Competente",AB84=4,"Proficiente",AB84=5,"Master")</f>
        <v>Principiante avanzado</v>
      </c>
      <c r="AD84" s="21" t="str">
        <f t="shared" si="10"/>
        <v>EVALUACIÓN</v>
      </c>
    </row>
    <row r="85" spans="1:30" x14ac:dyDescent="0.25">
      <c r="A85" t="s">
        <v>196</v>
      </c>
      <c r="B85" t="s">
        <v>202</v>
      </c>
      <c r="C85" t="s">
        <v>205</v>
      </c>
      <c r="D85" t="s">
        <v>207</v>
      </c>
      <c r="E85" t="s">
        <v>213</v>
      </c>
      <c r="F85" t="s">
        <v>252</v>
      </c>
      <c r="G85" t="s">
        <v>291</v>
      </c>
      <c r="H85" s="5">
        <v>44409</v>
      </c>
      <c r="I85" s="1">
        <f t="shared" ca="1" si="7"/>
        <v>22</v>
      </c>
      <c r="J85" s="1" t="str">
        <f t="shared" ca="1" si="8"/>
        <v>3. Mayor a 6 meses</v>
      </c>
      <c r="K85" t="str">
        <f t="shared" si="6"/>
        <v>NO</v>
      </c>
      <c r="L85" t="s">
        <v>330</v>
      </c>
      <c r="M85" t="s">
        <v>341</v>
      </c>
      <c r="N85" t="s">
        <v>31</v>
      </c>
      <c r="O85" t="s">
        <v>31</v>
      </c>
      <c r="P85" t="str">
        <f t="shared" si="9"/>
        <v>MONICA CECILIA CALDERON SEGURAEcosistema BCP</v>
      </c>
      <c r="Q85">
        <v>3</v>
      </c>
      <c r="R85" t="s">
        <v>5</v>
      </c>
      <c r="S85" t="s">
        <v>21</v>
      </c>
      <c r="T85" s="21">
        <v>3</v>
      </c>
      <c r="U85" s="21" t="str" cm="1">
        <f t="array" ref="U85">_xlfn.IFS(T85=0,"Prenovato",T85=1,"Novato",T85=2,"Principiante avanzado",T85=3,"Competente",T85=4,"Proficiente",T85=5,"Master")</f>
        <v>Competente</v>
      </c>
      <c r="V85" s="21">
        <v>3</v>
      </c>
      <c r="W85" s="21" t="str" cm="1">
        <f t="array" ref="W85">_xlfn.IFS(V85=0,"No evidenciado",V85=1,"Novato",V85=2,"Principiante avanzado",V85=3,"Competente",V85=4,"Proficiente",V85=5,"Master")</f>
        <v>Competente</v>
      </c>
      <c r="X85" s="21">
        <v>2</v>
      </c>
      <c r="Y85" s="21" t="str" cm="1">
        <f t="array" ref="Y85">_xlfn.IFS(X85=0,"No evidenciado",X85=1,"Novato",X85=2,"Principiante avanzado",X85=3,"Competente",X85=4,"Proficiente",X85=5,"Master")</f>
        <v>Principiante avanzado</v>
      </c>
      <c r="Z85" s="21">
        <v>3</v>
      </c>
      <c r="AA85" s="21" t="str" cm="1">
        <f t="array" ref="AA85">_xlfn.IFS(Z85=0,"No evidenciado",Z85=1,"Novato",Z85=2,"Principiante avanzado",Z85=3,"Competente",Z85=4,"Proficiente",Z85=5,"Master")</f>
        <v>Competente</v>
      </c>
      <c r="AB85" s="21">
        <v>2</v>
      </c>
      <c r="AC85" s="21" t="str" cm="1">
        <f t="array" ref="AC85">_xlfn.IFS(AB85=0,"Prenovato",AB85=1,"Novato",AB85=2,"Principiante avanzado",AB85=3,"Competente",AB85=4,"Proficiente",AB85=5,"Master")</f>
        <v>Principiante avanzado</v>
      </c>
      <c r="AD85" s="21" t="str">
        <f t="shared" si="10"/>
        <v>EVALUACIÓN</v>
      </c>
    </row>
    <row r="86" spans="1:30" x14ac:dyDescent="0.25">
      <c r="A86" t="s">
        <v>193</v>
      </c>
      <c r="B86" t="s">
        <v>199</v>
      </c>
      <c r="C86" t="s">
        <v>205</v>
      </c>
      <c r="D86" t="s">
        <v>207</v>
      </c>
      <c r="E86" t="s">
        <v>214</v>
      </c>
      <c r="F86" t="s">
        <v>253</v>
      </c>
      <c r="G86" t="s">
        <v>292</v>
      </c>
      <c r="H86" s="5">
        <v>44440</v>
      </c>
      <c r="I86" s="1">
        <f t="shared" ca="1" si="7"/>
        <v>21</v>
      </c>
      <c r="J86" s="1" t="str">
        <f t="shared" ca="1" si="8"/>
        <v>3. Mayor a 6 meses</v>
      </c>
      <c r="K86" t="str">
        <f t="shared" si="6"/>
        <v>NO</v>
      </c>
      <c r="L86" t="s">
        <v>330</v>
      </c>
      <c r="M86" t="s">
        <v>331</v>
      </c>
      <c r="N86" t="s">
        <v>345</v>
      </c>
      <c r="O86" t="s">
        <v>345</v>
      </c>
      <c r="P86" t="str">
        <f t="shared" si="9"/>
        <v>MARCOS JOSE CARNERO YATACOCloud</v>
      </c>
      <c r="Q86">
        <v>2</v>
      </c>
      <c r="R86" t="s">
        <v>4</v>
      </c>
      <c r="S86" t="s">
        <v>21</v>
      </c>
      <c r="T86" s="21">
        <v>3</v>
      </c>
      <c r="U86" s="21" t="str" cm="1">
        <f t="array" ref="U86">_xlfn.IFS(T86=0,"Prenovato",T86=1,"Novato",T86=2,"Principiante avanzado",T86=3,"Competente",T86=4,"Proficiente",T86=5,"Master")</f>
        <v>Competente</v>
      </c>
      <c r="V86" s="21">
        <v>3</v>
      </c>
      <c r="W86" s="21" t="str" cm="1">
        <f t="array" ref="W86">_xlfn.IFS(V86=0,"No evidenciado",V86=1,"Novato",V86=2,"Principiante avanzado",V86=3,"Competente",V86=4,"Proficiente",V86=5,"Master")</f>
        <v>Competente</v>
      </c>
      <c r="X86" s="21">
        <v>2</v>
      </c>
      <c r="Y86" s="21" t="str" cm="1">
        <f t="array" ref="Y86">_xlfn.IFS(X86=0,"No evidenciado",X86=1,"Novato",X86=2,"Principiante avanzado",X86=3,"Competente",X86=4,"Proficiente",X86=5,"Master")</f>
        <v>Principiante avanzado</v>
      </c>
      <c r="Z86" s="21">
        <v>2</v>
      </c>
      <c r="AA86" s="21" t="str" cm="1">
        <f t="array" ref="AA86">_xlfn.IFS(Z86=0,"No evidenciado",Z86=1,"Novato",Z86=2,"Principiante avanzado",Z86=3,"Competente",Z86=4,"Proficiente",Z86=5,"Master")</f>
        <v>Principiante avanzado</v>
      </c>
      <c r="AB86" s="21">
        <v>2</v>
      </c>
      <c r="AC86" s="21" t="str" cm="1">
        <f t="array" ref="AC86">_xlfn.IFS(AB86=0,"Prenovato",AB86=1,"Novato",AB86=2,"Principiante avanzado",AB86=3,"Competente",AB86=4,"Proficiente",AB86=5,"Master")</f>
        <v>Principiante avanzado</v>
      </c>
      <c r="AD86" s="21" t="str">
        <f t="shared" si="10"/>
        <v>EVALUACIÓN</v>
      </c>
    </row>
    <row r="87" spans="1:30" x14ac:dyDescent="0.25">
      <c r="A87" t="s">
        <v>193</v>
      </c>
      <c r="B87" t="s">
        <v>199</v>
      </c>
      <c r="C87" t="s">
        <v>205</v>
      </c>
      <c r="D87" t="s">
        <v>207</v>
      </c>
      <c r="E87" t="s">
        <v>214</v>
      </c>
      <c r="F87" t="s">
        <v>253</v>
      </c>
      <c r="G87" t="s">
        <v>292</v>
      </c>
      <c r="H87" s="5">
        <v>44440</v>
      </c>
      <c r="I87" s="1">
        <f t="shared" ca="1" si="7"/>
        <v>21</v>
      </c>
      <c r="J87" s="1" t="str">
        <f t="shared" ca="1" si="8"/>
        <v>3. Mayor a 6 meses</v>
      </c>
      <c r="K87" t="str">
        <f t="shared" si="6"/>
        <v>NO</v>
      </c>
      <c r="L87" t="s">
        <v>330</v>
      </c>
      <c r="M87" t="s">
        <v>333</v>
      </c>
      <c r="N87" t="s">
        <v>345</v>
      </c>
      <c r="O87" t="s">
        <v>345</v>
      </c>
      <c r="P87" t="str">
        <f t="shared" si="9"/>
        <v>MARCOS JOSE CARNERO YATACOTecnología BCP</v>
      </c>
      <c r="Q87">
        <v>2</v>
      </c>
      <c r="R87" t="s">
        <v>4</v>
      </c>
      <c r="S87" t="s">
        <v>21</v>
      </c>
      <c r="T87" s="21">
        <v>3</v>
      </c>
      <c r="U87" s="21" t="str" cm="1">
        <f t="array" ref="U87">_xlfn.IFS(T87=0,"Prenovato",T87=1,"Novato",T87=2,"Principiante avanzado",T87=3,"Competente",T87=4,"Proficiente",T87=5,"Master")</f>
        <v>Competente</v>
      </c>
      <c r="V87" s="21">
        <v>3</v>
      </c>
      <c r="W87" s="21" t="str" cm="1">
        <f t="array" ref="W87">_xlfn.IFS(V87=0,"No evidenciado",V87=1,"Novato",V87=2,"Principiante avanzado",V87=3,"Competente",V87=4,"Proficiente",V87=5,"Master")</f>
        <v>Competente</v>
      </c>
      <c r="X87" s="21">
        <v>2</v>
      </c>
      <c r="Y87" s="21" t="str" cm="1">
        <f t="array" ref="Y87">_xlfn.IFS(X87=0,"No evidenciado",X87=1,"Novato",X87=2,"Principiante avanzado",X87=3,"Competente",X87=4,"Proficiente",X87=5,"Master")</f>
        <v>Principiante avanzado</v>
      </c>
      <c r="Z87" s="21">
        <v>2</v>
      </c>
      <c r="AA87" s="21" t="str" cm="1">
        <f t="array" ref="AA87">_xlfn.IFS(Z87=0,"No evidenciado",Z87=1,"Novato",Z87=2,"Principiante avanzado",Z87=3,"Competente",Z87=4,"Proficiente",Z87=5,"Master")</f>
        <v>Principiante avanzado</v>
      </c>
      <c r="AB87" s="21">
        <v>2</v>
      </c>
      <c r="AC87" s="21" t="str" cm="1">
        <f t="array" ref="AC87">_xlfn.IFS(AB87=0,"Prenovato",AB87=1,"Novato",AB87=2,"Principiante avanzado",AB87=3,"Competente",AB87=4,"Proficiente",AB87=5,"Master")</f>
        <v>Principiante avanzado</v>
      </c>
      <c r="AD87" s="21" t="str">
        <f t="shared" si="10"/>
        <v>EVALUACIÓN</v>
      </c>
    </row>
    <row r="88" spans="1:30" x14ac:dyDescent="0.25">
      <c r="A88" t="s">
        <v>193</v>
      </c>
      <c r="B88" t="s">
        <v>199</v>
      </c>
      <c r="C88" t="s">
        <v>205</v>
      </c>
      <c r="D88" t="s">
        <v>207</v>
      </c>
      <c r="E88" t="s">
        <v>214</v>
      </c>
      <c r="F88" t="s">
        <v>253</v>
      </c>
      <c r="G88" t="s">
        <v>292</v>
      </c>
      <c r="H88" s="5">
        <v>44440</v>
      </c>
      <c r="I88" s="1">
        <f t="shared" ca="1" si="7"/>
        <v>21</v>
      </c>
      <c r="J88" s="1" t="str">
        <f t="shared" ca="1" si="8"/>
        <v>3. Mayor a 6 meses</v>
      </c>
      <c r="K88" t="str">
        <f t="shared" si="6"/>
        <v>NO</v>
      </c>
      <c r="L88" t="s">
        <v>330</v>
      </c>
      <c r="M88" t="s">
        <v>334</v>
      </c>
      <c r="N88" t="s">
        <v>31</v>
      </c>
      <c r="O88" t="s">
        <v>31</v>
      </c>
      <c r="P88" t="str">
        <f t="shared" si="9"/>
        <v>MARCOS JOSE CARNERO YATACOPlataformas</v>
      </c>
      <c r="Q88">
        <v>3</v>
      </c>
      <c r="R88" t="s">
        <v>5</v>
      </c>
      <c r="S88" t="s">
        <v>21</v>
      </c>
      <c r="T88" s="21">
        <v>3</v>
      </c>
      <c r="U88" s="21" t="str" cm="1">
        <f t="array" ref="U88">_xlfn.IFS(T88=0,"Prenovato",T88=1,"Novato",T88=2,"Principiante avanzado",T88=3,"Competente",T88=4,"Proficiente",T88=5,"Master")</f>
        <v>Competente</v>
      </c>
      <c r="V88" s="21">
        <v>3</v>
      </c>
      <c r="W88" s="21" t="str" cm="1">
        <f t="array" ref="W88">_xlfn.IFS(V88=0,"No evidenciado",V88=1,"Novato",V88=2,"Principiante avanzado",V88=3,"Competente",V88=4,"Proficiente",V88=5,"Master")</f>
        <v>Competente</v>
      </c>
      <c r="X88" s="21">
        <v>2</v>
      </c>
      <c r="Y88" s="21" t="str" cm="1">
        <f t="array" ref="Y88">_xlfn.IFS(X88=0,"No evidenciado",X88=1,"Novato",X88=2,"Principiante avanzado",X88=3,"Competente",X88=4,"Proficiente",X88=5,"Master")</f>
        <v>Principiante avanzado</v>
      </c>
      <c r="Z88" s="21">
        <v>2</v>
      </c>
      <c r="AA88" s="21" t="str" cm="1">
        <f t="array" ref="AA88">_xlfn.IFS(Z88=0,"No evidenciado",Z88=1,"Novato",Z88=2,"Principiante avanzado",Z88=3,"Competente",Z88=4,"Proficiente",Z88=5,"Master")</f>
        <v>Principiante avanzado</v>
      </c>
      <c r="AB88" s="21">
        <v>2</v>
      </c>
      <c r="AC88" s="21" t="str" cm="1">
        <f t="array" ref="AC88">_xlfn.IFS(AB88=0,"Prenovato",AB88=1,"Novato",AB88=2,"Principiante avanzado",AB88=3,"Competente",AB88=4,"Proficiente",AB88=5,"Master")</f>
        <v>Principiante avanzado</v>
      </c>
      <c r="AD88" s="21" t="str">
        <f t="shared" si="10"/>
        <v>EVALUACIÓN</v>
      </c>
    </row>
    <row r="89" spans="1:30" x14ac:dyDescent="0.25">
      <c r="A89" t="s">
        <v>193</v>
      </c>
      <c r="B89" t="s">
        <v>199</v>
      </c>
      <c r="C89" t="s">
        <v>205</v>
      </c>
      <c r="D89" t="s">
        <v>207</v>
      </c>
      <c r="E89" t="s">
        <v>214</v>
      </c>
      <c r="F89" t="s">
        <v>253</v>
      </c>
      <c r="G89" t="s">
        <v>292</v>
      </c>
      <c r="H89" s="5">
        <v>44440</v>
      </c>
      <c r="I89" s="1">
        <f t="shared" ca="1" si="7"/>
        <v>21</v>
      </c>
      <c r="J89" s="1" t="str">
        <f t="shared" ca="1" si="8"/>
        <v>3. Mayor a 6 meses</v>
      </c>
      <c r="K89" t="str">
        <f t="shared" si="6"/>
        <v>NO</v>
      </c>
      <c r="L89" t="s">
        <v>330</v>
      </c>
      <c r="M89" t="s">
        <v>332</v>
      </c>
      <c r="N89" t="s">
        <v>345</v>
      </c>
      <c r="O89" t="s">
        <v>345</v>
      </c>
      <c r="P89" t="str">
        <f t="shared" si="9"/>
        <v>MARCOS JOSE CARNERO YATACOPrincipios de seguridad</v>
      </c>
      <c r="Q89">
        <v>2</v>
      </c>
      <c r="R89" t="s">
        <v>4</v>
      </c>
      <c r="S89" t="s">
        <v>21</v>
      </c>
      <c r="T89" s="21">
        <v>3</v>
      </c>
      <c r="U89" s="21" t="str" cm="1">
        <f t="array" ref="U89">_xlfn.IFS(T89=0,"Prenovato",T89=1,"Novato",T89=2,"Principiante avanzado",T89=3,"Competente",T89=4,"Proficiente",T89=5,"Master")</f>
        <v>Competente</v>
      </c>
      <c r="V89" s="21">
        <v>3</v>
      </c>
      <c r="W89" s="21" t="str" cm="1">
        <f t="array" ref="W89">_xlfn.IFS(V89=0,"No evidenciado",V89=1,"Novato",V89=2,"Principiante avanzado",V89=3,"Competente",V89=4,"Proficiente",V89=5,"Master")</f>
        <v>Competente</v>
      </c>
      <c r="X89" s="21">
        <v>2</v>
      </c>
      <c r="Y89" s="21" t="str" cm="1">
        <f t="array" ref="Y89">_xlfn.IFS(X89=0,"No evidenciado",X89=1,"Novato",X89=2,"Principiante avanzado",X89=3,"Competente",X89=4,"Proficiente",X89=5,"Master")</f>
        <v>Principiante avanzado</v>
      </c>
      <c r="Z89" s="21">
        <v>2</v>
      </c>
      <c r="AA89" s="21" t="str" cm="1">
        <f t="array" ref="AA89">_xlfn.IFS(Z89=0,"No evidenciado",Z89=1,"Novato",Z89=2,"Principiante avanzado",Z89=3,"Competente",Z89=4,"Proficiente",Z89=5,"Master")</f>
        <v>Principiante avanzado</v>
      </c>
      <c r="AB89" s="21">
        <v>2</v>
      </c>
      <c r="AC89" s="21" t="str" cm="1">
        <f t="array" ref="AC89">_xlfn.IFS(AB89=0,"Prenovato",AB89=1,"Novato",AB89=2,"Principiante avanzado",AB89=3,"Competente",AB89=4,"Proficiente",AB89=5,"Master")</f>
        <v>Principiante avanzado</v>
      </c>
      <c r="AD89" s="21" t="str">
        <f t="shared" si="10"/>
        <v>EVALUACIÓN</v>
      </c>
    </row>
    <row r="90" spans="1:30" x14ac:dyDescent="0.25">
      <c r="A90" t="s">
        <v>193</v>
      </c>
      <c r="B90" t="s">
        <v>199</v>
      </c>
      <c r="C90" t="s">
        <v>205</v>
      </c>
      <c r="D90" t="s">
        <v>207</v>
      </c>
      <c r="E90" t="s">
        <v>214</v>
      </c>
      <c r="F90" t="s">
        <v>253</v>
      </c>
      <c r="G90" t="s">
        <v>292</v>
      </c>
      <c r="H90" s="5">
        <v>44440</v>
      </c>
      <c r="I90" s="1">
        <f t="shared" ca="1" si="7"/>
        <v>21</v>
      </c>
      <c r="J90" s="1" t="str">
        <f t="shared" ca="1" si="8"/>
        <v>3. Mayor a 6 meses</v>
      </c>
      <c r="K90" t="str">
        <f t="shared" si="6"/>
        <v>NO</v>
      </c>
      <c r="L90" t="s">
        <v>330</v>
      </c>
      <c r="M90" t="s">
        <v>335</v>
      </c>
      <c r="N90" t="s">
        <v>31</v>
      </c>
      <c r="O90" t="s">
        <v>31</v>
      </c>
      <c r="P90" t="str">
        <f t="shared" si="9"/>
        <v>MARCOS JOSE CARNERO YATACOPatrones de Arq. Soluciones</v>
      </c>
      <c r="Q90">
        <v>3</v>
      </c>
      <c r="R90" t="s">
        <v>5</v>
      </c>
      <c r="S90" t="s">
        <v>21</v>
      </c>
      <c r="T90" s="21">
        <v>3</v>
      </c>
      <c r="U90" s="21" t="str" cm="1">
        <f t="array" ref="U90">_xlfn.IFS(T90=0,"Prenovato",T90=1,"Novato",T90=2,"Principiante avanzado",T90=3,"Competente",T90=4,"Proficiente",T90=5,"Master")</f>
        <v>Competente</v>
      </c>
      <c r="V90" s="21">
        <v>3</v>
      </c>
      <c r="W90" s="21" t="str" cm="1">
        <f t="array" ref="W90">_xlfn.IFS(V90=0,"No evidenciado",V90=1,"Novato",V90=2,"Principiante avanzado",V90=3,"Competente",V90=4,"Proficiente",V90=5,"Master")</f>
        <v>Competente</v>
      </c>
      <c r="X90" s="21">
        <v>2</v>
      </c>
      <c r="Y90" s="21" t="str" cm="1">
        <f t="array" ref="Y90">_xlfn.IFS(X90=0,"No evidenciado",X90=1,"Novato",X90=2,"Principiante avanzado",X90=3,"Competente",X90=4,"Proficiente",X90=5,"Master")</f>
        <v>Principiante avanzado</v>
      </c>
      <c r="Z90" s="21">
        <v>2</v>
      </c>
      <c r="AA90" s="21" t="str" cm="1">
        <f t="array" ref="AA90">_xlfn.IFS(Z90=0,"No evidenciado",Z90=1,"Novato",Z90=2,"Principiante avanzado",Z90=3,"Competente",Z90=4,"Proficiente",Z90=5,"Master")</f>
        <v>Principiante avanzado</v>
      </c>
      <c r="AB90" s="21">
        <v>2</v>
      </c>
      <c r="AC90" s="21" t="str" cm="1">
        <f t="array" ref="AC90">_xlfn.IFS(AB90=0,"Prenovato",AB90=1,"Novato",AB90=2,"Principiante avanzado",AB90=3,"Competente",AB90=4,"Proficiente",AB90=5,"Master")</f>
        <v>Principiante avanzado</v>
      </c>
      <c r="AD90" s="21" t="str">
        <f t="shared" si="10"/>
        <v>EVALUACIÓN</v>
      </c>
    </row>
    <row r="91" spans="1:30" x14ac:dyDescent="0.25">
      <c r="A91" t="s">
        <v>193</v>
      </c>
      <c r="B91" t="s">
        <v>199</v>
      </c>
      <c r="C91" t="s">
        <v>205</v>
      </c>
      <c r="D91" t="s">
        <v>207</v>
      </c>
      <c r="E91" t="s">
        <v>214</v>
      </c>
      <c r="F91" t="s">
        <v>253</v>
      </c>
      <c r="G91" t="s">
        <v>292</v>
      </c>
      <c r="H91" s="5">
        <v>44440</v>
      </c>
      <c r="I91" s="1">
        <f t="shared" ca="1" si="7"/>
        <v>21</v>
      </c>
      <c r="J91" s="1" t="str">
        <f t="shared" ca="1" si="8"/>
        <v>3. Mayor a 6 meses</v>
      </c>
      <c r="K91" t="str">
        <f t="shared" si="6"/>
        <v>NO</v>
      </c>
      <c r="L91" t="s">
        <v>330</v>
      </c>
      <c r="M91" t="s">
        <v>336</v>
      </c>
      <c r="N91" t="s">
        <v>345</v>
      </c>
      <c r="O91" t="s">
        <v>345</v>
      </c>
      <c r="P91" t="str">
        <f t="shared" si="9"/>
        <v>MARCOS JOSE CARNERO YATACOPatrones de Arq. Datos</v>
      </c>
      <c r="Q91">
        <v>2</v>
      </c>
      <c r="R91" t="s">
        <v>4</v>
      </c>
      <c r="S91" t="s">
        <v>21</v>
      </c>
      <c r="T91" s="21">
        <v>3</v>
      </c>
      <c r="U91" s="21" t="str" cm="1">
        <f t="array" ref="U91">_xlfn.IFS(T91=0,"Prenovato",T91=1,"Novato",T91=2,"Principiante avanzado",T91=3,"Competente",T91=4,"Proficiente",T91=5,"Master")</f>
        <v>Competente</v>
      </c>
      <c r="V91" s="21">
        <v>3</v>
      </c>
      <c r="W91" s="21" t="str" cm="1">
        <f t="array" ref="W91">_xlfn.IFS(V91=0,"No evidenciado",V91=1,"Novato",V91=2,"Principiante avanzado",V91=3,"Competente",V91=4,"Proficiente",V91=5,"Master")</f>
        <v>Competente</v>
      </c>
      <c r="X91" s="21">
        <v>2</v>
      </c>
      <c r="Y91" s="21" t="str" cm="1">
        <f t="array" ref="Y91">_xlfn.IFS(X91=0,"No evidenciado",X91=1,"Novato",X91=2,"Principiante avanzado",X91=3,"Competente",X91=4,"Proficiente",X91=5,"Master")</f>
        <v>Principiante avanzado</v>
      </c>
      <c r="Z91" s="21">
        <v>2</v>
      </c>
      <c r="AA91" s="21" t="str" cm="1">
        <f t="array" ref="AA91">_xlfn.IFS(Z91=0,"No evidenciado",Z91=1,"Novato",Z91=2,"Principiante avanzado",Z91=3,"Competente",Z91=4,"Proficiente",Z91=5,"Master")</f>
        <v>Principiante avanzado</v>
      </c>
      <c r="AB91" s="21">
        <v>2</v>
      </c>
      <c r="AC91" s="21" t="str" cm="1">
        <f t="array" ref="AC91">_xlfn.IFS(AB91=0,"Prenovato",AB91=1,"Novato",AB91=2,"Principiante avanzado",AB91=3,"Competente",AB91=4,"Proficiente",AB91=5,"Master")</f>
        <v>Principiante avanzado</v>
      </c>
      <c r="AD91" s="21" t="str">
        <f t="shared" si="10"/>
        <v>EVALUACIÓN</v>
      </c>
    </row>
    <row r="92" spans="1:30" x14ac:dyDescent="0.25">
      <c r="A92" t="s">
        <v>193</v>
      </c>
      <c r="B92" t="s">
        <v>199</v>
      </c>
      <c r="C92" t="s">
        <v>205</v>
      </c>
      <c r="D92" t="s">
        <v>207</v>
      </c>
      <c r="E92" t="s">
        <v>214</v>
      </c>
      <c r="F92" t="s">
        <v>253</v>
      </c>
      <c r="G92" t="s">
        <v>292</v>
      </c>
      <c r="H92" s="5">
        <v>44440</v>
      </c>
      <c r="I92" s="1">
        <f t="shared" ca="1" si="7"/>
        <v>21</v>
      </c>
      <c r="J92" s="1" t="str">
        <f t="shared" ca="1" si="8"/>
        <v>3. Mayor a 6 meses</v>
      </c>
      <c r="K92" t="str">
        <f t="shared" si="6"/>
        <v>NO</v>
      </c>
      <c r="L92" t="s">
        <v>330</v>
      </c>
      <c r="M92" t="s">
        <v>338</v>
      </c>
      <c r="N92" t="s">
        <v>346</v>
      </c>
      <c r="O92" t="s">
        <v>345</v>
      </c>
      <c r="P92" t="str">
        <f t="shared" si="9"/>
        <v>MARCOS JOSE CARNERO YATACOOpen Banking</v>
      </c>
      <c r="Q92">
        <v>1</v>
      </c>
      <c r="R92" t="s">
        <v>6</v>
      </c>
      <c r="S92" t="s">
        <v>21</v>
      </c>
      <c r="T92" s="21">
        <v>3</v>
      </c>
      <c r="U92" s="21" t="str" cm="1">
        <f t="array" ref="U92">_xlfn.IFS(T92=0,"Prenovato",T92=1,"Novato",T92=2,"Principiante avanzado",T92=3,"Competente",T92=4,"Proficiente",T92=5,"Master")</f>
        <v>Competente</v>
      </c>
      <c r="V92" s="21">
        <v>3</v>
      </c>
      <c r="W92" s="21" t="str" cm="1">
        <f t="array" ref="W92">_xlfn.IFS(V92=0,"No evidenciado",V92=1,"Novato",V92=2,"Principiante avanzado",V92=3,"Competente",V92=4,"Proficiente",V92=5,"Master")</f>
        <v>Competente</v>
      </c>
      <c r="X92" s="21">
        <v>2</v>
      </c>
      <c r="Y92" s="21" t="str" cm="1">
        <f t="array" ref="Y92">_xlfn.IFS(X92=0,"No evidenciado",X92=1,"Novato",X92=2,"Principiante avanzado",X92=3,"Competente",X92=4,"Proficiente",X92=5,"Master")</f>
        <v>Principiante avanzado</v>
      </c>
      <c r="Z92" s="21">
        <v>2</v>
      </c>
      <c r="AA92" s="21" t="str" cm="1">
        <f t="array" ref="AA92">_xlfn.IFS(Z92=0,"No evidenciado",Z92=1,"Novato",Z92=2,"Principiante avanzado",Z92=3,"Competente",Z92=4,"Proficiente",Z92=5,"Master")</f>
        <v>Principiante avanzado</v>
      </c>
      <c r="AB92" s="21">
        <v>2</v>
      </c>
      <c r="AC92" s="21" t="str" cm="1">
        <f t="array" ref="AC92">_xlfn.IFS(AB92=0,"Prenovato",AB92=1,"Novato",AB92=2,"Principiante avanzado",AB92=3,"Competente",AB92=4,"Proficiente",AB92=5,"Master")</f>
        <v>Principiante avanzado</v>
      </c>
      <c r="AD92" s="21" t="str">
        <f t="shared" si="10"/>
        <v>EVALUACIÓN</v>
      </c>
    </row>
    <row r="93" spans="1:30" x14ac:dyDescent="0.25">
      <c r="A93" t="s">
        <v>193</v>
      </c>
      <c r="B93" t="s">
        <v>199</v>
      </c>
      <c r="C93" t="s">
        <v>205</v>
      </c>
      <c r="D93" t="s">
        <v>207</v>
      </c>
      <c r="E93" t="s">
        <v>214</v>
      </c>
      <c r="F93" t="s">
        <v>253</v>
      </c>
      <c r="G93" t="s">
        <v>292</v>
      </c>
      <c r="H93" s="5">
        <v>44440</v>
      </c>
      <c r="I93" s="1">
        <f t="shared" ca="1" si="7"/>
        <v>21</v>
      </c>
      <c r="J93" s="1" t="str">
        <f t="shared" ca="1" si="8"/>
        <v>3. Mayor a 6 meses</v>
      </c>
      <c r="K93" t="str">
        <f t="shared" si="6"/>
        <v>NO</v>
      </c>
      <c r="L93" t="s">
        <v>330</v>
      </c>
      <c r="M93" t="s">
        <v>337</v>
      </c>
      <c r="N93" t="s">
        <v>345</v>
      </c>
      <c r="O93" t="s">
        <v>345</v>
      </c>
      <c r="P93" t="str">
        <f t="shared" si="9"/>
        <v>MARCOS JOSE CARNERO YATACOModelos Bancarios</v>
      </c>
      <c r="Q93">
        <v>2</v>
      </c>
      <c r="R93" t="s">
        <v>4</v>
      </c>
      <c r="S93" t="s">
        <v>21</v>
      </c>
      <c r="T93" s="21">
        <v>3</v>
      </c>
      <c r="U93" s="21" t="str" cm="1">
        <f t="array" ref="U93">_xlfn.IFS(T93=0,"Prenovato",T93=1,"Novato",T93=2,"Principiante avanzado",T93=3,"Competente",T93=4,"Proficiente",T93=5,"Master")</f>
        <v>Competente</v>
      </c>
      <c r="V93" s="21">
        <v>3</v>
      </c>
      <c r="W93" s="21" t="str" cm="1">
        <f t="array" ref="W93">_xlfn.IFS(V93=0,"No evidenciado",V93=1,"Novato",V93=2,"Principiante avanzado",V93=3,"Competente",V93=4,"Proficiente",V93=5,"Master")</f>
        <v>Competente</v>
      </c>
      <c r="X93" s="21">
        <v>2</v>
      </c>
      <c r="Y93" s="21" t="str" cm="1">
        <f t="array" ref="Y93">_xlfn.IFS(X93=0,"No evidenciado",X93=1,"Novato",X93=2,"Principiante avanzado",X93=3,"Competente",X93=4,"Proficiente",X93=5,"Master")</f>
        <v>Principiante avanzado</v>
      </c>
      <c r="Z93" s="21">
        <v>2</v>
      </c>
      <c r="AA93" s="21" t="str" cm="1">
        <f t="array" ref="AA93">_xlfn.IFS(Z93=0,"No evidenciado",Z93=1,"Novato",Z93=2,"Principiante avanzado",Z93=3,"Competente",Z93=4,"Proficiente",Z93=5,"Master")</f>
        <v>Principiante avanzado</v>
      </c>
      <c r="AB93" s="21">
        <v>2</v>
      </c>
      <c r="AC93" s="21" t="str" cm="1">
        <f t="array" ref="AC93">_xlfn.IFS(AB93=0,"Prenovato",AB93=1,"Novato",AB93=2,"Principiante avanzado",AB93=3,"Competente",AB93=4,"Proficiente",AB93=5,"Master")</f>
        <v>Principiante avanzado</v>
      </c>
      <c r="AD93" s="21" t="str">
        <f t="shared" si="10"/>
        <v>EVALUACIÓN</v>
      </c>
    </row>
    <row r="94" spans="1:30" x14ac:dyDescent="0.25">
      <c r="A94" t="s">
        <v>193</v>
      </c>
      <c r="B94" t="s">
        <v>199</v>
      </c>
      <c r="C94" t="s">
        <v>205</v>
      </c>
      <c r="D94" t="s">
        <v>207</v>
      </c>
      <c r="E94" t="s">
        <v>214</v>
      </c>
      <c r="F94" t="s">
        <v>253</v>
      </c>
      <c r="G94" t="s">
        <v>292</v>
      </c>
      <c r="H94" s="5">
        <v>44440</v>
      </c>
      <c r="I94" s="1">
        <f t="shared" ca="1" si="7"/>
        <v>21</v>
      </c>
      <c r="J94" s="1" t="str">
        <f t="shared" ca="1" si="8"/>
        <v>3. Mayor a 6 meses</v>
      </c>
      <c r="K94" t="str">
        <f t="shared" si="6"/>
        <v>NO</v>
      </c>
      <c r="L94" t="s">
        <v>330</v>
      </c>
      <c r="M94" t="s">
        <v>339</v>
      </c>
      <c r="N94" t="s">
        <v>346</v>
      </c>
      <c r="O94" t="s">
        <v>345</v>
      </c>
      <c r="P94" t="str">
        <f t="shared" si="9"/>
        <v>MARCOS JOSE CARNERO YATACOMicroservicios y APIs</v>
      </c>
      <c r="Q94">
        <v>2</v>
      </c>
      <c r="R94" t="s">
        <v>4</v>
      </c>
      <c r="S94" t="s">
        <v>21</v>
      </c>
      <c r="T94" s="21">
        <v>3</v>
      </c>
      <c r="U94" s="21" t="str" cm="1">
        <f t="array" ref="U94">_xlfn.IFS(T94=0,"Prenovato",T94=1,"Novato",T94=2,"Principiante avanzado",T94=3,"Competente",T94=4,"Proficiente",T94=5,"Master")</f>
        <v>Competente</v>
      </c>
      <c r="V94" s="21">
        <v>3</v>
      </c>
      <c r="W94" s="21" t="str" cm="1">
        <f t="array" ref="W94">_xlfn.IFS(V94=0,"No evidenciado",V94=1,"Novato",V94=2,"Principiante avanzado",V94=3,"Competente",V94=4,"Proficiente",V94=5,"Master")</f>
        <v>Competente</v>
      </c>
      <c r="X94" s="21">
        <v>2</v>
      </c>
      <c r="Y94" s="21" t="str" cm="1">
        <f t="array" ref="Y94">_xlfn.IFS(X94=0,"No evidenciado",X94=1,"Novato",X94=2,"Principiante avanzado",X94=3,"Competente",X94=4,"Proficiente",X94=5,"Master")</f>
        <v>Principiante avanzado</v>
      </c>
      <c r="Z94" s="21">
        <v>2</v>
      </c>
      <c r="AA94" s="21" t="str" cm="1">
        <f t="array" ref="AA94">_xlfn.IFS(Z94=0,"No evidenciado",Z94=1,"Novato",Z94=2,"Principiante avanzado",Z94=3,"Competente",Z94=4,"Proficiente",Z94=5,"Master")</f>
        <v>Principiante avanzado</v>
      </c>
      <c r="AB94" s="21">
        <v>2</v>
      </c>
      <c r="AC94" s="21" t="str" cm="1">
        <f t="array" ref="AC94">_xlfn.IFS(AB94=0,"Prenovato",AB94=1,"Novato",AB94=2,"Principiante avanzado",AB94=3,"Competente",AB94=4,"Proficiente",AB94=5,"Master")</f>
        <v>Principiante avanzado</v>
      </c>
      <c r="AD94" s="21" t="str">
        <f t="shared" si="10"/>
        <v>EVALUACIÓN</v>
      </c>
    </row>
    <row r="95" spans="1:30" x14ac:dyDescent="0.25">
      <c r="A95" t="s">
        <v>193</v>
      </c>
      <c r="B95" t="s">
        <v>199</v>
      </c>
      <c r="C95" t="s">
        <v>205</v>
      </c>
      <c r="D95" t="s">
        <v>207</v>
      </c>
      <c r="E95" t="s">
        <v>214</v>
      </c>
      <c r="F95" t="s">
        <v>253</v>
      </c>
      <c r="G95" t="s">
        <v>292</v>
      </c>
      <c r="H95" s="5">
        <v>44440</v>
      </c>
      <c r="I95" s="1">
        <f t="shared" ca="1" si="7"/>
        <v>21</v>
      </c>
      <c r="J95" s="1" t="str">
        <f t="shared" ca="1" si="8"/>
        <v>3. Mayor a 6 meses</v>
      </c>
      <c r="K95" t="str">
        <f t="shared" si="6"/>
        <v>NO</v>
      </c>
      <c r="L95" t="s">
        <v>330</v>
      </c>
      <c r="M95" t="s">
        <v>340</v>
      </c>
      <c r="N95" t="s">
        <v>346</v>
      </c>
      <c r="O95" t="s">
        <v>345</v>
      </c>
      <c r="P95" t="str">
        <f t="shared" si="9"/>
        <v>MARCOS JOSE CARNERO YATACOIngeniería de software</v>
      </c>
      <c r="Q95">
        <v>2</v>
      </c>
      <c r="R95" t="s">
        <v>4</v>
      </c>
      <c r="S95" t="s">
        <v>21</v>
      </c>
      <c r="T95" s="21">
        <v>3</v>
      </c>
      <c r="U95" s="21" t="str" cm="1">
        <f t="array" ref="U95">_xlfn.IFS(T95=0,"Prenovato",T95=1,"Novato",T95=2,"Principiante avanzado",T95=3,"Competente",T95=4,"Proficiente",T95=5,"Master")</f>
        <v>Competente</v>
      </c>
      <c r="V95" s="21">
        <v>3</v>
      </c>
      <c r="W95" s="21" t="str" cm="1">
        <f t="array" ref="W95">_xlfn.IFS(V95=0,"No evidenciado",V95=1,"Novato",V95=2,"Principiante avanzado",V95=3,"Competente",V95=4,"Proficiente",V95=5,"Master")</f>
        <v>Competente</v>
      </c>
      <c r="X95" s="21">
        <v>2</v>
      </c>
      <c r="Y95" s="21" t="str" cm="1">
        <f t="array" ref="Y95">_xlfn.IFS(X95=0,"No evidenciado",X95=1,"Novato",X95=2,"Principiante avanzado",X95=3,"Competente",X95=4,"Proficiente",X95=5,"Master")</f>
        <v>Principiante avanzado</v>
      </c>
      <c r="Z95" s="21">
        <v>2</v>
      </c>
      <c r="AA95" s="21" t="str" cm="1">
        <f t="array" ref="AA95">_xlfn.IFS(Z95=0,"No evidenciado",Z95=1,"Novato",Z95=2,"Principiante avanzado",Z95=3,"Competente",Z95=4,"Proficiente",Z95=5,"Master")</f>
        <v>Principiante avanzado</v>
      </c>
      <c r="AB95" s="21">
        <v>2</v>
      </c>
      <c r="AC95" s="21" t="str" cm="1">
        <f t="array" ref="AC95">_xlfn.IFS(AB95=0,"Prenovato",AB95=1,"Novato",AB95=2,"Principiante avanzado",AB95=3,"Competente",AB95=4,"Proficiente",AB95=5,"Master")</f>
        <v>Principiante avanzado</v>
      </c>
      <c r="AD95" s="21" t="str">
        <f t="shared" si="10"/>
        <v>EVALUACIÓN</v>
      </c>
    </row>
    <row r="96" spans="1:30" x14ac:dyDescent="0.25">
      <c r="A96" t="s">
        <v>193</v>
      </c>
      <c r="B96" t="s">
        <v>199</v>
      </c>
      <c r="C96" t="s">
        <v>205</v>
      </c>
      <c r="D96" t="s">
        <v>207</v>
      </c>
      <c r="E96" t="s">
        <v>214</v>
      </c>
      <c r="F96" t="s">
        <v>253</v>
      </c>
      <c r="G96" t="s">
        <v>292</v>
      </c>
      <c r="H96" s="5">
        <v>44440</v>
      </c>
      <c r="I96" s="1">
        <f t="shared" ca="1" si="7"/>
        <v>21</v>
      </c>
      <c r="J96" s="1" t="str">
        <f t="shared" ca="1" si="8"/>
        <v>3. Mayor a 6 meses</v>
      </c>
      <c r="K96" t="str">
        <f t="shared" si="6"/>
        <v>NO</v>
      </c>
      <c r="L96" t="s">
        <v>330</v>
      </c>
      <c r="M96" t="s">
        <v>342</v>
      </c>
      <c r="N96" t="s">
        <v>345</v>
      </c>
      <c r="O96" t="s">
        <v>345</v>
      </c>
      <c r="P96" t="str">
        <f t="shared" si="9"/>
        <v>MARCOS JOSE CARNERO YATACOFrameworks de arquitectura empresarial</v>
      </c>
      <c r="Q96">
        <v>2</v>
      </c>
      <c r="R96" t="s">
        <v>4</v>
      </c>
      <c r="S96" t="s">
        <v>21</v>
      </c>
      <c r="T96" s="21">
        <v>3</v>
      </c>
      <c r="U96" s="21" t="str" cm="1">
        <f t="array" ref="U96">_xlfn.IFS(T96=0,"Prenovato",T96=1,"Novato",T96=2,"Principiante avanzado",T96=3,"Competente",T96=4,"Proficiente",T96=5,"Master")</f>
        <v>Competente</v>
      </c>
      <c r="V96" s="21">
        <v>3</v>
      </c>
      <c r="W96" s="21" t="str" cm="1">
        <f t="array" ref="W96">_xlfn.IFS(V96=0,"No evidenciado",V96=1,"Novato",V96=2,"Principiante avanzado",V96=3,"Competente",V96=4,"Proficiente",V96=5,"Master")</f>
        <v>Competente</v>
      </c>
      <c r="X96" s="21">
        <v>2</v>
      </c>
      <c r="Y96" s="21" t="str" cm="1">
        <f t="array" ref="Y96">_xlfn.IFS(X96=0,"No evidenciado",X96=1,"Novato",X96=2,"Principiante avanzado",X96=3,"Competente",X96=4,"Proficiente",X96=5,"Master")</f>
        <v>Principiante avanzado</v>
      </c>
      <c r="Z96" s="21">
        <v>2</v>
      </c>
      <c r="AA96" s="21" t="str" cm="1">
        <f t="array" ref="AA96">_xlfn.IFS(Z96=0,"No evidenciado",Z96=1,"Novato",Z96=2,"Principiante avanzado",Z96=3,"Competente",Z96=4,"Proficiente",Z96=5,"Master")</f>
        <v>Principiante avanzado</v>
      </c>
      <c r="AB96" s="21">
        <v>2</v>
      </c>
      <c r="AC96" s="21" t="str" cm="1">
        <f t="array" ref="AC96">_xlfn.IFS(AB96=0,"Prenovato",AB96=1,"Novato",AB96=2,"Principiante avanzado",AB96=3,"Competente",AB96=4,"Proficiente",AB96=5,"Master")</f>
        <v>Principiante avanzado</v>
      </c>
      <c r="AD96" s="21" t="str">
        <f t="shared" si="10"/>
        <v>EVALUACIÓN</v>
      </c>
    </row>
    <row r="97" spans="1:30" x14ac:dyDescent="0.25">
      <c r="A97" t="s">
        <v>193</v>
      </c>
      <c r="B97" t="s">
        <v>199</v>
      </c>
      <c r="C97" t="s">
        <v>205</v>
      </c>
      <c r="D97" t="s">
        <v>207</v>
      </c>
      <c r="E97" t="s">
        <v>214</v>
      </c>
      <c r="F97" t="s">
        <v>253</v>
      </c>
      <c r="G97" t="s">
        <v>292</v>
      </c>
      <c r="H97" s="5">
        <v>44440</v>
      </c>
      <c r="I97" s="1">
        <f t="shared" ca="1" si="7"/>
        <v>21</v>
      </c>
      <c r="J97" s="1" t="str">
        <f t="shared" ca="1" si="8"/>
        <v>3. Mayor a 6 meses</v>
      </c>
      <c r="K97" t="str">
        <f t="shared" si="6"/>
        <v>NO</v>
      </c>
      <c r="L97" t="s">
        <v>330</v>
      </c>
      <c r="M97" t="s">
        <v>343</v>
      </c>
      <c r="N97" t="s">
        <v>31</v>
      </c>
      <c r="O97" t="s">
        <v>31</v>
      </c>
      <c r="P97" t="str">
        <f t="shared" si="9"/>
        <v>MARCOS JOSE CARNERO YATACODiseño de Arq. Soluciones</v>
      </c>
      <c r="Q97">
        <v>3</v>
      </c>
      <c r="R97" t="s">
        <v>5</v>
      </c>
      <c r="S97" t="s">
        <v>21</v>
      </c>
      <c r="T97" s="21">
        <v>3</v>
      </c>
      <c r="U97" s="21" t="str" cm="1">
        <f t="array" ref="U97">_xlfn.IFS(T97=0,"Prenovato",T97=1,"Novato",T97=2,"Principiante avanzado",T97=3,"Competente",T97=4,"Proficiente",T97=5,"Master")</f>
        <v>Competente</v>
      </c>
      <c r="V97" s="21">
        <v>3</v>
      </c>
      <c r="W97" s="21" t="str" cm="1">
        <f t="array" ref="W97">_xlfn.IFS(V97=0,"No evidenciado",V97=1,"Novato",V97=2,"Principiante avanzado",V97=3,"Competente",V97=4,"Proficiente",V97=5,"Master")</f>
        <v>Competente</v>
      </c>
      <c r="X97" s="21">
        <v>2</v>
      </c>
      <c r="Y97" s="21" t="str" cm="1">
        <f t="array" ref="Y97">_xlfn.IFS(X97=0,"No evidenciado",X97=1,"Novato",X97=2,"Principiante avanzado",X97=3,"Competente",X97=4,"Proficiente",X97=5,"Master")</f>
        <v>Principiante avanzado</v>
      </c>
      <c r="Z97" s="21">
        <v>2</v>
      </c>
      <c r="AA97" s="21" t="str" cm="1">
        <f t="array" ref="AA97">_xlfn.IFS(Z97=0,"No evidenciado",Z97=1,"Novato",Z97=2,"Principiante avanzado",Z97=3,"Competente",Z97=4,"Proficiente",Z97=5,"Master")</f>
        <v>Principiante avanzado</v>
      </c>
      <c r="AB97" s="21">
        <v>2</v>
      </c>
      <c r="AC97" s="21" t="str" cm="1">
        <f t="array" ref="AC97">_xlfn.IFS(AB97=0,"Prenovato",AB97=1,"Novato",AB97=2,"Principiante avanzado",AB97=3,"Competente",AB97=4,"Proficiente",AB97=5,"Master")</f>
        <v>Principiante avanzado</v>
      </c>
      <c r="AD97" s="21" t="str">
        <f t="shared" si="10"/>
        <v>EVALUACIÓN</v>
      </c>
    </row>
    <row r="98" spans="1:30" x14ac:dyDescent="0.25">
      <c r="A98" t="s">
        <v>193</v>
      </c>
      <c r="B98" t="s">
        <v>199</v>
      </c>
      <c r="C98" t="s">
        <v>205</v>
      </c>
      <c r="D98" t="s">
        <v>207</v>
      </c>
      <c r="E98" t="s">
        <v>214</v>
      </c>
      <c r="F98" t="s">
        <v>253</v>
      </c>
      <c r="G98" t="s">
        <v>292</v>
      </c>
      <c r="H98" s="5">
        <v>44440</v>
      </c>
      <c r="I98" s="1">
        <f t="shared" ca="1" si="7"/>
        <v>21</v>
      </c>
      <c r="J98" s="1" t="str">
        <f t="shared" ca="1" si="8"/>
        <v>3. Mayor a 6 meses</v>
      </c>
      <c r="K98" t="str">
        <f t="shared" si="6"/>
        <v>NO</v>
      </c>
      <c r="L98" t="s">
        <v>330</v>
      </c>
      <c r="M98" t="s">
        <v>344</v>
      </c>
      <c r="N98" t="s">
        <v>345</v>
      </c>
      <c r="O98" t="s">
        <v>345</v>
      </c>
      <c r="P98" t="str">
        <f t="shared" si="9"/>
        <v>MARCOS JOSE CARNERO YATACOAutomatización</v>
      </c>
      <c r="Q98">
        <v>2</v>
      </c>
      <c r="R98" t="s">
        <v>4</v>
      </c>
      <c r="S98" t="s">
        <v>21</v>
      </c>
      <c r="T98" s="21">
        <v>3</v>
      </c>
      <c r="U98" s="21" t="str" cm="1">
        <f t="array" ref="U98">_xlfn.IFS(T98=0,"Prenovato",T98=1,"Novato",T98=2,"Principiante avanzado",T98=3,"Competente",T98=4,"Proficiente",T98=5,"Master")</f>
        <v>Competente</v>
      </c>
      <c r="V98" s="21">
        <v>3</v>
      </c>
      <c r="W98" s="21" t="str" cm="1">
        <f t="array" ref="W98">_xlfn.IFS(V98=0,"No evidenciado",V98=1,"Novato",V98=2,"Principiante avanzado",V98=3,"Competente",V98=4,"Proficiente",V98=5,"Master")</f>
        <v>Competente</v>
      </c>
      <c r="X98" s="21">
        <v>2</v>
      </c>
      <c r="Y98" s="21" t="str" cm="1">
        <f t="array" ref="Y98">_xlfn.IFS(X98=0,"No evidenciado",X98=1,"Novato",X98=2,"Principiante avanzado",X98=3,"Competente",X98=4,"Proficiente",X98=5,"Master")</f>
        <v>Principiante avanzado</v>
      </c>
      <c r="Z98" s="21">
        <v>2</v>
      </c>
      <c r="AA98" s="21" t="str" cm="1">
        <f t="array" ref="AA98">_xlfn.IFS(Z98=0,"No evidenciado",Z98=1,"Novato",Z98=2,"Principiante avanzado",Z98=3,"Competente",Z98=4,"Proficiente",Z98=5,"Master")</f>
        <v>Principiante avanzado</v>
      </c>
      <c r="AB98" s="21">
        <v>2</v>
      </c>
      <c r="AC98" s="21" t="str" cm="1">
        <f t="array" ref="AC98">_xlfn.IFS(AB98=0,"Prenovato",AB98=1,"Novato",AB98=2,"Principiante avanzado",AB98=3,"Competente",AB98=4,"Proficiente",AB98=5,"Master")</f>
        <v>Principiante avanzado</v>
      </c>
      <c r="AD98" s="21" t="str">
        <f t="shared" si="10"/>
        <v>EVALUACIÓN</v>
      </c>
    </row>
    <row r="99" spans="1:30" x14ac:dyDescent="0.25">
      <c r="A99" t="s">
        <v>193</v>
      </c>
      <c r="B99" t="s">
        <v>199</v>
      </c>
      <c r="C99" t="s">
        <v>205</v>
      </c>
      <c r="D99" t="s">
        <v>207</v>
      </c>
      <c r="E99" t="s">
        <v>214</v>
      </c>
      <c r="F99" t="s">
        <v>253</v>
      </c>
      <c r="G99" t="s">
        <v>292</v>
      </c>
      <c r="H99" s="5">
        <v>44440</v>
      </c>
      <c r="I99" s="1">
        <f t="shared" ca="1" si="7"/>
        <v>21</v>
      </c>
      <c r="J99" s="1" t="str">
        <f t="shared" ca="1" si="8"/>
        <v>3. Mayor a 6 meses</v>
      </c>
      <c r="K99" t="str">
        <f t="shared" si="6"/>
        <v>NO</v>
      </c>
      <c r="L99" t="s">
        <v>330</v>
      </c>
      <c r="M99" t="s">
        <v>341</v>
      </c>
      <c r="N99" t="s">
        <v>31</v>
      </c>
      <c r="O99" t="s">
        <v>31</v>
      </c>
      <c r="P99" t="str">
        <f t="shared" si="9"/>
        <v>MARCOS JOSE CARNERO YATACOEcosistema BCP</v>
      </c>
      <c r="Q99">
        <v>3</v>
      </c>
      <c r="R99" t="s">
        <v>5</v>
      </c>
      <c r="S99" t="s">
        <v>21</v>
      </c>
      <c r="T99" s="21">
        <v>3</v>
      </c>
      <c r="U99" s="21" t="str" cm="1">
        <f t="array" ref="U99">_xlfn.IFS(T99=0,"Prenovato",T99=1,"Novato",T99=2,"Principiante avanzado",T99=3,"Competente",T99=4,"Proficiente",T99=5,"Master")</f>
        <v>Competente</v>
      </c>
      <c r="V99" s="21">
        <v>3</v>
      </c>
      <c r="W99" s="21" t="str" cm="1">
        <f t="array" ref="W99">_xlfn.IFS(V99=0,"No evidenciado",V99=1,"Novato",V99=2,"Principiante avanzado",V99=3,"Competente",V99=4,"Proficiente",V99=5,"Master")</f>
        <v>Competente</v>
      </c>
      <c r="X99" s="21">
        <v>2</v>
      </c>
      <c r="Y99" s="21" t="str" cm="1">
        <f t="array" ref="Y99">_xlfn.IFS(X99=0,"No evidenciado",X99=1,"Novato",X99=2,"Principiante avanzado",X99=3,"Competente",X99=4,"Proficiente",X99=5,"Master")</f>
        <v>Principiante avanzado</v>
      </c>
      <c r="Z99" s="21">
        <v>2</v>
      </c>
      <c r="AA99" s="21" t="str" cm="1">
        <f t="array" ref="AA99">_xlfn.IFS(Z99=0,"No evidenciado",Z99=1,"Novato",Z99=2,"Principiante avanzado",Z99=3,"Competente",Z99=4,"Proficiente",Z99=5,"Master")</f>
        <v>Principiante avanzado</v>
      </c>
      <c r="AB99" s="21">
        <v>2</v>
      </c>
      <c r="AC99" s="21" t="str" cm="1">
        <f t="array" ref="AC99">_xlfn.IFS(AB99=0,"Prenovato",AB99=1,"Novato",AB99=2,"Principiante avanzado",AB99=3,"Competente",AB99=4,"Proficiente",AB99=5,"Master")</f>
        <v>Principiante avanzado</v>
      </c>
      <c r="AD99" s="21" t="str">
        <f t="shared" si="10"/>
        <v>EVALUACIÓN</v>
      </c>
    </row>
    <row r="100" spans="1:30" x14ac:dyDescent="0.25">
      <c r="A100" t="s">
        <v>193</v>
      </c>
      <c r="B100" t="s">
        <v>199</v>
      </c>
      <c r="C100" t="s">
        <v>205</v>
      </c>
      <c r="D100" t="s">
        <v>207</v>
      </c>
      <c r="E100" t="s">
        <v>215</v>
      </c>
      <c r="F100" t="s">
        <v>254</v>
      </c>
      <c r="G100" t="s">
        <v>293</v>
      </c>
      <c r="H100" s="5">
        <v>44409</v>
      </c>
      <c r="I100" s="1">
        <f t="shared" ca="1" si="7"/>
        <v>22</v>
      </c>
      <c r="J100" s="1" t="str">
        <f t="shared" ca="1" si="8"/>
        <v>3. Mayor a 6 meses</v>
      </c>
      <c r="K100" t="str">
        <f t="shared" si="6"/>
        <v>NO</v>
      </c>
      <c r="L100" t="s">
        <v>330</v>
      </c>
      <c r="M100" t="s">
        <v>342</v>
      </c>
      <c r="N100" t="s">
        <v>345</v>
      </c>
      <c r="O100" t="s">
        <v>345</v>
      </c>
      <c r="P100" t="str">
        <f t="shared" si="9"/>
        <v>CHRISTIAN TINEO TENORIOFrameworks de arquitectura empresarial</v>
      </c>
      <c r="Q100">
        <v>2</v>
      </c>
      <c r="R100" t="s">
        <v>4</v>
      </c>
      <c r="S100" t="s">
        <v>21</v>
      </c>
      <c r="T100" s="21">
        <v>3</v>
      </c>
      <c r="U100" s="21" t="str" cm="1">
        <f t="array" ref="U100">_xlfn.IFS(T100=0,"Prenovato",T100=1,"Novato",T100=2,"Principiante avanzado",T100=3,"Competente",T100=4,"Proficiente",T100=5,"Master")</f>
        <v>Competente</v>
      </c>
      <c r="V100" s="21">
        <v>3</v>
      </c>
      <c r="W100" s="21" t="str" cm="1">
        <f t="array" ref="W100">_xlfn.IFS(V100=0,"No evidenciado",V100=1,"Novato",V100=2,"Principiante avanzado",V100=3,"Competente",V100=4,"Proficiente",V100=5,"Master")</f>
        <v>Competente</v>
      </c>
      <c r="X100" s="21">
        <v>3</v>
      </c>
      <c r="Y100" s="21" t="str" cm="1">
        <f t="array" ref="Y100">_xlfn.IFS(X100=0,"No evidenciado",X100=1,"Novato",X100=2,"Principiante avanzado",X100=3,"Competente",X100=4,"Proficiente",X100=5,"Master")</f>
        <v>Competente</v>
      </c>
      <c r="Z100" s="21">
        <v>3</v>
      </c>
      <c r="AA100" s="21" t="str" cm="1">
        <f t="array" ref="AA100">_xlfn.IFS(Z100=0,"No evidenciado",Z100=1,"Novato",Z100=2,"Principiante avanzado",Z100=3,"Competente",Z100=4,"Proficiente",Z100=5,"Master")</f>
        <v>Competente</v>
      </c>
      <c r="AB100" s="21">
        <v>3</v>
      </c>
      <c r="AC100" s="21" t="str" cm="1">
        <f t="array" ref="AC100">_xlfn.IFS(AB100=0,"Prenovato",AB100=1,"Novato",AB100=2,"Principiante avanzado",AB100=3,"Competente",AB100=4,"Proficiente",AB100=5,"Master")</f>
        <v>Competente</v>
      </c>
      <c r="AD100" s="21" t="str">
        <f t="shared" si="10"/>
        <v>EVALUACIÓN</v>
      </c>
    </row>
    <row r="101" spans="1:30" x14ac:dyDescent="0.25">
      <c r="A101" t="s">
        <v>193</v>
      </c>
      <c r="B101" t="s">
        <v>199</v>
      </c>
      <c r="C101" t="s">
        <v>205</v>
      </c>
      <c r="D101" t="s">
        <v>207</v>
      </c>
      <c r="E101" t="s">
        <v>215</v>
      </c>
      <c r="F101" t="s">
        <v>254</v>
      </c>
      <c r="G101" t="s">
        <v>293</v>
      </c>
      <c r="H101" s="5">
        <v>44409</v>
      </c>
      <c r="I101" s="1">
        <f t="shared" ca="1" si="7"/>
        <v>22</v>
      </c>
      <c r="J101" s="1" t="str">
        <f t="shared" ca="1" si="8"/>
        <v>3. Mayor a 6 meses</v>
      </c>
      <c r="K101" t="str">
        <f t="shared" si="6"/>
        <v>NO</v>
      </c>
      <c r="L101" t="s">
        <v>330</v>
      </c>
      <c r="M101" t="s">
        <v>340</v>
      </c>
      <c r="N101" t="s">
        <v>346</v>
      </c>
      <c r="O101" t="s">
        <v>345</v>
      </c>
      <c r="P101" t="str">
        <f t="shared" si="9"/>
        <v>CHRISTIAN TINEO TENORIOIngeniería de software</v>
      </c>
      <c r="Q101">
        <v>3</v>
      </c>
      <c r="R101" t="s">
        <v>5</v>
      </c>
      <c r="S101" t="s">
        <v>21</v>
      </c>
      <c r="T101" s="21">
        <v>3</v>
      </c>
      <c r="U101" s="21" t="str" cm="1">
        <f t="array" ref="U101">_xlfn.IFS(T101=0,"Prenovato",T101=1,"Novato",T101=2,"Principiante avanzado",T101=3,"Competente",T101=4,"Proficiente",T101=5,"Master")</f>
        <v>Competente</v>
      </c>
      <c r="V101" s="21">
        <v>3</v>
      </c>
      <c r="W101" s="21" t="str" cm="1">
        <f t="array" ref="W101">_xlfn.IFS(V101=0,"No evidenciado",V101=1,"Novato",V101=2,"Principiante avanzado",V101=3,"Competente",V101=4,"Proficiente",V101=5,"Master")</f>
        <v>Competente</v>
      </c>
      <c r="X101" s="21">
        <v>3</v>
      </c>
      <c r="Y101" s="21" t="str" cm="1">
        <f t="array" ref="Y101">_xlfn.IFS(X101=0,"No evidenciado",X101=1,"Novato",X101=2,"Principiante avanzado",X101=3,"Competente",X101=4,"Proficiente",X101=5,"Master")</f>
        <v>Competente</v>
      </c>
      <c r="Z101" s="21">
        <v>3</v>
      </c>
      <c r="AA101" s="21" t="str" cm="1">
        <f t="array" ref="AA101">_xlfn.IFS(Z101=0,"No evidenciado",Z101=1,"Novato",Z101=2,"Principiante avanzado",Z101=3,"Competente",Z101=4,"Proficiente",Z101=5,"Master")</f>
        <v>Competente</v>
      </c>
      <c r="AB101" s="21">
        <v>3</v>
      </c>
      <c r="AC101" s="21" t="str" cm="1">
        <f t="array" ref="AC101">_xlfn.IFS(AB101=0,"Prenovato",AB101=1,"Novato",AB101=2,"Principiante avanzado",AB101=3,"Competente",AB101=4,"Proficiente",AB101=5,"Master")</f>
        <v>Competente</v>
      </c>
      <c r="AD101" s="21" t="str">
        <f t="shared" si="10"/>
        <v>EVALUACIÓN</v>
      </c>
    </row>
    <row r="102" spans="1:30" x14ac:dyDescent="0.25">
      <c r="A102" t="s">
        <v>193</v>
      </c>
      <c r="B102" t="s">
        <v>199</v>
      </c>
      <c r="C102" t="s">
        <v>205</v>
      </c>
      <c r="D102" t="s">
        <v>207</v>
      </c>
      <c r="E102" t="s">
        <v>215</v>
      </c>
      <c r="F102" t="s">
        <v>254</v>
      </c>
      <c r="G102" t="s">
        <v>293</v>
      </c>
      <c r="H102" s="5">
        <v>44409</v>
      </c>
      <c r="I102" s="1">
        <f t="shared" ca="1" si="7"/>
        <v>22</v>
      </c>
      <c r="J102" s="1" t="str">
        <f t="shared" ca="1" si="8"/>
        <v>3. Mayor a 6 meses</v>
      </c>
      <c r="K102" t="str">
        <f t="shared" si="6"/>
        <v>NO</v>
      </c>
      <c r="L102" t="s">
        <v>330</v>
      </c>
      <c r="M102" t="s">
        <v>341</v>
      </c>
      <c r="N102" t="s">
        <v>31</v>
      </c>
      <c r="O102" t="s">
        <v>31</v>
      </c>
      <c r="P102" t="str">
        <f t="shared" si="9"/>
        <v>CHRISTIAN TINEO TENORIOEcosistema BCP</v>
      </c>
      <c r="Q102">
        <v>3</v>
      </c>
      <c r="R102" t="s">
        <v>5</v>
      </c>
      <c r="S102" t="s">
        <v>21</v>
      </c>
      <c r="T102" s="21">
        <v>3</v>
      </c>
      <c r="U102" s="21" t="str" cm="1">
        <f t="array" ref="U102">_xlfn.IFS(T102=0,"Prenovato",T102=1,"Novato",T102=2,"Principiante avanzado",T102=3,"Competente",T102=4,"Proficiente",T102=5,"Master")</f>
        <v>Competente</v>
      </c>
      <c r="V102" s="21">
        <v>3</v>
      </c>
      <c r="W102" s="21" t="str" cm="1">
        <f t="array" ref="W102">_xlfn.IFS(V102=0,"No evidenciado",V102=1,"Novato",V102=2,"Principiante avanzado",V102=3,"Competente",V102=4,"Proficiente",V102=5,"Master")</f>
        <v>Competente</v>
      </c>
      <c r="X102" s="21">
        <v>3</v>
      </c>
      <c r="Y102" s="21" t="str" cm="1">
        <f t="array" ref="Y102">_xlfn.IFS(X102=0,"No evidenciado",X102=1,"Novato",X102=2,"Principiante avanzado",X102=3,"Competente",X102=4,"Proficiente",X102=5,"Master")</f>
        <v>Competente</v>
      </c>
      <c r="Z102" s="21">
        <v>3</v>
      </c>
      <c r="AA102" s="21" t="str" cm="1">
        <f t="array" ref="AA102">_xlfn.IFS(Z102=0,"No evidenciado",Z102=1,"Novato",Z102=2,"Principiante avanzado",Z102=3,"Competente",Z102=4,"Proficiente",Z102=5,"Master")</f>
        <v>Competente</v>
      </c>
      <c r="AB102" s="21">
        <v>3</v>
      </c>
      <c r="AC102" s="21" t="str" cm="1">
        <f t="array" ref="AC102">_xlfn.IFS(AB102=0,"Prenovato",AB102=1,"Novato",AB102=2,"Principiante avanzado",AB102=3,"Competente",AB102=4,"Proficiente",AB102=5,"Master")</f>
        <v>Competente</v>
      </c>
      <c r="AD102" s="21" t="str">
        <f t="shared" si="10"/>
        <v>EVALUACIÓN</v>
      </c>
    </row>
    <row r="103" spans="1:30" x14ac:dyDescent="0.25">
      <c r="A103" t="s">
        <v>193</v>
      </c>
      <c r="B103" t="s">
        <v>199</v>
      </c>
      <c r="C103" t="s">
        <v>205</v>
      </c>
      <c r="D103" t="s">
        <v>207</v>
      </c>
      <c r="E103" t="s">
        <v>215</v>
      </c>
      <c r="F103" t="s">
        <v>254</v>
      </c>
      <c r="G103" t="s">
        <v>293</v>
      </c>
      <c r="H103" s="5">
        <v>44409</v>
      </c>
      <c r="I103" s="1">
        <f t="shared" ca="1" si="7"/>
        <v>22</v>
      </c>
      <c r="J103" s="1" t="str">
        <f t="shared" ca="1" si="8"/>
        <v>3. Mayor a 6 meses</v>
      </c>
      <c r="K103" t="str">
        <f t="shared" si="6"/>
        <v>NO</v>
      </c>
      <c r="L103" t="s">
        <v>330</v>
      </c>
      <c r="M103" t="s">
        <v>331</v>
      </c>
      <c r="N103" t="s">
        <v>345</v>
      </c>
      <c r="O103" t="s">
        <v>345</v>
      </c>
      <c r="P103" t="str">
        <f t="shared" si="9"/>
        <v>CHRISTIAN TINEO TENORIOCloud</v>
      </c>
      <c r="Q103">
        <v>2</v>
      </c>
      <c r="R103" t="s">
        <v>4</v>
      </c>
      <c r="S103" t="s">
        <v>21</v>
      </c>
      <c r="T103" s="21">
        <v>3</v>
      </c>
      <c r="U103" s="21" t="str" cm="1">
        <f t="array" ref="U103">_xlfn.IFS(T103=0,"Prenovato",T103=1,"Novato",T103=2,"Principiante avanzado",T103=3,"Competente",T103=4,"Proficiente",T103=5,"Master")</f>
        <v>Competente</v>
      </c>
      <c r="V103" s="21">
        <v>3</v>
      </c>
      <c r="W103" s="21" t="str" cm="1">
        <f t="array" ref="W103">_xlfn.IFS(V103=0,"No evidenciado",V103=1,"Novato",V103=2,"Principiante avanzado",V103=3,"Competente",V103=4,"Proficiente",V103=5,"Master")</f>
        <v>Competente</v>
      </c>
      <c r="X103" s="21">
        <v>3</v>
      </c>
      <c r="Y103" s="21" t="str" cm="1">
        <f t="array" ref="Y103">_xlfn.IFS(X103=0,"No evidenciado",X103=1,"Novato",X103=2,"Principiante avanzado",X103=3,"Competente",X103=4,"Proficiente",X103=5,"Master")</f>
        <v>Competente</v>
      </c>
      <c r="Z103" s="21">
        <v>3</v>
      </c>
      <c r="AA103" s="21" t="str" cm="1">
        <f t="array" ref="AA103">_xlfn.IFS(Z103=0,"No evidenciado",Z103=1,"Novato",Z103=2,"Principiante avanzado",Z103=3,"Competente",Z103=4,"Proficiente",Z103=5,"Master")</f>
        <v>Competente</v>
      </c>
      <c r="AB103" s="21">
        <v>3</v>
      </c>
      <c r="AC103" s="21" t="str" cm="1">
        <f t="array" ref="AC103">_xlfn.IFS(AB103=0,"Prenovato",AB103=1,"Novato",AB103=2,"Principiante avanzado",AB103=3,"Competente",AB103=4,"Proficiente",AB103=5,"Master")</f>
        <v>Competente</v>
      </c>
      <c r="AD103" s="21" t="str">
        <f t="shared" si="10"/>
        <v>EVALUACIÓN</v>
      </c>
    </row>
    <row r="104" spans="1:30" x14ac:dyDescent="0.25">
      <c r="A104" t="s">
        <v>193</v>
      </c>
      <c r="B104" t="s">
        <v>199</v>
      </c>
      <c r="C104" t="s">
        <v>205</v>
      </c>
      <c r="D104" t="s">
        <v>207</v>
      </c>
      <c r="E104" t="s">
        <v>215</v>
      </c>
      <c r="F104" t="s">
        <v>254</v>
      </c>
      <c r="G104" t="s">
        <v>293</v>
      </c>
      <c r="H104" s="5">
        <v>44409</v>
      </c>
      <c r="I104" s="1">
        <f t="shared" ca="1" si="7"/>
        <v>22</v>
      </c>
      <c r="J104" s="1" t="str">
        <f t="shared" ca="1" si="8"/>
        <v>3. Mayor a 6 meses</v>
      </c>
      <c r="K104" t="str">
        <f t="shared" si="6"/>
        <v>NO</v>
      </c>
      <c r="L104" t="s">
        <v>330</v>
      </c>
      <c r="M104" t="s">
        <v>344</v>
      </c>
      <c r="N104" t="s">
        <v>345</v>
      </c>
      <c r="O104" t="s">
        <v>345</v>
      </c>
      <c r="P104" t="str">
        <f t="shared" si="9"/>
        <v>CHRISTIAN TINEO TENORIOAutomatización</v>
      </c>
      <c r="Q104">
        <v>2</v>
      </c>
      <c r="R104" t="s">
        <v>4</v>
      </c>
      <c r="S104" t="s">
        <v>21</v>
      </c>
      <c r="T104" s="21">
        <v>3</v>
      </c>
      <c r="U104" s="21" t="str" cm="1">
        <f t="array" ref="U104">_xlfn.IFS(T104=0,"Prenovato",T104=1,"Novato",T104=2,"Principiante avanzado",T104=3,"Competente",T104=4,"Proficiente",T104=5,"Master")</f>
        <v>Competente</v>
      </c>
      <c r="V104" s="21">
        <v>3</v>
      </c>
      <c r="W104" s="21" t="str" cm="1">
        <f t="array" ref="W104">_xlfn.IFS(V104=0,"No evidenciado",V104=1,"Novato",V104=2,"Principiante avanzado",V104=3,"Competente",V104=4,"Proficiente",V104=5,"Master")</f>
        <v>Competente</v>
      </c>
      <c r="X104" s="21">
        <v>3</v>
      </c>
      <c r="Y104" s="21" t="str" cm="1">
        <f t="array" ref="Y104">_xlfn.IFS(X104=0,"No evidenciado",X104=1,"Novato",X104=2,"Principiante avanzado",X104=3,"Competente",X104=4,"Proficiente",X104=5,"Master")</f>
        <v>Competente</v>
      </c>
      <c r="Z104" s="21">
        <v>3</v>
      </c>
      <c r="AA104" s="21" t="str" cm="1">
        <f t="array" ref="AA104">_xlfn.IFS(Z104=0,"No evidenciado",Z104=1,"Novato",Z104=2,"Principiante avanzado",Z104=3,"Competente",Z104=4,"Proficiente",Z104=5,"Master")</f>
        <v>Competente</v>
      </c>
      <c r="AB104" s="21">
        <v>3</v>
      </c>
      <c r="AC104" s="21" t="str" cm="1">
        <f t="array" ref="AC104">_xlfn.IFS(AB104=0,"Prenovato",AB104=1,"Novato",AB104=2,"Principiante avanzado",AB104=3,"Competente",AB104=4,"Proficiente",AB104=5,"Master")</f>
        <v>Competente</v>
      </c>
      <c r="AD104" s="21" t="str">
        <f t="shared" si="10"/>
        <v>EVALUACIÓN</v>
      </c>
    </row>
    <row r="105" spans="1:30" x14ac:dyDescent="0.25">
      <c r="A105" t="s">
        <v>193</v>
      </c>
      <c r="B105" t="s">
        <v>199</v>
      </c>
      <c r="C105" t="s">
        <v>205</v>
      </c>
      <c r="D105" t="s">
        <v>207</v>
      </c>
      <c r="E105" t="s">
        <v>215</v>
      </c>
      <c r="F105" t="s">
        <v>254</v>
      </c>
      <c r="G105" t="s">
        <v>293</v>
      </c>
      <c r="H105" s="5">
        <v>44409</v>
      </c>
      <c r="I105" s="1">
        <f t="shared" ca="1" si="7"/>
        <v>22</v>
      </c>
      <c r="J105" s="1" t="str">
        <f t="shared" ca="1" si="8"/>
        <v>3. Mayor a 6 meses</v>
      </c>
      <c r="K105" t="str">
        <f t="shared" si="6"/>
        <v>NO</v>
      </c>
      <c r="L105" t="s">
        <v>330</v>
      </c>
      <c r="M105" t="s">
        <v>343</v>
      </c>
      <c r="N105" t="s">
        <v>31</v>
      </c>
      <c r="O105" t="s">
        <v>31</v>
      </c>
      <c r="P105" t="str">
        <f t="shared" si="9"/>
        <v>CHRISTIAN TINEO TENORIODiseño de Arq. Soluciones</v>
      </c>
      <c r="Q105">
        <v>3</v>
      </c>
      <c r="R105" t="s">
        <v>5</v>
      </c>
      <c r="S105" t="s">
        <v>21</v>
      </c>
      <c r="T105" s="21">
        <v>3</v>
      </c>
      <c r="U105" s="21" t="str" cm="1">
        <f t="array" ref="U105">_xlfn.IFS(T105=0,"Prenovato",T105=1,"Novato",T105=2,"Principiante avanzado",T105=3,"Competente",T105=4,"Proficiente",T105=5,"Master")</f>
        <v>Competente</v>
      </c>
      <c r="V105" s="21">
        <v>3</v>
      </c>
      <c r="W105" s="21" t="str" cm="1">
        <f t="array" ref="W105">_xlfn.IFS(V105=0,"No evidenciado",V105=1,"Novato",V105=2,"Principiante avanzado",V105=3,"Competente",V105=4,"Proficiente",V105=5,"Master")</f>
        <v>Competente</v>
      </c>
      <c r="X105" s="21">
        <v>3</v>
      </c>
      <c r="Y105" s="21" t="str" cm="1">
        <f t="array" ref="Y105">_xlfn.IFS(X105=0,"No evidenciado",X105=1,"Novato",X105=2,"Principiante avanzado",X105=3,"Competente",X105=4,"Proficiente",X105=5,"Master")</f>
        <v>Competente</v>
      </c>
      <c r="Z105" s="21">
        <v>3</v>
      </c>
      <c r="AA105" s="21" t="str" cm="1">
        <f t="array" ref="AA105">_xlfn.IFS(Z105=0,"No evidenciado",Z105=1,"Novato",Z105=2,"Principiante avanzado",Z105=3,"Competente",Z105=4,"Proficiente",Z105=5,"Master")</f>
        <v>Competente</v>
      </c>
      <c r="AB105" s="21">
        <v>3</v>
      </c>
      <c r="AC105" s="21" t="str" cm="1">
        <f t="array" ref="AC105">_xlfn.IFS(AB105=0,"Prenovato",AB105=1,"Novato",AB105=2,"Principiante avanzado",AB105=3,"Competente",AB105=4,"Proficiente",AB105=5,"Master")</f>
        <v>Competente</v>
      </c>
      <c r="AD105" s="21" t="str">
        <f t="shared" si="10"/>
        <v>EVALUACIÓN</v>
      </c>
    </row>
    <row r="106" spans="1:30" x14ac:dyDescent="0.25">
      <c r="A106" t="s">
        <v>193</v>
      </c>
      <c r="B106" t="s">
        <v>199</v>
      </c>
      <c r="C106" t="s">
        <v>205</v>
      </c>
      <c r="D106" t="s">
        <v>207</v>
      </c>
      <c r="E106" t="s">
        <v>215</v>
      </c>
      <c r="F106" t="s">
        <v>254</v>
      </c>
      <c r="G106" t="s">
        <v>293</v>
      </c>
      <c r="H106" s="5">
        <v>44409</v>
      </c>
      <c r="I106" s="1">
        <f t="shared" ca="1" si="7"/>
        <v>22</v>
      </c>
      <c r="J106" s="1" t="str">
        <f t="shared" ca="1" si="8"/>
        <v>3. Mayor a 6 meses</v>
      </c>
      <c r="K106" t="str">
        <f t="shared" si="6"/>
        <v>NO</v>
      </c>
      <c r="L106" t="s">
        <v>330</v>
      </c>
      <c r="M106" t="s">
        <v>339</v>
      </c>
      <c r="N106" t="s">
        <v>346</v>
      </c>
      <c r="O106" t="s">
        <v>345</v>
      </c>
      <c r="P106" t="str">
        <f t="shared" si="9"/>
        <v>CHRISTIAN TINEO TENORIOMicroservicios y APIs</v>
      </c>
      <c r="Q106">
        <v>3</v>
      </c>
      <c r="R106" t="s">
        <v>5</v>
      </c>
      <c r="S106" t="s">
        <v>21</v>
      </c>
      <c r="T106" s="21">
        <v>3</v>
      </c>
      <c r="U106" s="21" t="str" cm="1">
        <f t="array" ref="U106">_xlfn.IFS(T106=0,"Prenovato",T106=1,"Novato",T106=2,"Principiante avanzado",T106=3,"Competente",T106=4,"Proficiente",T106=5,"Master")</f>
        <v>Competente</v>
      </c>
      <c r="V106" s="21">
        <v>3</v>
      </c>
      <c r="W106" s="21" t="str" cm="1">
        <f t="array" ref="W106">_xlfn.IFS(V106=0,"No evidenciado",V106=1,"Novato",V106=2,"Principiante avanzado",V106=3,"Competente",V106=4,"Proficiente",V106=5,"Master")</f>
        <v>Competente</v>
      </c>
      <c r="X106" s="21">
        <v>3</v>
      </c>
      <c r="Y106" s="21" t="str" cm="1">
        <f t="array" ref="Y106">_xlfn.IFS(X106=0,"No evidenciado",X106=1,"Novato",X106=2,"Principiante avanzado",X106=3,"Competente",X106=4,"Proficiente",X106=5,"Master")</f>
        <v>Competente</v>
      </c>
      <c r="Z106" s="21">
        <v>3</v>
      </c>
      <c r="AA106" s="21" t="str" cm="1">
        <f t="array" ref="AA106">_xlfn.IFS(Z106=0,"No evidenciado",Z106=1,"Novato",Z106=2,"Principiante avanzado",Z106=3,"Competente",Z106=4,"Proficiente",Z106=5,"Master")</f>
        <v>Competente</v>
      </c>
      <c r="AB106" s="21">
        <v>3</v>
      </c>
      <c r="AC106" s="21" t="str" cm="1">
        <f t="array" ref="AC106">_xlfn.IFS(AB106=0,"Prenovato",AB106=1,"Novato",AB106=2,"Principiante avanzado",AB106=3,"Competente",AB106=4,"Proficiente",AB106=5,"Master")</f>
        <v>Competente</v>
      </c>
      <c r="AD106" s="21" t="str">
        <f t="shared" si="10"/>
        <v>EVALUACIÓN</v>
      </c>
    </row>
    <row r="107" spans="1:30" x14ac:dyDescent="0.25">
      <c r="A107" t="s">
        <v>193</v>
      </c>
      <c r="B107" t="s">
        <v>199</v>
      </c>
      <c r="C107" t="s">
        <v>205</v>
      </c>
      <c r="D107" t="s">
        <v>207</v>
      </c>
      <c r="E107" t="s">
        <v>215</v>
      </c>
      <c r="F107" t="s">
        <v>254</v>
      </c>
      <c r="G107" t="s">
        <v>293</v>
      </c>
      <c r="H107" s="5">
        <v>44409</v>
      </c>
      <c r="I107" s="1">
        <f t="shared" ca="1" si="7"/>
        <v>22</v>
      </c>
      <c r="J107" s="1" t="str">
        <f t="shared" ca="1" si="8"/>
        <v>3. Mayor a 6 meses</v>
      </c>
      <c r="K107" t="str">
        <f t="shared" si="6"/>
        <v>NO</v>
      </c>
      <c r="L107" t="s">
        <v>330</v>
      </c>
      <c r="M107" t="s">
        <v>337</v>
      </c>
      <c r="N107" t="s">
        <v>345</v>
      </c>
      <c r="O107" t="s">
        <v>345</v>
      </c>
      <c r="P107" t="str">
        <f t="shared" si="9"/>
        <v>CHRISTIAN TINEO TENORIOModelos Bancarios</v>
      </c>
      <c r="Q107">
        <v>2</v>
      </c>
      <c r="R107" t="s">
        <v>4</v>
      </c>
      <c r="S107" t="s">
        <v>21</v>
      </c>
      <c r="T107" s="21">
        <v>3</v>
      </c>
      <c r="U107" s="21" t="str" cm="1">
        <f t="array" ref="U107">_xlfn.IFS(T107=0,"Prenovato",T107=1,"Novato",T107=2,"Principiante avanzado",T107=3,"Competente",T107=4,"Proficiente",T107=5,"Master")</f>
        <v>Competente</v>
      </c>
      <c r="V107" s="21">
        <v>3</v>
      </c>
      <c r="W107" s="21" t="str" cm="1">
        <f t="array" ref="W107">_xlfn.IFS(V107=0,"No evidenciado",V107=1,"Novato",V107=2,"Principiante avanzado",V107=3,"Competente",V107=4,"Proficiente",V107=5,"Master")</f>
        <v>Competente</v>
      </c>
      <c r="X107" s="21">
        <v>3</v>
      </c>
      <c r="Y107" s="21" t="str" cm="1">
        <f t="array" ref="Y107">_xlfn.IFS(X107=0,"No evidenciado",X107=1,"Novato",X107=2,"Principiante avanzado",X107=3,"Competente",X107=4,"Proficiente",X107=5,"Master")</f>
        <v>Competente</v>
      </c>
      <c r="Z107" s="21">
        <v>3</v>
      </c>
      <c r="AA107" s="21" t="str" cm="1">
        <f t="array" ref="AA107">_xlfn.IFS(Z107=0,"No evidenciado",Z107=1,"Novato",Z107=2,"Principiante avanzado",Z107=3,"Competente",Z107=4,"Proficiente",Z107=5,"Master")</f>
        <v>Competente</v>
      </c>
      <c r="AB107" s="21">
        <v>3</v>
      </c>
      <c r="AC107" s="21" t="str" cm="1">
        <f t="array" ref="AC107">_xlfn.IFS(AB107=0,"Prenovato",AB107=1,"Novato",AB107=2,"Principiante avanzado",AB107=3,"Competente",AB107=4,"Proficiente",AB107=5,"Master")</f>
        <v>Competente</v>
      </c>
      <c r="AD107" s="21" t="str">
        <f t="shared" si="10"/>
        <v>EVALUACIÓN</v>
      </c>
    </row>
    <row r="108" spans="1:30" x14ac:dyDescent="0.25">
      <c r="A108" t="s">
        <v>193</v>
      </c>
      <c r="B108" t="s">
        <v>199</v>
      </c>
      <c r="C108" t="s">
        <v>205</v>
      </c>
      <c r="D108" t="s">
        <v>207</v>
      </c>
      <c r="E108" t="s">
        <v>215</v>
      </c>
      <c r="F108" t="s">
        <v>254</v>
      </c>
      <c r="G108" t="s">
        <v>293</v>
      </c>
      <c r="H108" s="5">
        <v>44409</v>
      </c>
      <c r="I108" s="1">
        <f t="shared" ca="1" si="7"/>
        <v>22</v>
      </c>
      <c r="J108" s="1" t="str">
        <f t="shared" ca="1" si="8"/>
        <v>3. Mayor a 6 meses</v>
      </c>
      <c r="K108" t="str">
        <f t="shared" si="6"/>
        <v>NO</v>
      </c>
      <c r="L108" t="s">
        <v>330</v>
      </c>
      <c r="M108" t="s">
        <v>338</v>
      </c>
      <c r="N108" t="s">
        <v>346</v>
      </c>
      <c r="O108" t="s">
        <v>345</v>
      </c>
      <c r="P108" t="str">
        <f t="shared" si="9"/>
        <v>CHRISTIAN TINEO TENORIOOpen Banking</v>
      </c>
      <c r="Q108">
        <v>2</v>
      </c>
      <c r="R108" t="s">
        <v>4</v>
      </c>
      <c r="S108" t="s">
        <v>21</v>
      </c>
      <c r="T108" s="21">
        <v>3</v>
      </c>
      <c r="U108" s="21" t="str" cm="1">
        <f t="array" ref="U108">_xlfn.IFS(T108=0,"Prenovato",T108=1,"Novato",T108=2,"Principiante avanzado",T108=3,"Competente",T108=4,"Proficiente",T108=5,"Master")</f>
        <v>Competente</v>
      </c>
      <c r="V108" s="21">
        <v>3</v>
      </c>
      <c r="W108" s="21" t="str" cm="1">
        <f t="array" ref="W108">_xlfn.IFS(V108=0,"No evidenciado",V108=1,"Novato",V108=2,"Principiante avanzado",V108=3,"Competente",V108=4,"Proficiente",V108=5,"Master")</f>
        <v>Competente</v>
      </c>
      <c r="X108" s="21">
        <v>3</v>
      </c>
      <c r="Y108" s="21" t="str" cm="1">
        <f t="array" ref="Y108">_xlfn.IFS(X108=0,"No evidenciado",X108=1,"Novato",X108=2,"Principiante avanzado",X108=3,"Competente",X108=4,"Proficiente",X108=5,"Master")</f>
        <v>Competente</v>
      </c>
      <c r="Z108" s="21">
        <v>3</v>
      </c>
      <c r="AA108" s="21" t="str" cm="1">
        <f t="array" ref="AA108">_xlfn.IFS(Z108=0,"No evidenciado",Z108=1,"Novato",Z108=2,"Principiante avanzado",Z108=3,"Competente",Z108=4,"Proficiente",Z108=5,"Master")</f>
        <v>Competente</v>
      </c>
      <c r="AB108" s="21">
        <v>3</v>
      </c>
      <c r="AC108" s="21" t="str" cm="1">
        <f t="array" ref="AC108">_xlfn.IFS(AB108=0,"Prenovato",AB108=1,"Novato",AB108=2,"Principiante avanzado",AB108=3,"Competente",AB108=4,"Proficiente",AB108=5,"Master")</f>
        <v>Competente</v>
      </c>
      <c r="AD108" s="21" t="str">
        <f t="shared" si="10"/>
        <v>EVALUACIÓN</v>
      </c>
    </row>
    <row r="109" spans="1:30" x14ac:dyDescent="0.25">
      <c r="A109" t="s">
        <v>193</v>
      </c>
      <c r="B109" t="s">
        <v>199</v>
      </c>
      <c r="C109" t="s">
        <v>205</v>
      </c>
      <c r="D109" t="s">
        <v>207</v>
      </c>
      <c r="E109" t="s">
        <v>215</v>
      </c>
      <c r="F109" t="s">
        <v>254</v>
      </c>
      <c r="G109" t="s">
        <v>293</v>
      </c>
      <c r="H109" s="5">
        <v>44409</v>
      </c>
      <c r="I109" s="1">
        <f t="shared" ca="1" si="7"/>
        <v>22</v>
      </c>
      <c r="J109" s="1" t="str">
        <f t="shared" ca="1" si="8"/>
        <v>3. Mayor a 6 meses</v>
      </c>
      <c r="K109" t="str">
        <f t="shared" si="6"/>
        <v>NO</v>
      </c>
      <c r="L109" t="s">
        <v>330</v>
      </c>
      <c r="M109" t="s">
        <v>336</v>
      </c>
      <c r="N109" t="s">
        <v>345</v>
      </c>
      <c r="O109" t="s">
        <v>345</v>
      </c>
      <c r="P109" t="str">
        <f t="shared" si="9"/>
        <v>CHRISTIAN TINEO TENORIOPatrones de Arq. Datos</v>
      </c>
      <c r="Q109">
        <v>3</v>
      </c>
      <c r="R109" t="s">
        <v>5</v>
      </c>
      <c r="S109" t="s">
        <v>21</v>
      </c>
      <c r="T109" s="21">
        <v>3</v>
      </c>
      <c r="U109" s="21" t="str" cm="1">
        <f t="array" ref="U109">_xlfn.IFS(T109=0,"Prenovato",T109=1,"Novato",T109=2,"Principiante avanzado",T109=3,"Competente",T109=4,"Proficiente",T109=5,"Master")</f>
        <v>Competente</v>
      </c>
      <c r="V109" s="21">
        <v>3</v>
      </c>
      <c r="W109" s="21" t="str" cm="1">
        <f t="array" ref="W109">_xlfn.IFS(V109=0,"No evidenciado",V109=1,"Novato",V109=2,"Principiante avanzado",V109=3,"Competente",V109=4,"Proficiente",V109=5,"Master")</f>
        <v>Competente</v>
      </c>
      <c r="X109" s="21">
        <v>3</v>
      </c>
      <c r="Y109" s="21" t="str" cm="1">
        <f t="array" ref="Y109">_xlfn.IFS(X109=0,"No evidenciado",X109=1,"Novato",X109=2,"Principiante avanzado",X109=3,"Competente",X109=4,"Proficiente",X109=5,"Master")</f>
        <v>Competente</v>
      </c>
      <c r="Z109" s="21">
        <v>3</v>
      </c>
      <c r="AA109" s="21" t="str" cm="1">
        <f t="array" ref="AA109">_xlfn.IFS(Z109=0,"No evidenciado",Z109=1,"Novato",Z109=2,"Principiante avanzado",Z109=3,"Competente",Z109=4,"Proficiente",Z109=5,"Master")</f>
        <v>Competente</v>
      </c>
      <c r="AB109" s="21">
        <v>3</v>
      </c>
      <c r="AC109" s="21" t="str" cm="1">
        <f t="array" ref="AC109">_xlfn.IFS(AB109=0,"Prenovato",AB109=1,"Novato",AB109=2,"Principiante avanzado",AB109=3,"Competente",AB109=4,"Proficiente",AB109=5,"Master")</f>
        <v>Competente</v>
      </c>
      <c r="AD109" s="21" t="str">
        <f t="shared" si="10"/>
        <v>EVALUACIÓN</v>
      </c>
    </row>
    <row r="110" spans="1:30" x14ac:dyDescent="0.25">
      <c r="A110" t="s">
        <v>193</v>
      </c>
      <c r="B110" t="s">
        <v>199</v>
      </c>
      <c r="C110" t="s">
        <v>205</v>
      </c>
      <c r="D110" t="s">
        <v>207</v>
      </c>
      <c r="E110" t="s">
        <v>215</v>
      </c>
      <c r="F110" t="s">
        <v>254</v>
      </c>
      <c r="G110" t="s">
        <v>293</v>
      </c>
      <c r="H110" s="5">
        <v>44409</v>
      </c>
      <c r="I110" s="1">
        <f t="shared" ca="1" si="7"/>
        <v>22</v>
      </c>
      <c r="J110" s="1" t="str">
        <f t="shared" ca="1" si="8"/>
        <v>3. Mayor a 6 meses</v>
      </c>
      <c r="K110" t="str">
        <f t="shared" si="6"/>
        <v>NO</v>
      </c>
      <c r="L110" t="s">
        <v>330</v>
      </c>
      <c r="M110" t="s">
        <v>335</v>
      </c>
      <c r="N110" t="s">
        <v>31</v>
      </c>
      <c r="O110" t="s">
        <v>31</v>
      </c>
      <c r="P110" t="str">
        <f t="shared" si="9"/>
        <v>CHRISTIAN TINEO TENORIOPatrones de Arq. Soluciones</v>
      </c>
      <c r="Q110">
        <v>3</v>
      </c>
      <c r="R110" t="s">
        <v>5</v>
      </c>
      <c r="S110" t="s">
        <v>21</v>
      </c>
      <c r="T110" s="21">
        <v>3</v>
      </c>
      <c r="U110" s="21" t="str" cm="1">
        <f t="array" ref="U110">_xlfn.IFS(T110=0,"Prenovato",T110=1,"Novato",T110=2,"Principiante avanzado",T110=3,"Competente",T110=4,"Proficiente",T110=5,"Master")</f>
        <v>Competente</v>
      </c>
      <c r="V110" s="21">
        <v>3</v>
      </c>
      <c r="W110" s="21" t="str" cm="1">
        <f t="array" ref="W110">_xlfn.IFS(V110=0,"No evidenciado",V110=1,"Novato",V110=2,"Principiante avanzado",V110=3,"Competente",V110=4,"Proficiente",V110=5,"Master")</f>
        <v>Competente</v>
      </c>
      <c r="X110" s="21">
        <v>3</v>
      </c>
      <c r="Y110" s="21" t="str" cm="1">
        <f t="array" ref="Y110">_xlfn.IFS(X110=0,"No evidenciado",X110=1,"Novato",X110=2,"Principiante avanzado",X110=3,"Competente",X110=4,"Proficiente",X110=5,"Master")</f>
        <v>Competente</v>
      </c>
      <c r="Z110" s="21">
        <v>3</v>
      </c>
      <c r="AA110" s="21" t="str" cm="1">
        <f t="array" ref="AA110">_xlfn.IFS(Z110=0,"No evidenciado",Z110=1,"Novato",Z110=2,"Principiante avanzado",Z110=3,"Competente",Z110=4,"Proficiente",Z110=5,"Master")</f>
        <v>Competente</v>
      </c>
      <c r="AB110" s="21">
        <v>3</v>
      </c>
      <c r="AC110" s="21" t="str" cm="1">
        <f t="array" ref="AC110">_xlfn.IFS(AB110=0,"Prenovato",AB110=1,"Novato",AB110=2,"Principiante avanzado",AB110=3,"Competente",AB110=4,"Proficiente",AB110=5,"Master")</f>
        <v>Competente</v>
      </c>
      <c r="AD110" s="21" t="str">
        <f t="shared" si="10"/>
        <v>EVALUACIÓN</v>
      </c>
    </row>
    <row r="111" spans="1:30" x14ac:dyDescent="0.25">
      <c r="A111" t="s">
        <v>193</v>
      </c>
      <c r="B111" t="s">
        <v>199</v>
      </c>
      <c r="C111" t="s">
        <v>205</v>
      </c>
      <c r="D111" t="s">
        <v>207</v>
      </c>
      <c r="E111" t="s">
        <v>215</v>
      </c>
      <c r="F111" t="s">
        <v>254</v>
      </c>
      <c r="G111" t="s">
        <v>293</v>
      </c>
      <c r="H111" s="5">
        <v>44409</v>
      </c>
      <c r="I111" s="1">
        <f t="shared" ca="1" si="7"/>
        <v>22</v>
      </c>
      <c r="J111" s="1" t="str">
        <f t="shared" ca="1" si="8"/>
        <v>3. Mayor a 6 meses</v>
      </c>
      <c r="K111" t="str">
        <f t="shared" si="6"/>
        <v>NO</v>
      </c>
      <c r="L111" t="s">
        <v>330</v>
      </c>
      <c r="M111" t="s">
        <v>334</v>
      </c>
      <c r="N111" t="s">
        <v>31</v>
      </c>
      <c r="O111" t="s">
        <v>31</v>
      </c>
      <c r="P111" t="str">
        <f t="shared" si="9"/>
        <v>CHRISTIAN TINEO TENORIOPlataformas</v>
      </c>
      <c r="Q111">
        <v>3</v>
      </c>
      <c r="R111" t="s">
        <v>5</v>
      </c>
      <c r="S111" t="s">
        <v>21</v>
      </c>
      <c r="T111" s="21">
        <v>3</v>
      </c>
      <c r="U111" s="21" t="str" cm="1">
        <f t="array" ref="U111">_xlfn.IFS(T111=0,"Prenovato",T111=1,"Novato",T111=2,"Principiante avanzado",T111=3,"Competente",T111=4,"Proficiente",T111=5,"Master")</f>
        <v>Competente</v>
      </c>
      <c r="V111" s="21">
        <v>3</v>
      </c>
      <c r="W111" s="21" t="str" cm="1">
        <f t="array" ref="W111">_xlfn.IFS(V111=0,"No evidenciado",V111=1,"Novato",V111=2,"Principiante avanzado",V111=3,"Competente",V111=4,"Proficiente",V111=5,"Master")</f>
        <v>Competente</v>
      </c>
      <c r="X111" s="21">
        <v>3</v>
      </c>
      <c r="Y111" s="21" t="str" cm="1">
        <f t="array" ref="Y111">_xlfn.IFS(X111=0,"No evidenciado",X111=1,"Novato",X111=2,"Principiante avanzado",X111=3,"Competente",X111=4,"Proficiente",X111=5,"Master")</f>
        <v>Competente</v>
      </c>
      <c r="Z111" s="21">
        <v>3</v>
      </c>
      <c r="AA111" s="21" t="str" cm="1">
        <f t="array" ref="AA111">_xlfn.IFS(Z111=0,"No evidenciado",Z111=1,"Novato",Z111=2,"Principiante avanzado",Z111=3,"Competente",Z111=4,"Proficiente",Z111=5,"Master")</f>
        <v>Competente</v>
      </c>
      <c r="AB111" s="21">
        <v>3</v>
      </c>
      <c r="AC111" s="21" t="str" cm="1">
        <f t="array" ref="AC111">_xlfn.IFS(AB111=0,"Prenovato",AB111=1,"Novato",AB111=2,"Principiante avanzado",AB111=3,"Competente",AB111=4,"Proficiente",AB111=5,"Master")</f>
        <v>Competente</v>
      </c>
      <c r="AD111" s="21" t="str">
        <f t="shared" si="10"/>
        <v>EVALUACIÓN</v>
      </c>
    </row>
    <row r="112" spans="1:30" x14ac:dyDescent="0.25">
      <c r="A112" t="s">
        <v>193</v>
      </c>
      <c r="B112" t="s">
        <v>199</v>
      </c>
      <c r="C112" t="s">
        <v>205</v>
      </c>
      <c r="D112" t="s">
        <v>207</v>
      </c>
      <c r="E112" t="s">
        <v>215</v>
      </c>
      <c r="F112" t="s">
        <v>254</v>
      </c>
      <c r="G112" t="s">
        <v>293</v>
      </c>
      <c r="H112" s="5">
        <v>44409</v>
      </c>
      <c r="I112" s="1">
        <f t="shared" ca="1" si="7"/>
        <v>22</v>
      </c>
      <c r="J112" s="1" t="str">
        <f t="shared" ca="1" si="8"/>
        <v>3. Mayor a 6 meses</v>
      </c>
      <c r="K112" t="str">
        <f t="shared" si="6"/>
        <v>NO</v>
      </c>
      <c r="L112" t="s">
        <v>330</v>
      </c>
      <c r="M112" t="s">
        <v>332</v>
      </c>
      <c r="N112" t="s">
        <v>345</v>
      </c>
      <c r="O112" t="s">
        <v>345</v>
      </c>
      <c r="P112" t="str">
        <f t="shared" si="9"/>
        <v>CHRISTIAN TINEO TENORIOPrincipios de seguridad</v>
      </c>
      <c r="Q112">
        <v>2</v>
      </c>
      <c r="R112" t="s">
        <v>4</v>
      </c>
      <c r="S112" t="s">
        <v>21</v>
      </c>
      <c r="T112" s="21">
        <v>3</v>
      </c>
      <c r="U112" s="21" t="str" cm="1">
        <f t="array" ref="U112">_xlfn.IFS(T112=0,"Prenovato",T112=1,"Novato",T112=2,"Principiante avanzado",T112=3,"Competente",T112=4,"Proficiente",T112=5,"Master")</f>
        <v>Competente</v>
      </c>
      <c r="V112" s="21">
        <v>3</v>
      </c>
      <c r="W112" s="21" t="str" cm="1">
        <f t="array" ref="W112">_xlfn.IFS(V112=0,"No evidenciado",V112=1,"Novato",V112=2,"Principiante avanzado",V112=3,"Competente",V112=4,"Proficiente",V112=5,"Master")</f>
        <v>Competente</v>
      </c>
      <c r="X112" s="21">
        <v>3</v>
      </c>
      <c r="Y112" s="21" t="str" cm="1">
        <f t="array" ref="Y112">_xlfn.IFS(X112=0,"No evidenciado",X112=1,"Novato",X112=2,"Principiante avanzado",X112=3,"Competente",X112=4,"Proficiente",X112=5,"Master")</f>
        <v>Competente</v>
      </c>
      <c r="Z112" s="21">
        <v>3</v>
      </c>
      <c r="AA112" s="21" t="str" cm="1">
        <f t="array" ref="AA112">_xlfn.IFS(Z112=0,"No evidenciado",Z112=1,"Novato",Z112=2,"Principiante avanzado",Z112=3,"Competente",Z112=4,"Proficiente",Z112=5,"Master")</f>
        <v>Competente</v>
      </c>
      <c r="AB112" s="21">
        <v>3</v>
      </c>
      <c r="AC112" s="21" t="str" cm="1">
        <f t="array" ref="AC112">_xlfn.IFS(AB112=0,"Prenovato",AB112=1,"Novato",AB112=2,"Principiante avanzado",AB112=3,"Competente",AB112=4,"Proficiente",AB112=5,"Master")</f>
        <v>Competente</v>
      </c>
      <c r="AD112" s="21" t="str">
        <f t="shared" si="10"/>
        <v>EVALUACIÓN</v>
      </c>
    </row>
    <row r="113" spans="1:30" x14ac:dyDescent="0.25">
      <c r="A113" t="s">
        <v>193</v>
      </c>
      <c r="B113" t="s">
        <v>199</v>
      </c>
      <c r="C113" t="s">
        <v>205</v>
      </c>
      <c r="D113" t="s">
        <v>207</v>
      </c>
      <c r="E113" t="s">
        <v>215</v>
      </c>
      <c r="F113" t="s">
        <v>254</v>
      </c>
      <c r="G113" t="s">
        <v>293</v>
      </c>
      <c r="H113" s="5">
        <v>44409</v>
      </c>
      <c r="I113" s="1">
        <f t="shared" ca="1" si="7"/>
        <v>22</v>
      </c>
      <c r="J113" s="1" t="str">
        <f t="shared" ca="1" si="8"/>
        <v>3. Mayor a 6 meses</v>
      </c>
      <c r="K113" t="str">
        <f t="shared" si="6"/>
        <v>NO</v>
      </c>
      <c r="L113" t="s">
        <v>330</v>
      </c>
      <c r="M113" t="s">
        <v>333</v>
      </c>
      <c r="N113" t="s">
        <v>345</v>
      </c>
      <c r="O113" t="s">
        <v>345</v>
      </c>
      <c r="P113" t="str">
        <f t="shared" si="9"/>
        <v>CHRISTIAN TINEO TENORIOTecnología BCP</v>
      </c>
      <c r="Q113">
        <v>2</v>
      </c>
      <c r="R113" t="s">
        <v>4</v>
      </c>
      <c r="S113" t="s">
        <v>21</v>
      </c>
      <c r="T113" s="21">
        <v>3</v>
      </c>
      <c r="U113" s="21" t="str" cm="1">
        <f t="array" ref="U113">_xlfn.IFS(T113=0,"Prenovato",T113=1,"Novato",T113=2,"Principiante avanzado",T113=3,"Competente",T113=4,"Proficiente",T113=5,"Master")</f>
        <v>Competente</v>
      </c>
      <c r="V113" s="21">
        <v>3</v>
      </c>
      <c r="W113" s="21" t="str" cm="1">
        <f t="array" ref="W113">_xlfn.IFS(V113=0,"No evidenciado",V113=1,"Novato",V113=2,"Principiante avanzado",V113=3,"Competente",V113=4,"Proficiente",V113=5,"Master")</f>
        <v>Competente</v>
      </c>
      <c r="X113" s="21">
        <v>3</v>
      </c>
      <c r="Y113" s="21" t="str" cm="1">
        <f t="array" ref="Y113">_xlfn.IFS(X113=0,"No evidenciado",X113=1,"Novato",X113=2,"Principiante avanzado",X113=3,"Competente",X113=4,"Proficiente",X113=5,"Master")</f>
        <v>Competente</v>
      </c>
      <c r="Z113" s="21">
        <v>3</v>
      </c>
      <c r="AA113" s="21" t="str" cm="1">
        <f t="array" ref="AA113">_xlfn.IFS(Z113=0,"No evidenciado",Z113=1,"Novato",Z113=2,"Principiante avanzado",Z113=3,"Competente",Z113=4,"Proficiente",Z113=5,"Master")</f>
        <v>Competente</v>
      </c>
      <c r="AB113" s="21">
        <v>3</v>
      </c>
      <c r="AC113" s="21" t="str" cm="1">
        <f t="array" ref="AC113">_xlfn.IFS(AB113=0,"Prenovato",AB113=1,"Novato",AB113=2,"Principiante avanzado",AB113=3,"Competente",AB113=4,"Proficiente",AB113=5,"Master")</f>
        <v>Competente</v>
      </c>
      <c r="AD113" s="21" t="str">
        <f t="shared" si="10"/>
        <v>EVALUACIÓN</v>
      </c>
    </row>
    <row r="114" spans="1:30" x14ac:dyDescent="0.25">
      <c r="A114" t="s">
        <v>197</v>
      </c>
      <c r="B114" t="s">
        <v>203</v>
      </c>
      <c r="C114" t="s">
        <v>206</v>
      </c>
      <c r="D114" t="s">
        <v>207</v>
      </c>
      <c r="E114" t="s">
        <v>196</v>
      </c>
      <c r="F114" t="s">
        <v>202</v>
      </c>
      <c r="G114" t="s">
        <v>294</v>
      </c>
      <c r="H114" s="5">
        <v>44409</v>
      </c>
      <c r="I114" s="1">
        <f t="shared" ca="1" si="7"/>
        <v>22</v>
      </c>
      <c r="J114" s="1" t="str">
        <f t="shared" ca="1" si="8"/>
        <v>3. Mayor a 6 meses</v>
      </c>
      <c r="K114" t="str">
        <f t="shared" si="6"/>
        <v>NO</v>
      </c>
      <c r="L114" t="s">
        <v>205</v>
      </c>
      <c r="M114" t="s">
        <v>331</v>
      </c>
      <c r="N114" t="s">
        <v>345</v>
      </c>
      <c r="O114" t="s">
        <v>345</v>
      </c>
      <c r="P114" t="str">
        <f t="shared" si="9"/>
        <v>FAUSTO KOYZUMI SORIANO TOYAMACloud</v>
      </c>
      <c r="Q114">
        <v>3</v>
      </c>
      <c r="R114" t="s">
        <v>5</v>
      </c>
      <c r="S114" t="s">
        <v>21</v>
      </c>
      <c r="T114" s="21">
        <v>3</v>
      </c>
      <c r="U114" s="21" t="str" cm="1">
        <f t="array" ref="U114">_xlfn.IFS(T114=0,"Prenovato",T114=1,"Novato",T114=2,"Principiante avanzado",T114=3,"Competente",T114=4,"Proficiente",T114=5,"Master")</f>
        <v>Competente</v>
      </c>
      <c r="V114" s="21">
        <v>3</v>
      </c>
      <c r="W114" s="21" t="str" cm="1">
        <f t="array" ref="W114">_xlfn.IFS(V114=0,"No evidenciado",V114=1,"Novato",V114=2,"Principiante avanzado",V114=3,"Competente",V114=4,"Proficiente",V114=5,"Master")</f>
        <v>Competente</v>
      </c>
      <c r="X114" s="21">
        <v>4</v>
      </c>
      <c r="Y114" s="21" t="str" cm="1">
        <f t="array" ref="Y114">_xlfn.IFS(X114=0,"No evidenciado",X114=1,"Novato",X114=2,"Principiante avanzado",X114=3,"Competente",X114=4,"Proficiente",X114=5,"Master")</f>
        <v>Proficiente</v>
      </c>
      <c r="Z114" s="21">
        <v>3</v>
      </c>
      <c r="AA114" s="21" t="str" cm="1">
        <f t="array" ref="AA114">_xlfn.IFS(Z114=0,"No evidenciado",Z114=1,"Novato",Z114=2,"Principiante avanzado",Z114=3,"Competente",Z114=4,"Proficiente",Z114=5,"Master")</f>
        <v>Competente</v>
      </c>
      <c r="AB114" s="21">
        <v>3</v>
      </c>
      <c r="AC114" s="21" t="str" cm="1">
        <f t="array" ref="AC114">_xlfn.IFS(AB114=0,"Prenovato",AB114=1,"Novato",AB114=2,"Principiante avanzado",AB114=3,"Competente",AB114=4,"Proficiente",AB114=5,"Master")</f>
        <v>Competente</v>
      </c>
      <c r="AD114" s="21" t="str">
        <f t="shared" si="10"/>
        <v>EVALUACIÓN</v>
      </c>
    </row>
    <row r="115" spans="1:30" x14ac:dyDescent="0.25">
      <c r="A115" t="s">
        <v>197</v>
      </c>
      <c r="B115" t="s">
        <v>203</v>
      </c>
      <c r="C115" t="s">
        <v>206</v>
      </c>
      <c r="D115" t="s">
        <v>207</v>
      </c>
      <c r="E115" t="s">
        <v>196</v>
      </c>
      <c r="F115" t="s">
        <v>202</v>
      </c>
      <c r="G115" t="s">
        <v>294</v>
      </c>
      <c r="H115" s="5">
        <v>44409</v>
      </c>
      <c r="I115" s="1">
        <f t="shared" ca="1" si="7"/>
        <v>22</v>
      </c>
      <c r="J115" s="1" t="str">
        <f t="shared" ca="1" si="8"/>
        <v>3. Mayor a 6 meses</v>
      </c>
      <c r="K115" t="str">
        <f t="shared" si="6"/>
        <v>NO</v>
      </c>
      <c r="L115" t="s">
        <v>205</v>
      </c>
      <c r="M115" t="s">
        <v>333</v>
      </c>
      <c r="N115" t="s">
        <v>345</v>
      </c>
      <c r="O115" t="s">
        <v>345</v>
      </c>
      <c r="P115" t="str">
        <f t="shared" si="9"/>
        <v>FAUSTO KOYZUMI SORIANO TOYAMATecnología BCP</v>
      </c>
      <c r="Q115">
        <v>2</v>
      </c>
      <c r="R115" t="s">
        <v>4</v>
      </c>
      <c r="S115" t="s">
        <v>21</v>
      </c>
      <c r="T115" s="21">
        <v>3</v>
      </c>
      <c r="U115" s="21" t="str" cm="1">
        <f t="array" ref="U115">_xlfn.IFS(T115=0,"Prenovato",T115=1,"Novato",T115=2,"Principiante avanzado",T115=3,"Competente",T115=4,"Proficiente",T115=5,"Master")</f>
        <v>Competente</v>
      </c>
      <c r="V115" s="21">
        <v>3</v>
      </c>
      <c r="W115" s="21" t="str" cm="1">
        <f t="array" ref="W115">_xlfn.IFS(V115=0,"No evidenciado",V115=1,"Novato",V115=2,"Principiante avanzado",V115=3,"Competente",V115=4,"Proficiente",V115=5,"Master")</f>
        <v>Competente</v>
      </c>
      <c r="X115" s="21">
        <v>4</v>
      </c>
      <c r="Y115" s="21" t="str" cm="1">
        <f t="array" ref="Y115">_xlfn.IFS(X115=0,"No evidenciado",X115=1,"Novato",X115=2,"Principiante avanzado",X115=3,"Competente",X115=4,"Proficiente",X115=5,"Master")</f>
        <v>Proficiente</v>
      </c>
      <c r="Z115" s="21">
        <v>3</v>
      </c>
      <c r="AA115" s="21" t="str" cm="1">
        <f t="array" ref="AA115">_xlfn.IFS(Z115=0,"No evidenciado",Z115=1,"Novato",Z115=2,"Principiante avanzado",Z115=3,"Competente",Z115=4,"Proficiente",Z115=5,"Master")</f>
        <v>Competente</v>
      </c>
      <c r="AB115" s="21">
        <v>3</v>
      </c>
      <c r="AC115" s="21" t="str" cm="1">
        <f t="array" ref="AC115">_xlfn.IFS(AB115=0,"Prenovato",AB115=1,"Novato",AB115=2,"Principiante avanzado",AB115=3,"Competente",AB115=4,"Proficiente",AB115=5,"Master")</f>
        <v>Competente</v>
      </c>
      <c r="AD115" s="21" t="str">
        <f t="shared" si="10"/>
        <v>EVALUACIÓN</v>
      </c>
    </row>
    <row r="116" spans="1:30" x14ac:dyDescent="0.25">
      <c r="A116" t="s">
        <v>197</v>
      </c>
      <c r="B116" t="s">
        <v>203</v>
      </c>
      <c r="C116" t="s">
        <v>206</v>
      </c>
      <c r="D116" t="s">
        <v>207</v>
      </c>
      <c r="E116" t="s">
        <v>196</v>
      </c>
      <c r="F116" t="s">
        <v>202</v>
      </c>
      <c r="G116" t="s">
        <v>294</v>
      </c>
      <c r="H116" s="5">
        <v>44409</v>
      </c>
      <c r="I116" s="1">
        <f t="shared" ca="1" si="7"/>
        <v>22</v>
      </c>
      <c r="J116" s="1" t="str">
        <f t="shared" ca="1" si="8"/>
        <v>3. Mayor a 6 meses</v>
      </c>
      <c r="K116" t="str">
        <f t="shared" si="6"/>
        <v>NO</v>
      </c>
      <c r="L116" t="s">
        <v>205</v>
      </c>
      <c r="M116" t="s">
        <v>332</v>
      </c>
      <c r="N116" t="s">
        <v>345</v>
      </c>
      <c r="O116" t="s">
        <v>345</v>
      </c>
      <c r="P116" t="str">
        <f t="shared" si="9"/>
        <v>FAUSTO KOYZUMI SORIANO TOYAMAPrincipios de seguridad</v>
      </c>
      <c r="Q116">
        <v>2</v>
      </c>
      <c r="R116" t="s">
        <v>4</v>
      </c>
      <c r="S116" t="s">
        <v>21</v>
      </c>
      <c r="T116" s="21">
        <v>3</v>
      </c>
      <c r="U116" s="21" t="str" cm="1">
        <f t="array" ref="U116">_xlfn.IFS(T116=0,"Prenovato",T116=1,"Novato",T116=2,"Principiante avanzado",T116=3,"Competente",T116=4,"Proficiente",T116=5,"Master")</f>
        <v>Competente</v>
      </c>
      <c r="V116" s="21">
        <v>3</v>
      </c>
      <c r="W116" s="21" t="str" cm="1">
        <f t="array" ref="W116">_xlfn.IFS(V116=0,"No evidenciado",V116=1,"Novato",V116=2,"Principiante avanzado",V116=3,"Competente",V116=4,"Proficiente",V116=5,"Master")</f>
        <v>Competente</v>
      </c>
      <c r="X116" s="21">
        <v>4</v>
      </c>
      <c r="Y116" s="21" t="str" cm="1">
        <f t="array" ref="Y116">_xlfn.IFS(X116=0,"No evidenciado",X116=1,"Novato",X116=2,"Principiante avanzado",X116=3,"Competente",X116=4,"Proficiente",X116=5,"Master")</f>
        <v>Proficiente</v>
      </c>
      <c r="Z116" s="21">
        <v>3</v>
      </c>
      <c r="AA116" s="21" t="str" cm="1">
        <f t="array" ref="AA116">_xlfn.IFS(Z116=0,"No evidenciado",Z116=1,"Novato",Z116=2,"Principiante avanzado",Z116=3,"Competente",Z116=4,"Proficiente",Z116=5,"Master")</f>
        <v>Competente</v>
      </c>
      <c r="AB116" s="21">
        <v>3</v>
      </c>
      <c r="AC116" s="21" t="str" cm="1">
        <f t="array" ref="AC116">_xlfn.IFS(AB116=0,"Prenovato",AB116=1,"Novato",AB116=2,"Principiante avanzado",AB116=3,"Competente",AB116=4,"Proficiente",AB116=5,"Master")</f>
        <v>Competente</v>
      </c>
      <c r="AD116" s="21" t="str">
        <f t="shared" si="10"/>
        <v>EVALUACIÓN</v>
      </c>
    </row>
    <row r="117" spans="1:30" x14ac:dyDescent="0.25">
      <c r="A117" t="s">
        <v>197</v>
      </c>
      <c r="B117" t="s">
        <v>203</v>
      </c>
      <c r="C117" t="s">
        <v>206</v>
      </c>
      <c r="D117" t="s">
        <v>207</v>
      </c>
      <c r="E117" t="s">
        <v>196</v>
      </c>
      <c r="F117" t="s">
        <v>202</v>
      </c>
      <c r="G117" t="s">
        <v>294</v>
      </c>
      <c r="H117" s="5">
        <v>44409</v>
      </c>
      <c r="I117" s="1">
        <f t="shared" ca="1" si="7"/>
        <v>22</v>
      </c>
      <c r="J117" s="1" t="str">
        <f t="shared" ca="1" si="8"/>
        <v>3. Mayor a 6 meses</v>
      </c>
      <c r="K117" t="str">
        <f t="shared" si="6"/>
        <v>NO</v>
      </c>
      <c r="L117" t="s">
        <v>205</v>
      </c>
      <c r="M117" t="s">
        <v>334</v>
      </c>
      <c r="N117" t="s">
        <v>31</v>
      </c>
      <c r="O117" t="s">
        <v>31</v>
      </c>
      <c r="P117" t="str">
        <f t="shared" si="9"/>
        <v>FAUSTO KOYZUMI SORIANO TOYAMAPlataformas</v>
      </c>
      <c r="Q117">
        <v>3</v>
      </c>
      <c r="R117" t="s">
        <v>5</v>
      </c>
      <c r="S117" t="s">
        <v>21</v>
      </c>
      <c r="T117" s="21">
        <v>3</v>
      </c>
      <c r="U117" s="21" t="str" cm="1">
        <f t="array" ref="U117">_xlfn.IFS(T117=0,"Prenovato",T117=1,"Novato",T117=2,"Principiante avanzado",T117=3,"Competente",T117=4,"Proficiente",T117=5,"Master")</f>
        <v>Competente</v>
      </c>
      <c r="V117" s="21">
        <v>3</v>
      </c>
      <c r="W117" s="21" t="str" cm="1">
        <f t="array" ref="W117">_xlfn.IFS(V117=0,"No evidenciado",V117=1,"Novato",V117=2,"Principiante avanzado",V117=3,"Competente",V117=4,"Proficiente",V117=5,"Master")</f>
        <v>Competente</v>
      </c>
      <c r="X117" s="21">
        <v>4</v>
      </c>
      <c r="Y117" s="21" t="str" cm="1">
        <f t="array" ref="Y117">_xlfn.IFS(X117=0,"No evidenciado",X117=1,"Novato",X117=2,"Principiante avanzado",X117=3,"Competente",X117=4,"Proficiente",X117=5,"Master")</f>
        <v>Proficiente</v>
      </c>
      <c r="Z117" s="21">
        <v>3</v>
      </c>
      <c r="AA117" s="21" t="str" cm="1">
        <f t="array" ref="AA117">_xlfn.IFS(Z117=0,"No evidenciado",Z117=1,"Novato",Z117=2,"Principiante avanzado",Z117=3,"Competente",Z117=4,"Proficiente",Z117=5,"Master")</f>
        <v>Competente</v>
      </c>
      <c r="AB117" s="21">
        <v>3</v>
      </c>
      <c r="AC117" s="21" t="str" cm="1">
        <f t="array" ref="AC117">_xlfn.IFS(AB117=0,"Prenovato",AB117=1,"Novato",AB117=2,"Principiante avanzado",AB117=3,"Competente",AB117=4,"Proficiente",AB117=5,"Master")</f>
        <v>Competente</v>
      </c>
      <c r="AD117" s="21" t="str">
        <f t="shared" si="10"/>
        <v>EVALUACIÓN</v>
      </c>
    </row>
    <row r="118" spans="1:30" x14ac:dyDescent="0.25">
      <c r="A118" t="s">
        <v>197</v>
      </c>
      <c r="B118" t="s">
        <v>203</v>
      </c>
      <c r="C118" t="s">
        <v>206</v>
      </c>
      <c r="D118" t="s">
        <v>207</v>
      </c>
      <c r="E118" t="s">
        <v>196</v>
      </c>
      <c r="F118" t="s">
        <v>202</v>
      </c>
      <c r="G118" t="s">
        <v>294</v>
      </c>
      <c r="H118" s="5">
        <v>44409</v>
      </c>
      <c r="I118" s="1">
        <f t="shared" ca="1" si="7"/>
        <v>22</v>
      </c>
      <c r="J118" s="1" t="str">
        <f t="shared" ca="1" si="8"/>
        <v>3. Mayor a 6 meses</v>
      </c>
      <c r="K118" t="str">
        <f t="shared" si="6"/>
        <v>NO</v>
      </c>
      <c r="L118" t="s">
        <v>205</v>
      </c>
      <c r="M118" t="s">
        <v>336</v>
      </c>
      <c r="N118" t="s">
        <v>345</v>
      </c>
      <c r="O118" t="s">
        <v>345</v>
      </c>
      <c r="P118" t="str">
        <f t="shared" si="9"/>
        <v>FAUSTO KOYZUMI SORIANO TOYAMAPatrones de Arq. Datos</v>
      </c>
      <c r="Q118">
        <v>3</v>
      </c>
      <c r="R118" t="s">
        <v>5</v>
      </c>
      <c r="S118" t="s">
        <v>21</v>
      </c>
      <c r="T118" s="21">
        <v>3</v>
      </c>
      <c r="U118" s="21" t="str" cm="1">
        <f t="array" ref="U118">_xlfn.IFS(T118=0,"Prenovato",T118=1,"Novato",T118=2,"Principiante avanzado",T118=3,"Competente",T118=4,"Proficiente",T118=5,"Master")</f>
        <v>Competente</v>
      </c>
      <c r="V118" s="21">
        <v>3</v>
      </c>
      <c r="W118" s="21" t="str" cm="1">
        <f t="array" ref="W118">_xlfn.IFS(V118=0,"No evidenciado",V118=1,"Novato",V118=2,"Principiante avanzado",V118=3,"Competente",V118=4,"Proficiente",V118=5,"Master")</f>
        <v>Competente</v>
      </c>
      <c r="X118" s="21">
        <v>4</v>
      </c>
      <c r="Y118" s="21" t="str" cm="1">
        <f t="array" ref="Y118">_xlfn.IFS(X118=0,"No evidenciado",X118=1,"Novato",X118=2,"Principiante avanzado",X118=3,"Competente",X118=4,"Proficiente",X118=5,"Master")</f>
        <v>Proficiente</v>
      </c>
      <c r="Z118" s="21">
        <v>3</v>
      </c>
      <c r="AA118" s="21" t="str" cm="1">
        <f t="array" ref="AA118">_xlfn.IFS(Z118=0,"No evidenciado",Z118=1,"Novato",Z118=2,"Principiante avanzado",Z118=3,"Competente",Z118=4,"Proficiente",Z118=5,"Master")</f>
        <v>Competente</v>
      </c>
      <c r="AB118" s="21">
        <v>3</v>
      </c>
      <c r="AC118" s="21" t="str" cm="1">
        <f t="array" ref="AC118">_xlfn.IFS(AB118=0,"Prenovato",AB118=1,"Novato",AB118=2,"Principiante avanzado",AB118=3,"Competente",AB118=4,"Proficiente",AB118=5,"Master")</f>
        <v>Competente</v>
      </c>
      <c r="AD118" s="21" t="str">
        <f t="shared" si="10"/>
        <v>EVALUACIÓN</v>
      </c>
    </row>
    <row r="119" spans="1:30" x14ac:dyDescent="0.25">
      <c r="A119" t="s">
        <v>197</v>
      </c>
      <c r="B119" t="s">
        <v>203</v>
      </c>
      <c r="C119" t="s">
        <v>206</v>
      </c>
      <c r="D119" t="s">
        <v>207</v>
      </c>
      <c r="E119" t="s">
        <v>196</v>
      </c>
      <c r="F119" t="s">
        <v>202</v>
      </c>
      <c r="G119" t="s">
        <v>294</v>
      </c>
      <c r="H119" s="5">
        <v>44409</v>
      </c>
      <c r="I119" s="1">
        <f t="shared" ca="1" si="7"/>
        <v>22</v>
      </c>
      <c r="J119" s="1" t="str">
        <f t="shared" ca="1" si="8"/>
        <v>3. Mayor a 6 meses</v>
      </c>
      <c r="K119" t="str">
        <f t="shared" si="6"/>
        <v>NO</v>
      </c>
      <c r="L119" t="s">
        <v>205</v>
      </c>
      <c r="M119" t="s">
        <v>338</v>
      </c>
      <c r="N119" t="s">
        <v>346</v>
      </c>
      <c r="O119" t="s">
        <v>345</v>
      </c>
      <c r="P119" t="str">
        <f t="shared" si="9"/>
        <v>FAUSTO KOYZUMI SORIANO TOYAMAOpen Banking</v>
      </c>
      <c r="Q119">
        <v>2</v>
      </c>
      <c r="R119" t="s">
        <v>4</v>
      </c>
      <c r="S119" t="s">
        <v>21</v>
      </c>
      <c r="T119" s="21">
        <v>3</v>
      </c>
      <c r="U119" s="21" t="str" cm="1">
        <f t="array" ref="U119">_xlfn.IFS(T119=0,"Prenovato",T119=1,"Novato",T119=2,"Principiante avanzado",T119=3,"Competente",T119=4,"Proficiente",T119=5,"Master")</f>
        <v>Competente</v>
      </c>
      <c r="V119" s="21">
        <v>3</v>
      </c>
      <c r="W119" s="21" t="str" cm="1">
        <f t="array" ref="W119">_xlfn.IFS(V119=0,"No evidenciado",V119=1,"Novato",V119=2,"Principiante avanzado",V119=3,"Competente",V119=4,"Proficiente",V119=5,"Master")</f>
        <v>Competente</v>
      </c>
      <c r="X119" s="21">
        <v>4</v>
      </c>
      <c r="Y119" s="21" t="str" cm="1">
        <f t="array" ref="Y119">_xlfn.IFS(X119=0,"No evidenciado",X119=1,"Novato",X119=2,"Principiante avanzado",X119=3,"Competente",X119=4,"Proficiente",X119=5,"Master")</f>
        <v>Proficiente</v>
      </c>
      <c r="Z119" s="21">
        <v>3</v>
      </c>
      <c r="AA119" s="21" t="str" cm="1">
        <f t="array" ref="AA119">_xlfn.IFS(Z119=0,"No evidenciado",Z119=1,"Novato",Z119=2,"Principiante avanzado",Z119=3,"Competente",Z119=4,"Proficiente",Z119=5,"Master")</f>
        <v>Competente</v>
      </c>
      <c r="AB119" s="21">
        <v>3</v>
      </c>
      <c r="AC119" s="21" t="str" cm="1">
        <f t="array" ref="AC119">_xlfn.IFS(AB119=0,"Prenovato",AB119=1,"Novato",AB119=2,"Principiante avanzado",AB119=3,"Competente",AB119=4,"Proficiente",AB119=5,"Master")</f>
        <v>Competente</v>
      </c>
      <c r="AD119" s="21" t="str">
        <f t="shared" si="10"/>
        <v>EVALUACIÓN</v>
      </c>
    </row>
    <row r="120" spans="1:30" x14ac:dyDescent="0.25">
      <c r="A120" t="s">
        <v>197</v>
      </c>
      <c r="B120" t="s">
        <v>203</v>
      </c>
      <c r="C120" t="s">
        <v>206</v>
      </c>
      <c r="D120" t="s">
        <v>207</v>
      </c>
      <c r="E120" t="s">
        <v>196</v>
      </c>
      <c r="F120" t="s">
        <v>202</v>
      </c>
      <c r="G120" t="s">
        <v>294</v>
      </c>
      <c r="H120" s="5">
        <v>44409</v>
      </c>
      <c r="I120" s="1">
        <f t="shared" ca="1" si="7"/>
        <v>22</v>
      </c>
      <c r="J120" s="1" t="str">
        <f t="shared" ca="1" si="8"/>
        <v>3. Mayor a 6 meses</v>
      </c>
      <c r="K120" t="str">
        <f t="shared" si="6"/>
        <v>NO</v>
      </c>
      <c r="L120" t="s">
        <v>205</v>
      </c>
      <c r="M120" t="s">
        <v>335</v>
      </c>
      <c r="N120" t="s">
        <v>31</v>
      </c>
      <c r="O120" t="s">
        <v>31</v>
      </c>
      <c r="P120" t="str">
        <f t="shared" si="9"/>
        <v>FAUSTO KOYZUMI SORIANO TOYAMAPatrones de Arq. Soluciones</v>
      </c>
      <c r="Q120">
        <v>3</v>
      </c>
      <c r="R120" t="s">
        <v>5</v>
      </c>
      <c r="S120" t="s">
        <v>21</v>
      </c>
      <c r="T120" s="21">
        <v>3</v>
      </c>
      <c r="U120" s="21" t="str" cm="1">
        <f t="array" ref="U120">_xlfn.IFS(T120=0,"Prenovato",T120=1,"Novato",T120=2,"Principiante avanzado",T120=3,"Competente",T120=4,"Proficiente",T120=5,"Master")</f>
        <v>Competente</v>
      </c>
      <c r="V120" s="21">
        <v>3</v>
      </c>
      <c r="W120" s="21" t="str" cm="1">
        <f t="array" ref="W120">_xlfn.IFS(V120=0,"No evidenciado",V120=1,"Novato",V120=2,"Principiante avanzado",V120=3,"Competente",V120=4,"Proficiente",V120=5,"Master")</f>
        <v>Competente</v>
      </c>
      <c r="X120" s="21">
        <v>4</v>
      </c>
      <c r="Y120" s="21" t="str" cm="1">
        <f t="array" ref="Y120">_xlfn.IFS(X120=0,"No evidenciado",X120=1,"Novato",X120=2,"Principiante avanzado",X120=3,"Competente",X120=4,"Proficiente",X120=5,"Master")</f>
        <v>Proficiente</v>
      </c>
      <c r="Z120" s="21">
        <v>3</v>
      </c>
      <c r="AA120" s="21" t="str" cm="1">
        <f t="array" ref="AA120">_xlfn.IFS(Z120=0,"No evidenciado",Z120=1,"Novato",Z120=2,"Principiante avanzado",Z120=3,"Competente",Z120=4,"Proficiente",Z120=5,"Master")</f>
        <v>Competente</v>
      </c>
      <c r="AB120" s="21">
        <v>3</v>
      </c>
      <c r="AC120" s="21" t="str" cm="1">
        <f t="array" ref="AC120">_xlfn.IFS(AB120=0,"Prenovato",AB120=1,"Novato",AB120=2,"Principiante avanzado",AB120=3,"Competente",AB120=4,"Proficiente",AB120=5,"Master")</f>
        <v>Competente</v>
      </c>
      <c r="AD120" s="21" t="str">
        <f t="shared" si="10"/>
        <v>EVALUACIÓN</v>
      </c>
    </row>
    <row r="121" spans="1:30" x14ac:dyDescent="0.25">
      <c r="A121" t="s">
        <v>197</v>
      </c>
      <c r="B121" t="s">
        <v>203</v>
      </c>
      <c r="C121" t="s">
        <v>206</v>
      </c>
      <c r="D121" t="s">
        <v>207</v>
      </c>
      <c r="E121" t="s">
        <v>196</v>
      </c>
      <c r="F121" t="s">
        <v>202</v>
      </c>
      <c r="G121" t="s">
        <v>294</v>
      </c>
      <c r="H121" s="5">
        <v>44409</v>
      </c>
      <c r="I121" s="1">
        <f t="shared" ca="1" si="7"/>
        <v>22</v>
      </c>
      <c r="J121" s="1" t="str">
        <f t="shared" ca="1" si="8"/>
        <v>3. Mayor a 6 meses</v>
      </c>
      <c r="K121" t="str">
        <f t="shared" si="6"/>
        <v>NO</v>
      </c>
      <c r="L121" t="s">
        <v>205</v>
      </c>
      <c r="M121" t="s">
        <v>344</v>
      </c>
      <c r="N121" t="s">
        <v>345</v>
      </c>
      <c r="O121" t="s">
        <v>345</v>
      </c>
      <c r="P121" t="str">
        <f t="shared" si="9"/>
        <v>FAUSTO KOYZUMI SORIANO TOYAMAAutomatización</v>
      </c>
      <c r="Q121">
        <v>2</v>
      </c>
      <c r="R121" t="s">
        <v>4</v>
      </c>
      <c r="S121" t="s">
        <v>21</v>
      </c>
      <c r="T121" s="21">
        <v>3</v>
      </c>
      <c r="U121" s="21" t="str" cm="1">
        <f t="array" ref="U121">_xlfn.IFS(T121=0,"Prenovato",T121=1,"Novato",T121=2,"Principiante avanzado",T121=3,"Competente",T121=4,"Proficiente",T121=5,"Master")</f>
        <v>Competente</v>
      </c>
      <c r="V121" s="21">
        <v>3</v>
      </c>
      <c r="W121" s="21" t="str" cm="1">
        <f t="array" ref="W121">_xlfn.IFS(V121=0,"No evidenciado",V121=1,"Novato",V121=2,"Principiante avanzado",V121=3,"Competente",V121=4,"Proficiente",V121=5,"Master")</f>
        <v>Competente</v>
      </c>
      <c r="X121" s="21">
        <v>4</v>
      </c>
      <c r="Y121" s="21" t="str" cm="1">
        <f t="array" ref="Y121">_xlfn.IFS(X121=0,"No evidenciado",X121=1,"Novato",X121=2,"Principiante avanzado",X121=3,"Competente",X121=4,"Proficiente",X121=5,"Master")</f>
        <v>Proficiente</v>
      </c>
      <c r="Z121" s="21">
        <v>3</v>
      </c>
      <c r="AA121" s="21" t="str" cm="1">
        <f t="array" ref="AA121">_xlfn.IFS(Z121=0,"No evidenciado",Z121=1,"Novato",Z121=2,"Principiante avanzado",Z121=3,"Competente",Z121=4,"Proficiente",Z121=5,"Master")</f>
        <v>Competente</v>
      </c>
      <c r="AB121" s="21">
        <v>3</v>
      </c>
      <c r="AC121" s="21" t="str" cm="1">
        <f t="array" ref="AC121">_xlfn.IFS(AB121=0,"Prenovato",AB121=1,"Novato",AB121=2,"Principiante avanzado",AB121=3,"Competente",AB121=4,"Proficiente",AB121=5,"Master")</f>
        <v>Competente</v>
      </c>
      <c r="AD121" s="21" t="str">
        <f t="shared" si="10"/>
        <v>EVALUACIÓN</v>
      </c>
    </row>
    <row r="122" spans="1:30" x14ac:dyDescent="0.25">
      <c r="A122" t="s">
        <v>197</v>
      </c>
      <c r="B122" t="s">
        <v>203</v>
      </c>
      <c r="C122" t="s">
        <v>206</v>
      </c>
      <c r="D122" t="s">
        <v>207</v>
      </c>
      <c r="E122" t="s">
        <v>196</v>
      </c>
      <c r="F122" t="s">
        <v>202</v>
      </c>
      <c r="G122" t="s">
        <v>294</v>
      </c>
      <c r="H122" s="5">
        <v>44409</v>
      </c>
      <c r="I122" s="1">
        <f t="shared" ca="1" si="7"/>
        <v>22</v>
      </c>
      <c r="J122" s="1" t="str">
        <f t="shared" ca="1" si="8"/>
        <v>3. Mayor a 6 meses</v>
      </c>
      <c r="K122" t="str">
        <f t="shared" si="6"/>
        <v>NO</v>
      </c>
      <c r="L122" t="s">
        <v>205</v>
      </c>
      <c r="M122" t="s">
        <v>341</v>
      </c>
      <c r="N122" t="s">
        <v>31</v>
      </c>
      <c r="O122" t="s">
        <v>31</v>
      </c>
      <c r="P122" t="str">
        <f t="shared" si="9"/>
        <v>FAUSTO KOYZUMI SORIANO TOYAMAEcosistema BCP</v>
      </c>
      <c r="Q122">
        <v>4</v>
      </c>
      <c r="R122" t="s">
        <v>7</v>
      </c>
      <c r="S122" t="s">
        <v>21</v>
      </c>
      <c r="T122" s="21">
        <v>3</v>
      </c>
      <c r="U122" s="21" t="str" cm="1">
        <f t="array" ref="U122">_xlfn.IFS(T122=0,"Prenovato",T122=1,"Novato",T122=2,"Principiante avanzado",T122=3,"Competente",T122=4,"Proficiente",T122=5,"Master")</f>
        <v>Competente</v>
      </c>
      <c r="V122" s="21">
        <v>3</v>
      </c>
      <c r="W122" s="21" t="str" cm="1">
        <f t="array" ref="W122">_xlfn.IFS(V122=0,"No evidenciado",V122=1,"Novato",V122=2,"Principiante avanzado",V122=3,"Competente",V122=4,"Proficiente",V122=5,"Master")</f>
        <v>Competente</v>
      </c>
      <c r="X122" s="21">
        <v>4</v>
      </c>
      <c r="Y122" s="21" t="str" cm="1">
        <f t="array" ref="Y122">_xlfn.IFS(X122=0,"No evidenciado",X122=1,"Novato",X122=2,"Principiante avanzado",X122=3,"Competente",X122=4,"Proficiente",X122=5,"Master")</f>
        <v>Proficiente</v>
      </c>
      <c r="Z122" s="21">
        <v>3</v>
      </c>
      <c r="AA122" s="21" t="str" cm="1">
        <f t="array" ref="AA122">_xlfn.IFS(Z122=0,"No evidenciado",Z122=1,"Novato",Z122=2,"Principiante avanzado",Z122=3,"Competente",Z122=4,"Proficiente",Z122=5,"Master")</f>
        <v>Competente</v>
      </c>
      <c r="AB122" s="21">
        <v>3</v>
      </c>
      <c r="AC122" s="21" t="str" cm="1">
        <f t="array" ref="AC122">_xlfn.IFS(AB122=0,"Prenovato",AB122=1,"Novato",AB122=2,"Principiante avanzado",AB122=3,"Competente",AB122=4,"Proficiente",AB122=5,"Master")</f>
        <v>Competente</v>
      </c>
      <c r="AD122" s="21" t="str">
        <f t="shared" si="10"/>
        <v>EVALUACIÓN</v>
      </c>
    </row>
    <row r="123" spans="1:30" x14ac:dyDescent="0.25">
      <c r="A123" t="s">
        <v>197</v>
      </c>
      <c r="B123" t="s">
        <v>203</v>
      </c>
      <c r="C123" t="s">
        <v>206</v>
      </c>
      <c r="D123" t="s">
        <v>207</v>
      </c>
      <c r="E123" t="s">
        <v>196</v>
      </c>
      <c r="F123" t="s">
        <v>202</v>
      </c>
      <c r="G123" t="s">
        <v>294</v>
      </c>
      <c r="H123" s="5">
        <v>44409</v>
      </c>
      <c r="I123" s="1">
        <f t="shared" ca="1" si="7"/>
        <v>22</v>
      </c>
      <c r="J123" s="1" t="str">
        <f t="shared" ca="1" si="8"/>
        <v>3. Mayor a 6 meses</v>
      </c>
      <c r="K123" t="str">
        <f t="shared" si="6"/>
        <v>NO</v>
      </c>
      <c r="L123" t="s">
        <v>205</v>
      </c>
      <c r="M123" t="s">
        <v>343</v>
      </c>
      <c r="N123" t="s">
        <v>31</v>
      </c>
      <c r="O123" t="s">
        <v>31</v>
      </c>
      <c r="P123" t="str">
        <f t="shared" si="9"/>
        <v>FAUSTO KOYZUMI SORIANO TOYAMADiseño de Arq. Soluciones</v>
      </c>
      <c r="Q123">
        <v>4</v>
      </c>
      <c r="R123" t="s">
        <v>7</v>
      </c>
      <c r="S123" t="s">
        <v>21</v>
      </c>
      <c r="T123" s="21">
        <v>3</v>
      </c>
      <c r="U123" s="21" t="str" cm="1">
        <f t="array" ref="U123">_xlfn.IFS(T123=0,"Prenovato",T123=1,"Novato",T123=2,"Principiante avanzado",T123=3,"Competente",T123=4,"Proficiente",T123=5,"Master")</f>
        <v>Competente</v>
      </c>
      <c r="V123" s="21">
        <v>3</v>
      </c>
      <c r="W123" s="21" t="str" cm="1">
        <f t="array" ref="W123">_xlfn.IFS(V123=0,"No evidenciado",V123=1,"Novato",V123=2,"Principiante avanzado",V123=3,"Competente",V123=4,"Proficiente",V123=5,"Master")</f>
        <v>Competente</v>
      </c>
      <c r="X123" s="21">
        <v>4</v>
      </c>
      <c r="Y123" s="21" t="str" cm="1">
        <f t="array" ref="Y123">_xlfn.IFS(X123=0,"No evidenciado",X123=1,"Novato",X123=2,"Principiante avanzado",X123=3,"Competente",X123=4,"Proficiente",X123=5,"Master")</f>
        <v>Proficiente</v>
      </c>
      <c r="Z123" s="21">
        <v>3</v>
      </c>
      <c r="AA123" s="21" t="str" cm="1">
        <f t="array" ref="AA123">_xlfn.IFS(Z123=0,"No evidenciado",Z123=1,"Novato",Z123=2,"Principiante avanzado",Z123=3,"Competente",Z123=4,"Proficiente",Z123=5,"Master")</f>
        <v>Competente</v>
      </c>
      <c r="AB123" s="21">
        <v>3</v>
      </c>
      <c r="AC123" s="21" t="str" cm="1">
        <f t="array" ref="AC123">_xlfn.IFS(AB123=0,"Prenovato",AB123=1,"Novato",AB123=2,"Principiante avanzado",AB123=3,"Competente",AB123=4,"Proficiente",AB123=5,"Master")</f>
        <v>Competente</v>
      </c>
      <c r="AD123" s="21" t="str">
        <f t="shared" si="10"/>
        <v>EVALUACIÓN</v>
      </c>
    </row>
    <row r="124" spans="1:30" x14ac:dyDescent="0.25">
      <c r="A124" t="s">
        <v>197</v>
      </c>
      <c r="B124" t="s">
        <v>203</v>
      </c>
      <c r="C124" t="s">
        <v>206</v>
      </c>
      <c r="D124" t="s">
        <v>207</v>
      </c>
      <c r="E124" t="s">
        <v>196</v>
      </c>
      <c r="F124" t="s">
        <v>202</v>
      </c>
      <c r="G124" t="s">
        <v>294</v>
      </c>
      <c r="H124" s="5">
        <v>44409</v>
      </c>
      <c r="I124" s="1">
        <f t="shared" ca="1" si="7"/>
        <v>22</v>
      </c>
      <c r="J124" s="1" t="str">
        <f t="shared" ca="1" si="8"/>
        <v>3. Mayor a 6 meses</v>
      </c>
      <c r="K124" t="str">
        <f t="shared" si="6"/>
        <v>NO</v>
      </c>
      <c r="L124" t="s">
        <v>205</v>
      </c>
      <c r="M124" t="s">
        <v>337</v>
      </c>
      <c r="N124" t="s">
        <v>345</v>
      </c>
      <c r="O124" t="s">
        <v>345</v>
      </c>
      <c r="P124" t="str">
        <f t="shared" si="9"/>
        <v>FAUSTO KOYZUMI SORIANO TOYAMAModelos Bancarios</v>
      </c>
      <c r="Q124">
        <v>2</v>
      </c>
      <c r="R124" t="s">
        <v>4</v>
      </c>
      <c r="S124" t="s">
        <v>21</v>
      </c>
      <c r="T124" s="21">
        <v>3</v>
      </c>
      <c r="U124" s="21" t="str" cm="1">
        <f t="array" ref="U124">_xlfn.IFS(T124=0,"Prenovato",T124=1,"Novato",T124=2,"Principiante avanzado",T124=3,"Competente",T124=4,"Proficiente",T124=5,"Master")</f>
        <v>Competente</v>
      </c>
      <c r="V124" s="21">
        <v>3</v>
      </c>
      <c r="W124" s="21" t="str" cm="1">
        <f t="array" ref="W124">_xlfn.IFS(V124=0,"No evidenciado",V124=1,"Novato",V124=2,"Principiante avanzado",V124=3,"Competente",V124=4,"Proficiente",V124=5,"Master")</f>
        <v>Competente</v>
      </c>
      <c r="X124" s="21">
        <v>4</v>
      </c>
      <c r="Y124" s="21" t="str" cm="1">
        <f t="array" ref="Y124">_xlfn.IFS(X124=0,"No evidenciado",X124=1,"Novato",X124=2,"Principiante avanzado",X124=3,"Competente",X124=4,"Proficiente",X124=5,"Master")</f>
        <v>Proficiente</v>
      </c>
      <c r="Z124" s="21">
        <v>3</v>
      </c>
      <c r="AA124" s="21" t="str" cm="1">
        <f t="array" ref="AA124">_xlfn.IFS(Z124=0,"No evidenciado",Z124=1,"Novato",Z124=2,"Principiante avanzado",Z124=3,"Competente",Z124=4,"Proficiente",Z124=5,"Master")</f>
        <v>Competente</v>
      </c>
      <c r="AB124" s="21">
        <v>3</v>
      </c>
      <c r="AC124" s="21" t="str" cm="1">
        <f t="array" ref="AC124">_xlfn.IFS(AB124=0,"Prenovato",AB124=1,"Novato",AB124=2,"Principiante avanzado",AB124=3,"Competente",AB124=4,"Proficiente",AB124=5,"Master")</f>
        <v>Competente</v>
      </c>
      <c r="AD124" s="21" t="str">
        <f t="shared" si="10"/>
        <v>EVALUACIÓN</v>
      </c>
    </row>
    <row r="125" spans="1:30" x14ac:dyDescent="0.25">
      <c r="A125" t="s">
        <v>197</v>
      </c>
      <c r="B125" t="s">
        <v>203</v>
      </c>
      <c r="C125" t="s">
        <v>206</v>
      </c>
      <c r="D125" t="s">
        <v>207</v>
      </c>
      <c r="E125" t="s">
        <v>196</v>
      </c>
      <c r="F125" t="s">
        <v>202</v>
      </c>
      <c r="G125" t="s">
        <v>294</v>
      </c>
      <c r="H125" s="5">
        <v>44409</v>
      </c>
      <c r="I125" s="1">
        <f t="shared" ca="1" si="7"/>
        <v>22</v>
      </c>
      <c r="J125" s="1" t="str">
        <f t="shared" ca="1" si="8"/>
        <v>3. Mayor a 6 meses</v>
      </c>
      <c r="K125" t="str">
        <f t="shared" si="6"/>
        <v>NO</v>
      </c>
      <c r="L125" t="s">
        <v>205</v>
      </c>
      <c r="M125" t="s">
        <v>342</v>
      </c>
      <c r="N125" t="s">
        <v>345</v>
      </c>
      <c r="O125" t="s">
        <v>345</v>
      </c>
      <c r="P125" t="str">
        <f t="shared" si="9"/>
        <v>FAUSTO KOYZUMI SORIANO TOYAMAFrameworks de arquitectura empresarial</v>
      </c>
      <c r="Q125">
        <v>3</v>
      </c>
      <c r="R125" t="s">
        <v>5</v>
      </c>
      <c r="S125" t="s">
        <v>21</v>
      </c>
      <c r="T125" s="21">
        <v>3</v>
      </c>
      <c r="U125" s="21" t="str" cm="1">
        <f t="array" ref="U125">_xlfn.IFS(T125=0,"Prenovato",T125=1,"Novato",T125=2,"Principiante avanzado",T125=3,"Competente",T125=4,"Proficiente",T125=5,"Master")</f>
        <v>Competente</v>
      </c>
      <c r="V125" s="21">
        <v>3</v>
      </c>
      <c r="W125" s="21" t="str" cm="1">
        <f t="array" ref="W125">_xlfn.IFS(V125=0,"No evidenciado",V125=1,"Novato",V125=2,"Principiante avanzado",V125=3,"Competente",V125=4,"Proficiente",V125=5,"Master")</f>
        <v>Competente</v>
      </c>
      <c r="X125" s="21">
        <v>4</v>
      </c>
      <c r="Y125" s="21" t="str" cm="1">
        <f t="array" ref="Y125">_xlfn.IFS(X125=0,"No evidenciado",X125=1,"Novato",X125=2,"Principiante avanzado",X125=3,"Competente",X125=4,"Proficiente",X125=5,"Master")</f>
        <v>Proficiente</v>
      </c>
      <c r="Z125" s="21">
        <v>3</v>
      </c>
      <c r="AA125" s="21" t="str" cm="1">
        <f t="array" ref="AA125">_xlfn.IFS(Z125=0,"No evidenciado",Z125=1,"Novato",Z125=2,"Principiante avanzado",Z125=3,"Competente",Z125=4,"Proficiente",Z125=5,"Master")</f>
        <v>Competente</v>
      </c>
      <c r="AB125" s="21">
        <v>3</v>
      </c>
      <c r="AC125" s="21" t="str" cm="1">
        <f t="array" ref="AC125">_xlfn.IFS(AB125=0,"Prenovato",AB125=1,"Novato",AB125=2,"Principiante avanzado",AB125=3,"Competente",AB125=4,"Proficiente",AB125=5,"Master")</f>
        <v>Competente</v>
      </c>
      <c r="AD125" s="21" t="str">
        <f t="shared" si="10"/>
        <v>EVALUACIÓN</v>
      </c>
    </row>
    <row r="126" spans="1:30" x14ac:dyDescent="0.25">
      <c r="A126" t="s">
        <v>197</v>
      </c>
      <c r="B126" t="s">
        <v>203</v>
      </c>
      <c r="C126" t="s">
        <v>206</v>
      </c>
      <c r="D126" t="s">
        <v>207</v>
      </c>
      <c r="E126" t="s">
        <v>196</v>
      </c>
      <c r="F126" t="s">
        <v>202</v>
      </c>
      <c r="G126" t="s">
        <v>294</v>
      </c>
      <c r="H126" s="5">
        <v>44409</v>
      </c>
      <c r="I126" s="1">
        <f t="shared" ca="1" si="7"/>
        <v>22</v>
      </c>
      <c r="J126" s="1" t="str">
        <f t="shared" ca="1" si="8"/>
        <v>3. Mayor a 6 meses</v>
      </c>
      <c r="K126" t="str">
        <f t="shared" si="6"/>
        <v>NO</v>
      </c>
      <c r="L126" t="s">
        <v>205</v>
      </c>
      <c r="M126" t="s">
        <v>339</v>
      </c>
      <c r="N126" t="s">
        <v>346</v>
      </c>
      <c r="O126" t="s">
        <v>345</v>
      </c>
      <c r="P126" t="str">
        <f t="shared" si="9"/>
        <v>FAUSTO KOYZUMI SORIANO TOYAMAMicroservicios y APIs</v>
      </c>
      <c r="Q126">
        <v>3</v>
      </c>
      <c r="R126" t="s">
        <v>5</v>
      </c>
      <c r="S126" t="s">
        <v>21</v>
      </c>
      <c r="T126" s="21">
        <v>3</v>
      </c>
      <c r="U126" s="21" t="str" cm="1">
        <f t="array" ref="U126">_xlfn.IFS(T126=0,"Prenovato",T126=1,"Novato",T126=2,"Principiante avanzado",T126=3,"Competente",T126=4,"Proficiente",T126=5,"Master")</f>
        <v>Competente</v>
      </c>
      <c r="V126" s="21">
        <v>3</v>
      </c>
      <c r="W126" s="21" t="str" cm="1">
        <f t="array" ref="W126">_xlfn.IFS(V126=0,"No evidenciado",V126=1,"Novato",V126=2,"Principiante avanzado",V126=3,"Competente",V126=4,"Proficiente",V126=5,"Master")</f>
        <v>Competente</v>
      </c>
      <c r="X126" s="21">
        <v>4</v>
      </c>
      <c r="Y126" s="21" t="str" cm="1">
        <f t="array" ref="Y126">_xlfn.IFS(X126=0,"No evidenciado",X126=1,"Novato",X126=2,"Principiante avanzado",X126=3,"Competente",X126=4,"Proficiente",X126=5,"Master")</f>
        <v>Proficiente</v>
      </c>
      <c r="Z126" s="21">
        <v>3</v>
      </c>
      <c r="AA126" s="21" t="str" cm="1">
        <f t="array" ref="AA126">_xlfn.IFS(Z126=0,"No evidenciado",Z126=1,"Novato",Z126=2,"Principiante avanzado",Z126=3,"Competente",Z126=4,"Proficiente",Z126=5,"Master")</f>
        <v>Competente</v>
      </c>
      <c r="AB126" s="21">
        <v>3</v>
      </c>
      <c r="AC126" s="21" t="str" cm="1">
        <f t="array" ref="AC126">_xlfn.IFS(AB126=0,"Prenovato",AB126=1,"Novato",AB126=2,"Principiante avanzado",AB126=3,"Competente",AB126=4,"Proficiente",AB126=5,"Master")</f>
        <v>Competente</v>
      </c>
      <c r="AD126" s="21" t="str">
        <f t="shared" si="10"/>
        <v>EVALUACIÓN</v>
      </c>
    </row>
    <row r="127" spans="1:30" x14ac:dyDescent="0.25">
      <c r="A127" t="s">
        <v>197</v>
      </c>
      <c r="B127" t="s">
        <v>203</v>
      </c>
      <c r="C127" t="s">
        <v>206</v>
      </c>
      <c r="D127" t="s">
        <v>207</v>
      </c>
      <c r="E127" t="s">
        <v>196</v>
      </c>
      <c r="F127" t="s">
        <v>202</v>
      </c>
      <c r="G127" t="s">
        <v>294</v>
      </c>
      <c r="H127" s="5">
        <v>44409</v>
      </c>
      <c r="I127" s="1">
        <f t="shared" ca="1" si="7"/>
        <v>22</v>
      </c>
      <c r="J127" s="1" t="str">
        <f t="shared" ca="1" si="8"/>
        <v>3. Mayor a 6 meses</v>
      </c>
      <c r="K127" t="str">
        <f t="shared" si="6"/>
        <v>NO</v>
      </c>
      <c r="L127" t="s">
        <v>205</v>
      </c>
      <c r="M127" t="s">
        <v>340</v>
      </c>
      <c r="N127" t="s">
        <v>346</v>
      </c>
      <c r="O127" t="s">
        <v>345</v>
      </c>
      <c r="P127" t="str">
        <f t="shared" si="9"/>
        <v>FAUSTO KOYZUMI SORIANO TOYAMAIngeniería de software</v>
      </c>
      <c r="Q127">
        <v>3</v>
      </c>
      <c r="R127" t="s">
        <v>5</v>
      </c>
      <c r="S127" t="s">
        <v>21</v>
      </c>
      <c r="T127" s="21">
        <v>3</v>
      </c>
      <c r="U127" s="21" t="str" cm="1">
        <f t="array" ref="U127">_xlfn.IFS(T127=0,"Prenovato",T127=1,"Novato",T127=2,"Principiante avanzado",T127=3,"Competente",T127=4,"Proficiente",T127=5,"Master")</f>
        <v>Competente</v>
      </c>
      <c r="V127" s="21">
        <v>3</v>
      </c>
      <c r="W127" s="21" t="str" cm="1">
        <f t="array" ref="W127">_xlfn.IFS(V127=0,"No evidenciado",V127=1,"Novato",V127=2,"Principiante avanzado",V127=3,"Competente",V127=4,"Proficiente",V127=5,"Master")</f>
        <v>Competente</v>
      </c>
      <c r="X127" s="21">
        <v>4</v>
      </c>
      <c r="Y127" s="21" t="str" cm="1">
        <f t="array" ref="Y127">_xlfn.IFS(X127=0,"No evidenciado",X127=1,"Novato",X127=2,"Principiante avanzado",X127=3,"Competente",X127=4,"Proficiente",X127=5,"Master")</f>
        <v>Proficiente</v>
      </c>
      <c r="Z127" s="21">
        <v>3</v>
      </c>
      <c r="AA127" s="21" t="str" cm="1">
        <f t="array" ref="AA127">_xlfn.IFS(Z127=0,"No evidenciado",Z127=1,"Novato",Z127=2,"Principiante avanzado",Z127=3,"Competente",Z127=4,"Proficiente",Z127=5,"Master")</f>
        <v>Competente</v>
      </c>
      <c r="AB127" s="21">
        <v>3</v>
      </c>
      <c r="AC127" s="21" t="str" cm="1">
        <f t="array" ref="AC127">_xlfn.IFS(AB127=0,"Prenovato",AB127=1,"Novato",AB127=2,"Principiante avanzado",AB127=3,"Competente",AB127=4,"Proficiente",AB127=5,"Master")</f>
        <v>Competente</v>
      </c>
      <c r="AD127" s="21" t="str">
        <f t="shared" si="10"/>
        <v>EVALUACIÓN</v>
      </c>
    </row>
    <row r="128" spans="1:30" x14ac:dyDescent="0.25">
      <c r="A128" t="s">
        <v>198</v>
      </c>
      <c r="B128" t="s">
        <v>204</v>
      </c>
      <c r="C128" t="s">
        <v>205</v>
      </c>
      <c r="D128" t="s">
        <v>207</v>
      </c>
      <c r="E128" t="s">
        <v>216</v>
      </c>
      <c r="F128" t="s">
        <v>255</v>
      </c>
      <c r="G128" t="s">
        <v>295</v>
      </c>
      <c r="H128" s="5">
        <v>44409</v>
      </c>
      <c r="I128" s="1">
        <f t="shared" ca="1" si="7"/>
        <v>22</v>
      </c>
      <c r="J128" s="1" t="str">
        <f t="shared" ca="1" si="8"/>
        <v>3. Mayor a 6 meses</v>
      </c>
      <c r="K128" t="str">
        <f t="shared" si="6"/>
        <v>NO</v>
      </c>
      <c r="L128" t="s">
        <v>330</v>
      </c>
      <c r="M128" t="s">
        <v>332</v>
      </c>
      <c r="N128" t="s">
        <v>345</v>
      </c>
      <c r="O128" t="s">
        <v>345</v>
      </c>
      <c r="P128" t="str">
        <f t="shared" si="9"/>
        <v>MIGUEL AXEL PALOMINO GALARZAPrincipios de seguridad</v>
      </c>
      <c r="Q128">
        <v>2</v>
      </c>
      <c r="R128" t="s">
        <v>4</v>
      </c>
      <c r="S128" t="s">
        <v>21</v>
      </c>
      <c r="T128" s="21">
        <v>1</v>
      </c>
      <c r="U128" s="21" t="str" cm="1">
        <f t="array" ref="U128">_xlfn.IFS(T128=0,"Prenovato",T128=1,"Novato",T128=2,"Principiante avanzado",T128=3,"Competente",T128=4,"Proficiente",T128=5,"Master")</f>
        <v>Novato</v>
      </c>
      <c r="V128" s="21">
        <v>2</v>
      </c>
      <c r="W128" s="21" t="str" cm="1">
        <f t="array" ref="W128">_xlfn.IFS(V128=0,"No evidenciado",V128=1,"Novato",V128=2,"Principiante avanzado",V128=3,"Competente",V128=4,"Proficiente",V128=5,"Master")</f>
        <v>Principiante avanzado</v>
      </c>
      <c r="X128" s="21">
        <v>2</v>
      </c>
      <c r="Y128" s="21" t="str" cm="1">
        <f t="array" ref="Y128">_xlfn.IFS(X128=0,"No evidenciado",X128=1,"Novato",X128=2,"Principiante avanzado",X128=3,"Competente",X128=4,"Proficiente",X128=5,"Master")</f>
        <v>Principiante avanzado</v>
      </c>
      <c r="Z128" s="21">
        <v>3</v>
      </c>
      <c r="AA128" s="21" t="str" cm="1">
        <f t="array" ref="AA128">_xlfn.IFS(Z128=0,"No evidenciado",Z128=1,"Novato",Z128=2,"Principiante avanzado",Z128=3,"Competente",Z128=4,"Proficiente",Z128=5,"Master")</f>
        <v>Competente</v>
      </c>
      <c r="AB128" s="21">
        <v>1</v>
      </c>
      <c r="AC128" s="21" t="str" cm="1">
        <f t="array" ref="AC128">_xlfn.IFS(AB128=0,"Prenovato",AB128=1,"Novato",AB128=2,"Principiante avanzado",AB128=3,"Competente",AB128=4,"Proficiente",AB128=5,"Master")</f>
        <v>Novato</v>
      </c>
      <c r="AD128" s="21" t="str">
        <f t="shared" si="10"/>
        <v>EVALUACIÓN</v>
      </c>
    </row>
    <row r="129" spans="1:30" x14ac:dyDescent="0.25">
      <c r="A129" t="s">
        <v>198</v>
      </c>
      <c r="B129" t="s">
        <v>204</v>
      </c>
      <c r="C129" t="s">
        <v>205</v>
      </c>
      <c r="D129" t="s">
        <v>207</v>
      </c>
      <c r="E129" t="s">
        <v>216</v>
      </c>
      <c r="F129" t="s">
        <v>255</v>
      </c>
      <c r="G129" t="s">
        <v>295</v>
      </c>
      <c r="H129" s="5">
        <v>44409</v>
      </c>
      <c r="I129" s="1">
        <f t="shared" ca="1" si="7"/>
        <v>22</v>
      </c>
      <c r="J129" s="1" t="str">
        <f t="shared" ca="1" si="8"/>
        <v>3. Mayor a 6 meses</v>
      </c>
      <c r="K129" t="str">
        <f t="shared" si="6"/>
        <v>NO</v>
      </c>
      <c r="L129" t="s">
        <v>330</v>
      </c>
      <c r="M129" t="s">
        <v>333</v>
      </c>
      <c r="N129" t="s">
        <v>345</v>
      </c>
      <c r="O129" t="s">
        <v>345</v>
      </c>
      <c r="P129" t="str">
        <f t="shared" si="9"/>
        <v>MIGUEL AXEL PALOMINO GALARZATecnología BCP</v>
      </c>
      <c r="Q129">
        <v>2</v>
      </c>
      <c r="R129" t="s">
        <v>4</v>
      </c>
      <c r="S129" t="s">
        <v>21</v>
      </c>
      <c r="T129" s="21">
        <v>1</v>
      </c>
      <c r="U129" s="21" t="str" cm="1">
        <f t="array" ref="U129">_xlfn.IFS(T129=0,"Prenovato",T129=1,"Novato",T129=2,"Principiante avanzado",T129=3,"Competente",T129=4,"Proficiente",T129=5,"Master")</f>
        <v>Novato</v>
      </c>
      <c r="V129" s="21">
        <v>2</v>
      </c>
      <c r="W129" s="21" t="str" cm="1">
        <f t="array" ref="W129">_xlfn.IFS(V129=0,"No evidenciado",V129=1,"Novato",V129=2,"Principiante avanzado",V129=3,"Competente",V129=4,"Proficiente",V129=5,"Master")</f>
        <v>Principiante avanzado</v>
      </c>
      <c r="X129" s="21">
        <v>2</v>
      </c>
      <c r="Y129" s="21" t="str" cm="1">
        <f t="array" ref="Y129">_xlfn.IFS(X129=0,"No evidenciado",X129=1,"Novato",X129=2,"Principiante avanzado",X129=3,"Competente",X129=4,"Proficiente",X129=5,"Master")</f>
        <v>Principiante avanzado</v>
      </c>
      <c r="Z129" s="21">
        <v>3</v>
      </c>
      <c r="AA129" s="21" t="str" cm="1">
        <f t="array" ref="AA129">_xlfn.IFS(Z129=0,"No evidenciado",Z129=1,"Novato",Z129=2,"Principiante avanzado",Z129=3,"Competente",Z129=4,"Proficiente",Z129=5,"Master")</f>
        <v>Competente</v>
      </c>
      <c r="AB129" s="21">
        <v>1</v>
      </c>
      <c r="AC129" s="21" t="str" cm="1">
        <f t="array" ref="AC129">_xlfn.IFS(AB129=0,"Prenovato",AB129=1,"Novato",AB129=2,"Principiante avanzado",AB129=3,"Competente",AB129=4,"Proficiente",AB129=5,"Master")</f>
        <v>Novato</v>
      </c>
      <c r="AD129" s="21" t="str">
        <f t="shared" si="10"/>
        <v>EVALUACIÓN</v>
      </c>
    </row>
    <row r="130" spans="1:30" x14ac:dyDescent="0.25">
      <c r="A130" t="s">
        <v>198</v>
      </c>
      <c r="B130" t="s">
        <v>204</v>
      </c>
      <c r="C130" t="s">
        <v>205</v>
      </c>
      <c r="D130" t="s">
        <v>207</v>
      </c>
      <c r="E130" t="s">
        <v>216</v>
      </c>
      <c r="F130" t="s">
        <v>255</v>
      </c>
      <c r="G130" t="s">
        <v>295</v>
      </c>
      <c r="H130" s="5">
        <v>44409</v>
      </c>
      <c r="I130" s="1">
        <f t="shared" ca="1" si="7"/>
        <v>22</v>
      </c>
      <c r="J130" s="1" t="str">
        <f t="shared" ca="1" si="8"/>
        <v>3. Mayor a 6 meses</v>
      </c>
      <c r="K130" t="str">
        <f t="shared" ref="K130:K193" si="11">IF(COUNTIFS($E$2:$E$617,E130,$O$2:$O$617,"PRINCIPAL",$Q$2:$Q$617,0)&gt;0,"SI","NO")</f>
        <v>NO</v>
      </c>
      <c r="L130" t="s">
        <v>330</v>
      </c>
      <c r="M130" t="s">
        <v>344</v>
      </c>
      <c r="N130" t="s">
        <v>345</v>
      </c>
      <c r="O130" t="s">
        <v>345</v>
      </c>
      <c r="P130" t="str">
        <f t="shared" si="9"/>
        <v>MIGUEL AXEL PALOMINO GALARZAAutomatización</v>
      </c>
      <c r="Q130">
        <v>2</v>
      </c>
      <c r="R130" t="s">
        <v>4</v>
      </c>
      <c r="S130" t="s">
        <v>21</v>
      </c>
      <c r="T130" s="21">
        <v>1</v>
      </c>
      <c r="U130" s="21" t="str" cm="1">
        <f t="array" ref="U130">_xlfn.IFS(T130=0,"Prenovato",T130=1,"Novato",T130=2,"Principiante avanzado",T130=3,"Competente",T130=4,"Proficiente",T130=5,"Master")</f>
        <v>Novato</v>
      </c>
      <c r="V130" s="21">
        <v>2</v>
      </c>
      <c r="W130" s="21" t="str" cm="1">
        <f t="array" ref="W130">_xlfn.IFS(V130=0,"No evidenciado",V130=1,"Novato",V130=2,"Principiante avanzado",V130=3,"Competente",V130=4,"Proficiente",V130=5,"Master")</f>
        <v>Principiante avanzado</v>
      </c>
      <c r="X130" s="21">
        <v>2</v>
      </c>
      <c r="Y130" s="21" t="str" cm="1">
        <f t="array" ref="Y130">_xlfn.IFS(X130=0,"No evidenciado",X130=1,"Novato",X130=2,"Principiante avanzado",X130=3,"Competente",X130=4,"Proficiente",X130=5,"Master")</f>
        <v>Principiante avanzado</v>
      </c>
      <c r="Z130" s="21">
        <v>3</v>
      </c>
      <c r="AA130" s="21" t="str" cm="1">
        <f t="array" ref="AA130">_xlfn.IFS(Z130=0,"No evidenciado",Z130=1,"Novato",Z130=2,"Principiante avanzado",Z130=3,"Competente",Z130=4,"Proficiente",Z130=5,"Master")</f>
        <v>Competente</v>
      </c>
      <c r="AB130" s="21">
        <v>1</v>
      </c>
      <c r="AC130" s="21" t="str" cm="1">
        <f t="array" ref="AC130">_xlfn.IFS(AB130=0,"Prenovato",AB130=1,"Novato",AB130=2,"Principiante avanzado",AB130=3,"Competente",AB130=4,"Proficiente",AB130=5,"Master")</f>
        <v>Novato</v>
      </c>
      <c r="AD130" s="21" t="str">
        <f t="shared" si="10"/>
        <v>EVALUACIÓN</v>
      </c>
    </row>
    <row r="131" spans="1:30" x14ac:dyDescent="0.25">
      <c r="A131" t="s">
        <v>198</v>
      </c>
      <c r="B131" t="s">
        <v>204</v>
      </c>
      <c r="C131" t="s">
        <v>205</v>
      </c>
      <c r="D131" t="s">
        <v>207</v>
      </c>
      <c r="E131" t="s">
        <v>216</v>
      </c>
      <c r="F131" t="s">
        <v>255</v>
      </c>
      <c r="G131" t="s">
        <v>295</v>
      </c>
      <c r="H131" s="5">
        <v>44409</v>
      </c>
      <c r="I131" s="1">
        <f t="shared" ref="I131:I194" ca="1" si="12">DATEDIF(H131,TODAY(),"m")</f>
        <v>22</v>
      </c>
      <c r="J131" s="1" t="str">
        <f t="shared" ref="J131:J194" ca="1" si="13">IF(I131&lt;=3,"1. Menor o igual a 3 meses",IF(I131&lt;=6,"2. Entre 4 - 6 meses","3. Mayor a 6 meses"))</f>
        <v>3. Mayor a 6 meses</v>
      </c>
      <c r="K131" t="str">
        <f t="shared" si="11"/>
        <v>NO</v>
      </c>
      <c r="L131" t="s">
        <v>330</v>
      </c>
      <c r="M131" t="s">
        <v>331</v>
      </c>
      <c r="N131" t="s">
        <v>345</v>
      </c>
      <c r="O131" t="s">
        <v>345</v>
      </c>
      <c r="P131" t="str">
        <f t="shared" ref="P131:P194" si="14">F131&amp;M131</f>
        <v>MIGUEL AXEL PALOMINO GALARZACloud</v>
      </c>
      <c r="Q131">
        <v>2</v>
      </c>
      <c r="R131" t="s">
        <v>4</v>
      </c>
      <c r="S131" t="s">
        <v>21</v>
      </c>
      <c r="T131" s="21">
        <v>1</v>
      </c>
      <c r="U131" s="21" t="str" cm="1">
        <f t="array" ref="U131">_xlfn.IFS(T131=0,"Prenovato",T131=1,"Novato",T131=2,"Principiante avanzado",T131=3,"Competente",T131=4,"Proficiente",T131=5,"Master")</f>
        <v>Novato</v>
      </c>
      <c r="V131" s="21">
        <v>2</v>
      </c>
      <c r="W131" s="21" t="str" cm="1">
        <f t="array" ref="W131">_xlfn.IFS(V131=0,"No evidenciado",V131=1,"Novato",V131=2,"Principiante avanzado",V131=3,"Competente",V131=4,"Proficiente",V131=5,"Master")</f>
        <v>Principiante avanzado</v>
      </c>
      <c r="X131" s="21">
        <v>2</v>
      </c>
      <c r="Y131" s="21" t="str" cm="1">
        <f t="array" ref="Y131">_xlfn.IFS(X131=0,"No evidenciado",X131=1,"Novato",X131=2,"Principiante avanzado",X131=3,"Competente",X131=4,"Proficiente",X131=5,"Master")</f>
        <v>Principiante avanzado</v>
      </c>
      <c r="Z131" s="21">
        <v>3</v>
      </c>
      <c r="AA131" s="21" t="str" cm="1">
        <f t="array" ref="AA131">_xlfn.IFS(Z131=0,"No evidenciado",Z131=1,"Novato",Z131=2,"Principiante avanzado",Z131=3,"Competente",Z131=4,"Proficiente",Z131=5,"Master")</f>
        <v>Competente</v>
      </c>
      <c r="AB131" s="21">
        <v>1</v>
      </c>
      <c r="AC131" s="21" t="str" cm="1">
        <f t="array" ref="AC131">_xlfn.IFS(AB131=0,"Prenovato",AB131=1,"Novato",AB131=2,"Principiante avanzado",AB131=3,"Competente",AB131=4,"Proficiente",AB131=5,"Master")</f>
        <v>Novato</v>
      </c>
      <c r="AD131" s="21" t="str">
        <f t="shared" ref="AD131:AD194" si="15">IF(A131&lt;&gt;E131,"EVALUACIÓN","AUTOEVALUACIÓN")</f>
        <v>EVALUACIÓN</v>
      </c>
    </row>
    <row r="132" spans="1:30" x14ac:dyDescent="0.25">
      <c r="A132" t="s">
        <v>198</v>
      </c>
      <c r="B132" t="s">
        <v>204</v>
      </c>
      <c r="C132" t="s">
        <v>205</v>
      </c>
      <c r="D132" t="s">
        <v>207</v>
      </c>
      <c r="E132" t="s">
        <v>216</v>
      </c>
      <c r="F132" t="s">
        <v>255</v>
      </c>
      <c r="G132" t="s">
        <v>295</v>
      </c>
      <c r="H132" s="5">
        <v>44409</v>
      </c>
      <c r="I132" s="1">
        <f t="shared" ca="1" si="12"/>
        <v>22</v>
      </c>
      <c r="J132" s="1" t="str">
        <f t="shared" ca="1" si="13"/>
        <v>3. Mayor a 6 meses</v>
      </c>
      <c r="K132" t="str">
        <f t="shared" si="11"/>
        <v>NO</v>
      </c>
      <c r="L132" t="s">
        <v>330</v>
      </c>
      <c r="M132" t="s">
        <v>343</v>
      </c>
      <c r="N132" t="s">
        <v>31</v>
      </c>
      <c r="O132" t="s">
        <v>31</v>
      </c>
      <c r="P132" t="str">
        <f t="shared" si="14"/>
        <v>MIGUEL AXEL PALOMINO GALARZADiseño de Arq. Soluciones</v>
      </c>
      <c r="Q132">
        <v>2</v>
      </c>
      <c r="R132" t="s">
        <v>4</v>
      </c>
      <c r="S132" t="s">
        <v>21</v>
      </c>
      <c r="T132" s="21">
        <v>1</v>
      </c>
      <c r="U132" s="21" t="str" cm="1">
        <f t="array" ref="U132">_xlfn.IFS(T132=0,"Prenovato",T132=1,"Novato",T132=2,"Principiante avanzado",T132=3,"Competente",T132=4,"Proficiente",T132=5,"Master")</f>
        <v>Novato</v>
      </c>
      <c r="V132" s="21">
        <v>2</v>
      </c>
      <c r="W132" s="21" t="str" cm="1">
        <f t="array" ref="W132">_xlfn.IFS(V132=0,"No evidenciado",V132=1,"Novato",V132=2,"Principiante avanzado",V132=3,"Competente",V132=4,"Proficiente",V132=5,"Master")</f>
        <v>Principiante avanzado</v>
      </c>
      <c r="X132" s="21">
        <v>2</v>
      </c>
      <c r="Y132" s="21" t="str" cm="1">
        <f t="array" ref="Y132">_xlfn.IFS(X132=0,"No evidenciado",X132=1,"Novato",X132=2,"Principiante avanzado",X132=3,"Competente",X132=4,"Proficiente",X132=5,"Master")</f>
        <v>Principiante avanzado</v>
      </c>
      <c r="Z132" s="21">
        <v>3</v>
      </c>
      <c r="AA132" s="21" t="str" cm="1">
        <f t="array" ref="AA132">_xlfn.IFS(Z132=0,"No evidenciado",Z132=1,"Novato",Z132=2,"Principiante avanzado",Z132=3,"Competente",Z132=4,"Proficiente",Z132=5,"Master")</f>
        <v>Competente</v>
      </c>
      <c r="AB132" s="21">
        <v>1</v>
      </c>
      <c r="AC132" s="21" t="str" cm="1">
        <f t="array" ref="AC132">_xlfn.IFS(AB132=0,"Prenovato",AB132=1,"Novato",AB132=2,"Principiante avanzado",AB132=3,"Competente",AB132=4,"Proficiente",AB132=5,"Master")</f>
        <v>Novato</v>
      </c>
      <c r="AD132" s="21" t="str">
        <f t="shared" si="15"/>
        <v>EVALUACIÓN</v>
      </c>
    </row>
    <row r="133" spans="1:30" x14ac:dyDescent="0.25">
      <c r="A133" t="s">
        <v>198</v>
      </c>
      <c r="B133" t="s">
        <v>204</v>
      </c>
      <c r="C133" t="s">
        <v>205</v>
      </c>
      <c r="D133" t="s">
        <v>207</v>
      </c>
      <c r="E133" t="s">
        <v>216</v>
      </c>
      <c r="F133" t="s">
        <v>255</v>
      </c>
      <c r="G133" t="s">
        <v>295</v>
      </c>
      <c r="H133" s="5">
        <v>44409</v>
      </c>
      <c r="I133" s="1">
        <f t="shared" ca="1" si="12"/>
        <v>22</v>
      </c>
      <c r="J133" s="1" t="str">
        <f t="shared" ca="1" si="13"/>
        <v>3. Mayor a 6 meses</v>
      </c>
      <c r="K133" t="str">
        <f t="shared" si="11"/>
        <v>NO</v>
      </c>
      <c r="L133" t="s">
        <v>330</v>
      </c>
      <c r="M133" t="s">
        <v>341</v>
      </c>
      <c r="N133" t="s">
        <v>31</v>
      </c>
      <c r="O133" t="s">
        <v>31</v>
      </c>
      <c r="P133" t="str">
        <f t="shared" si="14"/>
        <v>MIGUEL AXEL PALOMINO GALARZAEcosistema BCP</v>
      </c>
      <c r="Q133">
        <v>2</v>
      </c>
      <c r="R133" t="s">
        <v>4</v>
      </c>
      <c r="S133" t="s">
        <v>21</v>
      </c>
      <c r="T133" s="21">
        <v>1</v>
      </c>
      <c r="U133" s="21" t="str" cm="1">
        <f t="array" ref="U133">_xlfn.IFS(T133=0,"Prenovato",T133=1,"Novato",T133=2,"Principiante avanzado",T133=3,"Competente",T133=4,"Proficiente",T133=5,"Master")</f>
        <v>Novato</v>
      </c>
      <c r="V133" s="21">
        <v>2</v>
      </c>
      <c r="W133" s="21" t="str" cm="1">
        <f t="array" ref="W133">_xlfn.IFS(V133=0,"No evidenciado",V133=1,"Novato",V133=2,"Principiante avanzado",V133=3,"Competente",V133=4,"Proficiente",V133=5,"Master")</f>
        <v>Principiante avanzado</v>
      </c>
      <c r="X133" s="21">
        <v>2</v>
      </c>
      <c r="Y133" s="21" t="str" cm="1">
        <f t="array" ref="Y133">_xlfn.IFS(X133=0,"No evidenciado",X133=1,"Novato",X133=2,"Principiante avanzado",X133=3,"Competente",X133=4,"Proficiente",X133=5,"Master")</f>
        <v>Principiante avanzado</v>
      </c>
      <c r="Z133" s="21">
        <v>3</v>
      </c>
      <c r="AA133" s="21" t="str" cm="1">
        <f t="array" ref="AA133">_xlfn.IFS(Z133=0,"No evidenciado",Z133=1,"Novato",Z133=2,"Principiante avanzado",Z133=3,"Competente",Z133=4,"Proficiente",Z133=5,"Master")</f>
        <v>Competente</v>
      </c>
      <c r="AB133" s="21">
        <v>1</v>
      </c>
      <c r="AC133" s="21" t="str" cm="1">
        <f t="array" ref="AC133">_xlfn.IFS(AB133=0,"Prenovato",AB133=1,"Novato",AB133=2,"Principiante avanzado",AB133=3,"Competente",AB133=4,"Proficiente",AB133=5,"Master")</f>
        <v>Novato</v>
      </c>
      <c r="AD133" s="21" t="str">
        <f t="shared" si="15"/>
        <v>EVALUACIÓN</v>
      </c>
    </row>
    <row r="134" spans="1:30" x14ac:dyDescent="0.25">
      <c r="A134" t="s">
        <v>198</v>
      </c>
      <c r="B134" t="s">
        <v>204</v>
      </c>
      <c r="C134" t="s">
        <v>205</v>
      </c>
      <c r="D134" t="s">
        <v>207</v>
      </c>
      <c r="E134" t="s">
        <v>216</v>
      </c>
      <c r="F134" t="s">
        <v>255</v>
      </c>
      <c r="G134" t="s">
        <v>295</v>
      </c>
      <c r="H134" s="5">
        <v>44409</v>
      </c>
      <c r="I134" s="1">
        <f t="shared" ca="1" si="12"/>
        <v>22</v>
      </c>
      <c r="J134" s="1" t="str">
        <f t="shared" ca="1" si="13"/>
        <v>3. Mayor a 6 meses</v>
      </c>
      <c r="K134" t="str">
        <f t="shared" si="11"/>
        <v>NO</v>
      </c>
      <c r="L134" t="s">
        <v>330</v>
      </c>
      <c r="M134" t="s">
        <v>334</v>
      </c>
      <c r="N134" t="s">
        <v>31</v>
      </c>
      <c r="O134" t="s">
        <v>31</v>
      </c>
      <c r="P134" t="str">
        <f t="shared" si="14"/>
        <v>MIGUEL AXEL PALOMINO GALARZAPlataformas</v>
      </c>
      <c r="Q134">
        <v>2</v>
      </c>
      <c r="R134" t="s">
        <v>4</v>
      </c>
      <c r="S134" t="s">
        <v>21</v>
      </c>
      <c r="T134" s="21">
        <v>1</v>
      </c>
      <c r="U134" s="21" t="str" cm="1">
        <f t="array" ref="U134">_xlfn.IFS(T134=0,"Prenovato",T134=1,"Novato",T134=2,"Principiante avanzado",T134=3,"Competente",T134=4,"Proficiente",T134=5,"Master")</f>
        <v>Novato</v>
      </c>
      <c r="V134" s="21">
        <v>2</v>
      </c>
      <c r="W134" s="21" t="str" cm="1">
        <f t="array" ref="W134">_xlfn.IFS(V134=0,"No evidenciado",V134=1,"Novato",V134=2,"Principiante avanzado",V134=3,"Competente",V134=4,"Proficiente",V134=5,"Master")</f>
        <v>Principiante avanzado</v>
      </c>
      <c r="X134" s="21">
        <v>2</v>
      </c>
      <c r="Y134" s="21" t="str" cm="1">
        <f t="array" ref="Y134">_xlfn.IFS(X134=0,"No evidenciado",X134=1,"Novato",X134=2,"Principiante avanzado",X134=3,"Competente",X134=4,"Proficiente",X134=5,"Master")</f>
        <v>Principiante avanzado</v>
      </c>
      <c r="Z134" s="21">
        <v>3</v>
      </c>
      <c r="AA134" s="21" t="str" cm="1">
        <f t="array" ref="AA134">_xlfn.IFS(Z134=0,"No evidenciado",Z134=1,"Novato",Z134=2,"Principiante avanzado",Z134=3,"Competente",Z134=4,"Proficiente",Z134=5,"Master")</f>
        <v>Competente</v>
      </c>
      <c r="AB134" s="21">
        <v>1</v>
      </c>
      <c r="AC134" s="21" t="str" cm="1">
        <f t="array" ref="AC134">_xlfn.IFS(AB134=0,"Prenovato",AB134=1,"Novato",AB134=2,"Principiante avanzado",AB134=3,"Competente",AB134=4,"Proficiente",AB134=5,"Master")</f>
        <v>Novato</v>
      </c>
      <c r="AD134" s="21" t="str">
        <f t="shared" si="15"/>
        <v>EVALUACIÓN</v>
      </c>
    </row>
    <row r="135" spans="1:30" x14ac:dyDescent="0.25">
      <c r="A135" t="s">
        <v>198</v>
      </c>
      <c r="B135" t="s">
        <v>204</v>
      </c>
      <c r="C135" t="s">
        <v>205</v>
      </c>
      <c r="D135" t="s">
        <v>207</v>
      </c>
      <c r="E135" t="s">
        <v>216</v>
      </c>
      <c r="F135" t="s">
        <v>255</v>
      </c>
      <c r="G135" t="s">
        <v>295</v>
      </c>
      <c r="H135" s="5">
        <v>44409</v>
      </c>
      <c r="I135" s="1">
        <f t="shared" ca="1" si="12"/>
        <v>22</v>
      </c>
      <c r="J135" s="1" t="str">
        <f t="shared" ca="1" si="13"/>
        <v>3. Mayor a 6 meses</v>
      </c>
      <c r="K135" t="str">
        <f t="shared" si="11"/>
        <v>NO</v>
      </c>
      <c r="L135" t="s">
        <v>330</v>
      </c>
      <c r="M135" t="s">
        <v>335</v>
      </c>
      <c r="N135" t="s">
        <v>31</v>
      </c>
      <c r="O135" t="s">
        <v>31</v>
      </c>
      <c r="P135" t="str">
        <f t="shared" si="14"/>
        <v>MIGUEL AXEL PALOMINO GALARZAPatrones de Arq. Soluciones</v>
      </c>
      <c r="Q135">
        <v>2</v>
      </c>
      <c r="R135" t="s">
        <v>4</v>
      </c>
      <c r="S135" t="s">
        <v>21</v>
      </c>
      <c r="T135" s="21">
        <v>1</v>
      </c>
      <c r="U135" s="21" t="str" cm="1">
        <f t="array" ref="U135">_xlfn.IFS(T135=0,"Prenovato",T135=1,"Novato",T135=2,"Principiante avanzado",T135=3,"Competente",T135=4,"Proficiente",T135=5,"Master")</f>
        <v>Novato</v>
      </c>
      <c r="V135" s="21">
        <v>2</v>
      </c>
      <c r="W135" s="21" t="str" cm="1">
        <f t="array" ref="W135">_xlfn.IFS(V135=0,"No evidenciado",V135=1,"Novato",V135=2,"Principiante avanzado",V135=3,"Competente",V135=4,"Proficiente",V135=5,"Master")</f>
        <v>Principiante avanzado</v>
      </c>
      <c r="X135" s="21">
        <v>2</v>
      </c>
      <c r="Y135" s="21" t="str" cm="1">
        <f t="array" ref="Y135">_xlfn.IFS(X135=0,"No evidenciado",X135=1,"Novato",X135=2,"Principiante avanzado",X135=3,"Competente",X135=4,"Proficiente",X135=5,"Master")</f>
        <v>Principiante avanzado</v>
      </c>
      <c r="Z135" s="21">
        <v>3</v>
      </c>
      <c r="AA135" s="21" t="str" cm="1">
        <f t="array" ref="AA135">_xlfn.IFS(Z135=0,"No evidenciado",Z135=1,"Novato",Z135=2,"Principiante avanzado",Z135=3,"Competente",Z135=4,"Proficiente",Z135=5,"Master")</f>
        <v>Competente</v>
      </c>
      <c r="AB135" s="21">
        <v>1</v>
      </c>
      <c r="AC135" s="21" t="str" cm="1">
        <f t="array" ref="AC135">_xlfn.IFS(AB135=0,"Prenovato",AB135=1,"Novato",AB135=2,"Principiante avanzado",AB135=3,"Competente",AB135=4,"Proficiente",AB135=5,"Master")</f>
        <v>Novato</v>
      </c>
      <c r="AD135" s="21" t="str">
        <f t="shared" si="15"/>
        <v>EVALUACIÓN</v>
      </c>
    </row>
    <row r="136" spans="1:30" x14ac:dyDescent="0.25">
      <c r="A136" t="s">
        <v>198</v>
      </c>
      <c r="B136" t="s">
        <v>204</v>
      </c>
      <c r="C136" t="s">
        <v>205</v>
      </c>
      <c r="D136" t="s">
        <v>207</v>
      </c>
      <c r="E136" t="s">
        <v>216</v>
      </c>
      <c r="F136" t="s">
        <v>255</v>
      </c>
      <c r="G136" t="s">
        <v>295</v>
      </c>
      <c r="H136" s="5">
        <v>44409</v>
      </c>
      <c r="I136" s="1">
        <f t="shared" ca="1" si="12"/>
        <v>22</v>
      </c>
      <c r="J136" s="1" t="str">
        <f t="shared" ca="1" si="13"/>
        <v>3. Mayor a 6 meses</v>
      </c>
      <c r="K136" t="str">
        <f t="shared" si="11"/>
        <v>NO</v>
      </c>
      <c r="L136" t="s">
        <v>330</v>
      </c>
      <c r="M136" t="s">
        <v>338</v>
      </c>
      <c r="N136" t="s">
        <v>346</v>
      </c>
      <c r="O136" t="s">
        <v>345</v>
      </c>
      <c r="P136" t="str">
        <f t="shared" si="14"/>
        <v>MIGUEL AXEL PALOMINO GALARZAOpen Banking</v>
      </c>
      <c r="Q136">
        <v>1</v>
      </c>
      <c r="R136" t="s">
        <v>6</v>
      </c>
      <c r="S136" t="s">
        <v>21</v>
      </c>
      <c r="T136" s="21">
        <v>1</v>
      </c>
      <c r="U136" s="21" t="str" cm="1">
        <f t="array" ref="U136">_xlfn.IFS(T136=0,"Prenovato",T136=1,"Novato",T136=2,"Principiante avanzado",T136=3,"Competente",T136=4,"Proficiente",T136=5,"Master")</f>
        <v>Novato</v>
      </c>
      <c r="V136" s="21">
        <v>2</v>
      </c>
      <c r="W136" s="21" t="str" cm="1">
        <f t="array" ref="W136">_xlfn.IFS(V136=0,"No evidenciado",V136=1,"Novato",V136=2,"Principiante avanzado",V136=3,"Competente",V136=4,"Proficiente",V136=5,"Master")</f>
        <v>Principiante avanzado</v>
      </c>
      <c r="X136" s="21">
        <v>2</v>
      </c>
      <c r="Y136" s="21" t="str" cm="1">
        <f t="array" ref="Y136">_xlfn.IFS(X136=0,"No evidenciado",X136=1,"Novato",X136=2,"Principiante avanzado",X136=3,"Competente",X136=4,"Proficiente",X136=5,"Master")</f>
        <v>Principiante avanzado</v>
      </c>
      <c r="Z136" s="21">
        <v>3</v>
      </c>
      <c r="AA136" s="21" t="str" cm="1">
        <f t="array" ref="AA136">_xlfn.IFS(Z136=0,"No evidenciado",Z136=1,"Novato",Z136=2,"Principiante avanzado",Z136=3,"Competente",Z136=4,"Proficiente",Z136=5,"Master")</f>
        <v>Competente</v>
      </c>
      <c r="AB136" s="21">
        <v>1</v>
      </c>
      <c r="AC136" s="21" t="str" cm="1">
        <f t="array" ref="AC136">_xlfn.IFS(AB136=0,"Prenovato",AB136=1,"Novato",AB136=2,"Principiante avanzado",AB136=3,"Competente",AB136=4,"Proficiente",AB136=5,"Master")</f>
        <v>Novato</v>
      </c>
      <c r="AD136" s="21" t="str">
        <f t="shared" si="15"/>
        <v>EVALUACIÓN</v>
      </c>
    </row>
    <row r="137" spans="1:30" x14ac:dyDescent="0.25">
      <c r="A137" t="s">
        <v>198</v>
      </c>
      <c r="B137" t="s">
        <v>204</v>
      </c>
      <c r="C137" t="s">
        <v>205</v>
      </c>
      <c r="D137" t="s">
        <v>207</v>
      </c>
      <c r="E137" t="s">
        <v>216</v>
      </c>
      <c r="F137" t="s">
        <v>255</v>
      </c>
      <c r="G137" t="s">
        <v>295</v>
      </c>
      <c r="H137" s="5">
        <v>44409</v>
      </c>
      <c r="I137" s="1">
        <f t="shared" ca="1" si="12"/>
        <v>22</v>
      </c>
      <c r="J137" s="1" t="str">
        <f t="shared" ca="1" si="13"/>
        <v>3. Mayor a 6 meses</v>
      </c>
      <c r="K137" t="str">
        <f t="shared" si="11"/>
        <v>NO</v>
      </c>
      <c r="L137" t="s">
        <v>330</v>
      </c>
      <c r="M137" t="s">
        <v>336</v>
      </c>
      <c r="N137" t="s">
        <v>345</v>
      </c>
      <c r="O137" t="s">
        <v>345</v>
      </c>
      <c r="P137" t="str">
        <f t="shared" si="14"/>
        <v>MIGUEL AXEL PALOMINO GALARZAPatrones de Arq. Datos</v>
      </c>
      <c r="Q137">
        <v>2</v>
      </c>
      <c r="R137" t="s">
        <v>4</v>
      </c>
      <c r="S137" t="s">
        <v>21</v>
      </c>
      <c r="T137" s="21">
        <v>1</v>
      </c>
      <c r="U137" s="21" t="str" cm="1">
        <f t="array" ref="U137">_xlfn.IFS(T137=0,"Prenovato",T137=1,"Novato",T137=2,"Principiante avanzado",T137=3,"Competente",T137=4,"Proficiente",T137=5,"Master")</f>
        <v>Novato</v>
      </c>
      <c r="V137" s="21">
        <v>2</v>
      </c>
      <c r="W137" s="21" t="str" cm="1">
        <f t="array" ref="W137">_xlfn.IFS(V137=0,"No evidenciado",V137=1,"Novato",V137=2,"Principiante avanzado",V137=3,"Competente",V137=4,"Proficiente",V137=5,"Master")</f>
        <v>Principiante avanzado</v>
      </c>
      <c r="X137" s="21">
        <v>2</v>
      </c>
      <c r="Y137" s="21" t="str" cm="1">
        <f t="array" ref="Y137">_xlfn.IFS(X137=0,"No evidenciado",X137=1,"Novato",X137=2,"Principiante avanzado",X137=3,"Competente",X137=4,"Proficiente",X137=5,"Master")</f>
        <v>Principiante avanzado</v>
      </c>
      <c r="Z137" s="21">
        <v>3</v>
      </c>
      <c r="AA137" s="21" t="str" cm="1">
        <f t="array" ref="AA137">_xlfn.IFS(Z137=0,"No evidenciado",Z137=1,"Novato",Z137=2,"Principiante avanzado",Z137=3,"Competente",Z137=4,"Proficiente",Z137=5,"Master")</f>
        <v>Competente</v>
      </c>
      <c r="AB137" s="21">
        <v>1</v>
      </c>
      <c r="AC137" s="21" t="str" cm="1">
        <f t="array" ref="AC137">_xlfn.IFS(AB137=0,"Prenovato",AB137=1,"Novato",AB137=2,"Principiante avanzado",AB137=3,"Competente",AB137=4,"Proficiente",AB137=5,"Master")</f>
        <v>Novato</v>
      </c>
      <c r="AD137" s="21" t="str">
        <f t="shared" si="15"/>
        <v>EVALUACIÓN</v>
      </c>
    </row>
    <row r="138" spans="1:30" x14ac:dyDescent="0.25">
      <c r="A138" t="s">
        <v>198</v>
      </c>
      <c r="B138" t="s">
        <v>204</v>
      </c>
      <c r="C138" t="s">
        <v>205</v>
      </c>
      <c r="D138" t="s">
        <v>207</v>
      </c>
      <c r="E138" t="s">
        <v>216</v>
      </c>
      <c r="F138" t="s">
        <v>255</v>
      </c>
      <c r="G138" t="s">
        <v>295</v>
      </c>
      <c r="H138" s="5">
        <v>44409</v>
      </c>
      <c r="I138" s="1">
        <f t="shared" ca="1" si="12"/>
        <v>22</v>
      </c>
      <c r="J138" s="1" t="str">
        <f t="shared" ca="1" si="13"/>
        <v>3. Mayor a 6 meses</v>
      </c>
      <c r="K138" t="str">
        <f t="shared" si="11"/>
        <v>NO</v>
      </c>
      <c r="L138" t="s">
        <v>330</v>
      </c>
      <c r="M138" t="s">
        <v>339</v>
      </c>
      <c r="N138" t="s">
        <v>346</v>
      </c>
      <c r="O138" t="s">
        <v>345</v>
      </c>
      <c r="P138" t="str">
        <f t="shared" si="14"/>
        <v>MIGUEL AXEL PALOMINO GALARZAMicroservicios y APIs</v>
      </c>
      <c r="Q138">
        <v>2</v>
      </c>
      <c r="R138" t="s">
        <v>4</v>
      </c>
      <c r="S138" t="s">
        <v>21</v>
      </c>
      <c r="T138" s="21">
        <v>1</v>
      </c>
      <c r="U138" s="21" t="str" cm="1">
        <f t="array" ref="U138">_xlfn.IFS(T138=0,"Prenovato",T138=1,"Novato",T138=2,"Principiante avanzado",T138=3,"Competente",T138=4,"Proficiente",T138=5,"Master")</f>
        <v>Novato</v>
      </c>
      <c r="V138" s="21">
        <v>2</v>
      </c>
      <c r="W138" s="21" t="str" cm="1">
        <f t="array" ref="W138">_xlfn.IFS(V138=0,"No evidenciado",V138=1,"Novato",V138=2,"Principiante avanzado",V138=3,"Competente",V138=4,"Proficiente",V138=5,"Master")</f>
        <v>Principiante avanzado</v>
      </c>
      <c r="X138" s="21">
        <v>2</v>
      </c>
      <c r="Y138" s="21" t="str" cm="1">
        <f t="array" ref="Y138">_xlfn.IFS(X138=0,"No evidenciado",X138=1,"Novato",X138=2,"Principiante avanzado",X138=3,"Competente",X138=4,"Proficiente",X138=5,"Master")</f>
        <v>Principiante avanzado</v>
      </c>
      <c r="Z138" s="21">
        <v>3</v>
      </c>
      <c r="AA138" s="21" t="str" cm="1">
        <f t="array" ref="AA138">_xlfn.IFS(Z138=0,"No evidenciado",Z138=1,"Novato",Z138=2,"Principiante avanzado",Z138=3,"Competente",Z138=4,"Proficiente",Z138=5,"Master")</f>
        <v>Competente</v>
      </c>
      <c r="AB138" s="21">
        <v>1</v>
      </c>
      <c r="AC138" s="21" t="str" cm="1">
        <f t="array" ref="AC138">_xlfn.IFS(AB138=0,"Prenovato",AB138=1,"Novato",AB138=2,"Principiante avanzado",AB138=3,"Competente",AB138=4,"Proficiente",AB138=5,"Master")</f>
        <v>Novato</v>
      </c>
      <c r="AD138" s="21" t="str">
        <f t="shared" si="15"/>
        <v>EVALUACIÓN</v>
      </c>
    </row>
    <row r="139" spans="1:30" x14ac:dyDescent="0.25">
      <c r="A139" t="s">
        <v>198</v>
      </c>
      <c r="B139" t="s">
        <v>204</v>
      </c>
      <c r="C139" t="s">
        <v>205</v>
      </c>
      <c r="D139" t="s">
        <v>207</v>
      </c>
      <c r="E139" t="s">
        <v>216</v>
      </c>
      <c r="F139" t="s">
        <v>255</v>
      </c>
      <c r="G139" t="s">
        <v>295</v>
      </c>
      <c r="H139" s="5">
        <v>44409</v>
      </c>
      <c r="I139" s="1">
        <f t="shared" ca="1" si="12"/>
        <v>22</v>
      </c>
      <c r="J139" s="1" t="str">
        <f t="shared" ca="1" si="13"/>
        <v>3. Mayor a 6 meses</v>
      </c>
      <c r="K139" t="str">
        <f t="shared" si="11"/>
        <v>NO</v>
      </c>
      <c r="L139" t="s">
        <v>330</v>
      </c>
      <c r="M139" t="s">
        <v>337</v>
      </c>
      <c r="N139" t="s">
        <v>345</v>
      </c>
      <c r="O139" t="s">
        <v>345</v>
      </c>
      <c r="P139" t="str">
        <f t="shared" si="14"/>
        <v>MIGUEL AXEL PALOMINO GALARZAModelos Bancarios</v>
      </c>
      <c r="Q139">
        <v>2</v>
      </c>
      <c r="R139" t="s">
        <v>4</v>
      </c>
      <c r="S139" t="s">
        <v>21</v>
      </c>
      <c r="T139" s="21">
        <v>1</v>
      </c>
      <c r="U139" s="21" t="str" cm="1">
        <f t="array" ref="U139">_xlfn.IFS(T139=0,"Prenovato",T139=1,"Novato",T139=2,"Principiante avanzado",T139=3,"Competente",T139=4,"Proficiente",T139=5,"Master")</f>
        <v>Novato</v>
      </c>
      <c r="V139" s="21">
        <v>2</v>
      </c>
      <c r="W139" s="21" t="str" cm="1">
        <f t="array" ref="W139">_xlfn.IFS(V139=0,"No evidenciado",V139=1,"Novato",V139=2,"Principiante avanzado",V139=3,"Competente",V139=4,"Proficiente",V139=5,"Master")</f>
        <v>Principiante avanzado</v>
      </c>
      <c r="X139" s="21">
        <v>2</v>
      </c>
      <c r="Y139" s="21" t="str" cm="1">
        <f t="array" ref="Y139">_xlfn.IFS(X139=0,"No evidenciado",X139=1,"Novato",X139=2,"Principiante avanzado",X139=3,"Competente",X139=4,"Proficiente",X139=5,"Master")</f>
        <v>Principiante avanzado</v>
      </c>
      <c r="Z139" s="21">
        <v>3</v>
      </c>
      <c r="AA139" s="21" t="str" cm="1">
        <f t="array" ref="AA139">_xlfn.IFS(Z139=0,"No evidenciado",Z139=1,"Novato",Z139=2,"Principiante avanzado",Z139=3,"Competente",Z139=4,"Proficiente",Z139=5,"Master")</f>
        <v>Competente</v>
      </c>
      <c r="AB139" s="21">
        <v>1</v>
      </c>
      <c r="AC139" s="21" t="str" cm="1">
        <f t="array" ref="AC139">_xlfn.IFS(AB139=0,"Prenovato",AB139=1,"Novato",AB139=2,"Principiante avanzado",AB139=3,"Competente",AB139=4,"Proficiente",AB139=5,"Master")</f>
        <v>Novato</v>
      </c>
      <c r="AD139" s="21" t="str">
        <f t="shared" si="15"/>
        <v>EVALUACIÓN</v>
      </c>
    </row>
    <row r="140" spans="1:30" x14ac:dyDescent="0.25">
      <c r="A140" t="s">
        <v>198</v>
      </c>
      <c r="B140" t="s">
        <v>204</v>
      </c>
      <c r="C140" t="s">
        <v>205</v>
      </c>
      <c r="D140" t="s">
        <v>207</v>
      </c>
      <c r="E140" t="s">
        <v>216</v>
      </c>
      <c r="F140" t="s">
        <v>255</v>
      </c>
      <c r="G140" t="s">
        <v>295</v>
      </c>
      <c r="H140" s="5">
        <v>44409</v>
      </c>
      <c r="I140" s="1">
        <f t="shared" ca="1" si="12"/>
        <v>22</v>
      </c>
      <c r="J140" s="1" t="str">
        <f t="shared" ca="1" si="13"/>
        <v>3. Mayor a 6 meses</v>
      </c>
      <c r="K140" t="str">
        <f t="shared" si="11"/>
        <v>NO</v>
      </c>
      <c r="L140" t="s">
        <v>330</v>
      </c>
      <c r="M140" t="s">
        <v>342</v>
      </c>
      <c r="N140" t="s">
        <v>345</v>
      </c>
      <c r="O140" t="s">
        <v>345</v>
      </c>
      <c r="P140" t="str">
        <f t="shared" si="14"/>
        <v>MIGUEL AXEL PALOMINO GALARZAFrameworks de arquitectura empresarial</v>
      </c>
      <c r="Q140">
        <v>2</v>
      </c>
      <c r="R140" t="s">
        <v>4</v>
      </c>
      <c r="S140" t="s">
        <v>21</v>
      </c>
      <c r="T140" s="21">
        <v>1</v>
      </c>
      <c r="U140" s="21" t="str" cm="1">
        <f t="array" ref="U140">_xlfn.IFS(T140=0,"Prenovato",T140=1,"Novato",T140=2,"Principiante avanzado",T140=3,"Competente",T140=4,"Proficiente",T140=5,"Master")</f>
        <v>Novato</v>
      </c>
      <c r="V140" s="21">
        <v>2</v>
      </c>
      <c r="W140" s="21" t="str" cm="1">
        <f t="array" ref="W140">_xlfn.IFS(V140=0,"No evidenciado",V140=1,"Novato",V140=2,"Principiante avanzado",V140=3,"Competente",V140=4,"Proficiente",V140=5,"Master")</f>
        <v>Principiante avanzado</v>
      </c>
      <c r="X140" s="21">
        <v>2</v>
      </c>
      <c r="Y140" s="21" t="str" cm="1">
        <f t="array" ref="Y140">_xlfn.IFS(X140=0,"No evidenciado",X140=1,"Novato",X140=2,"Principiante avanzado",X140=3,"Competente",X140=4,"Proficiente",X140=5,"Master")</f>
        <v>Principiante avanzado</v>
      </c>
      <c r="Z140" s="21">
        <v>3</v>
      </c>
      <c r="AA140" s="21" t="str" cm="1">
        <f t="array" ref="AA140">_xlfn.IFS(Z140=0,"No evidenciado",Z140=1,"Novato",Z140=2,"Principiante avanzado",Z140=3,"Competente",Z140=4,"Proficiente",Z140=5,"Master")</f>
        <v>Competente</v>
      </c>
      <c r="AB140" s="21">
        <v>1</v>
      </c>
      <c r="AC140" s="21" t="str" cm="1">
        <f t="array" ref="AC140">_xlfn.IFS(AB140=0,"Prenovato",AB140=1,"Novato",AB140=2,"Principiante avanzado",AB140=3,"Competente",AB140=4,"Proficiente",AB140=5,"Master")</f>
        <v>Novato</v>
      </c>
      <c r="AD140" s="21" t="str">
        <f t="shared" si="15"/>
        <v>EVALUACIÓN</v>
      </c>
    </row>
    <row r="141" spans="1:30" x14ac:dyDescent="0.25">
      <c r="A141" t="s">
        <v>198</v>
      </c>
      <c r="B141" t="s">
        <v>204</v>
      </c>
      <c r="C141" t="s">
        <v>205</v>
      </c>
      <c r="D141" t="s">
        <v>207</v>
      </c>
      <c r="E141" t="s">
        <v>216</v>
      </c>
      <c r="F141" t="s">
        <v>255</v>
      </c>
      <c r="G141" t="s">
        <v>295</v>
      </c>
      <c r="H141" s="5">
        <v>44409</v>
      </c>
      <c r="I141" s="1">
        <f t="shared" ca="1" si="12"/>
        <v>22</v>
      </c>
      <c r="J141" s="1" t="str">
        <f t="shared" ca="1" si="13"/>
        <v>3. Mayor a 6 meses</v>
      </c>
      <c r="K141" t="str">
        <f t="shared" si="11"/>
        <v>NO</v>
      </c>
      <c r="L141" t="s">
        <v>330</v>
      </c>
      <c r="M141" t="s">
        <v>340</v>
      </c>
      <c r="N141" t="s">
        <v>346</v>
      </c>
      <c r="O141" t="s">
        <v>345</v>
      </c>
      <c r="P141" t="str">
        <f t="shared" si="14"/>
        <v>MIGUEL AXEL PALOMINO GALARZAIngeniería de software</v>
      </c>
      <c r="Q141">
        <v>2</v>
      </c>
      <c r="R141" t="s">
        <v>4</v>
      </c>
      <c r="S141" t="s">
        <v>21</v>
      </c>
      <c r="T141" s="21">
        <v>1</v>
      </c>
      <c r="U141" s="21" t="str" cm="1">
        <f t="array" ref="U141">_xlfn.IFS(T141=0,"Prenovato",T141=1,"Novato",T141=2,"Principiante avanzado",T141=3,"Competente",T141=4,"Proficiente",T141=5,"Master")</f>
        <v>Novato</v>
      </c>
      <c r="V141" s="21">
        <v>2</v>
      </c>
      <c r="W141" s="21" t="str" cm="1">
        <f t="array" ref="W141">_xlfn.IFS(V141=0,"No evidenciado",V141=1,"Novato",V141=2,"Principiante avanzado",V141=3,"Competente",V141=4,"Proficiente",V141=5,"Master")</f>
        <v>Principiante avanzado</v>
      </c>
      <c r="X141" s="21">
        <v>2</v>
      </c>
      <c r="Y141" s="21" t="str" cm="1">
        <f t="array" ref="Y141">_xlfn.IFS(X141=0,"No evidenciado",X141=1,"Novato",X141=2,"Principiante avanzado",X141=3,"Competente",X141=4,"Proficiente",X141=5,"Master")</f>
        <v>Principiante avanzado</v>
      </c>
      <c r="Z141" s="21">
        <v>3</v>
      </c>
      <c r="AA141" s="21" t="str" cm="1">
        <f t="array" ref="AA141">_xlfn.IFS(Z141=0,"No evidenciado",Z141=1,"Novato",Z141=2,"Principiante avanzado",Z141=3,"Competente",Z141=4,"Proficiente",Z141=5,"Master")</f>
        <v>Competente</v>
      </c>
      <c r="AB141" s="21">
        <v>1</v>
      </c>
      <c r="AC141" s="21" t="str" cm="1">
        <f t="array" ref="AC141">_xlfn.IFS(AB141=0,"Prenovato",AB141=1,"Novato",AB141=2,"Principiante avanzado",AB141=3,"Competente",AB141=4,"Proficiente",AB141=5,"Master")</f>
        <v>Novato</v>
      </c>
      <c r="AD141" s="21" t="str">
        <f t="shared" si="15"/>
        <v>EVALUACIÓN</v>
      </c>
    </row>
    <row r="142" spans="1:30" x14ac:dyDescent="0.25">
      <c r="A142" t="s">
        <v>198</v>
      </c>
      <c r="B142" t="s">
        <v>204</v>
      </c>
      <c r="C142" t="s">
        <v>205</v>
      </c>
      <c r="D142" t="s">
        <v>207</v>
      </c>
      <c r="E142" t="s">
        <v>217</v>
      </c>
      <c r="F142" t="s">
        <v>256</v>
      </c>
      <c r="G142" t="s">
        <v>296</v>
      </c>
      <c r="H142" s="5">
        <v>44409</v>
      </c>
      <c r="I142" s="1">
        <f t="shared" ca="1" si="12"/>
        <v>22</v>
      </c>
      <c r="J142" s="1" t="str">
        <f t="shared" ca="1" si="13"/>
        <v>3. Mayor a 6 meses</v>
      </c>
      <c r="K142" t="str">
        <f t="shared" si="11"/>
        <v>NO</v>
      </c>
      <c r="L142" t="s">
        <v>330</v>
      </c>
      <c r="M142" t="s">
        <v>340</v>
      </c>
      <c r="N142" t="s">
        <v>346</v>
      </c>
      <c r="O142" t="s">
        <v>345</v>
      </c>
      <c r="P142" t="str">
        <f t="shared" si="14"/>
        <v>HENRY SEGUNDO AGAPITO ALMEYDAIngeniería de software</v>
      </c>
      <c r="Q142">
        <v>2</v>
      </c>
      <c r="R142" t="s">
        <v>4</v>
      </c>
      <c r="S142" t="s">
        <v>21</v>
      </c>
      <c r="T142" s="21">
        <v>2</v>
      </c>
      <c r="U142" s="21" t="str" cm="1">
        <f t="array" ref="U142">_xlfn.IFS(T142=0,"Prenovato",T142=1,"Novato",T142=2,"Principiante avanzado",T142=3,"Competente",T142=4,"Proficiente",T142=5,"Master")</f>
        <v>Principiante avanzado</v>
      </c>
      <c r="V142" s="21">
        <v>3</v>
      </c>
      <c r="W142" s="21" t="str" cm="1">
        <f t="array" ref="W142">_xlfn.IFS(V142=0,"No evidenciado",V142=1,"Novato",V142=2,"Principiante avanzado",V142=3,"Competente",V142=4,"Proficiente",V142=5,"Master")</f>
        <v>Competente</v>
      </c>
      <c r="X142" s="21">
        <v>3</v>
      </c>
      <c r="Y142" s="21" t="str" cm="1">
        <f t="array" ref="Y142">_xlfn.IFS(X142=0,"No evidenciado",X142=1,"Novato",X142=2,"Principiante avanzado",X142=3,"Competente",X142=4,"Proficiente",X142=5,"Master")</f>
        <v>Competente</v>
      </c>
      <c r="Z142" s="21">
        <v>2</v>
      </c>
      <c r="AA142" s="21" t="str" cm="1">
        <f t="array" ref="AA142">_xlfn.IFS(Z142=0,"No evidenciado",Z142=1,"Novato",Z142=2,"Principiante avanzado",Z142=3,"Competente",Z142=4,"Proficiente",Z142=5,"Master")</f>
        <v>Principiante avanzado</v>
      </c>
      <c r="AB142" s="21">
        <v>2</v>
      </c>
      <c r="AC142" s="21" t="str" cm="1">
        <f t="array" ref="AC142">_xlfn.IFS(AB142=0,"Prenovato",AB142=1,"Novato",AB142=2,"Principiante avanzado",AB142=3,"Competente",AB142=4,"Proficiente",AB142=5,"Master")</f>
        <v>Principiante avanzado</v>
      </c>
      <c r="AD142" s="21" t="str">
        <f t="shared" si="15"/>
        <v>EVALUACIÓN</v>
      </c>
    </row>
    <row r="143" spans="1:30" x14ac:dyDescent="0.25">
      <c r="A143" t="s">
        <v>198</v>
      </c>
      <c r="B143" t="s">
        <v>204</v>
      </c>
      <c r="C143" t="s">
        <v>205</v>
      </c>
      <c r="D143" t="s">
        <v>207</v>
      </c>
      <c r="E143" t="s">
        <v>217</v>
      </c>
      <c r="F143" t="s">
        <v>256</v>
      </c>
      <c r="G143" t="s">
        <v>296</v>
      </c>
      <c r="H143" s="5">
        <v>44409</v>
      </c>
      <c r="I143" s="1">
        <f t="shared" ca="1" si="12"/>
        <v>22</v>
      </c>
      <c r="J143" s="1" t="str">
        <f t="shared" ca="1" si="13"/>
        <v>3. Mayor a 6 meses</v>
      </c>
      <c r="K143" t="str">
        <f t="shared" si="11"/>
        <v>NO</v>
      </c>
      <c r="L143" t="s">
        <v>330</v>
      </c>
      <c r="M143" t="s">
        <v>342</v>
      </c>
      <c r="N143" t="s">
        <v>345</v>
      </c>
      <c r="O143" t="s">
        <v>345</v>
      </c>
      <c r="P143" t="str">
        <f t="shared" si="14"/>
        <v>HENRY SEGUNDO AGAPITO ALMEYDAFrameworks de arquitectura empresarial</v>
      </c>
      <c r="Q143">
        <v>2</v>
      </c>
      <c r="R143" t="s">
        <v>4</v>
      </c>
      <c r="S143" t="s">
        <v>21</v>
      </c>
      <c r="T143" s="21">
        <v>2</v>
      </c>
      <c r="U143" s="21" t="str" cm="1">
        <f t="array" ref="U143">_xlfn.IFS(T143=0,"Prenovato",T143=1,"Novato",T143=2,"Principiante avanzado",T143=3,"Competente",T143=4,"Proficiente",T143=5,"Master")</f>
        <v>Principiante avanzado</v>
      </c>
      <c r="V143" s="21">
        <v>3</v>
      </c>
      <c r="W143" s="21" t="str" cm="1">
        <f t="array" ref="W143">_xlfn.IFS(V143=0,"No evidenciado",V143=1,"Novato",V143=2,"Principiante avanzado",V143=3,"Competente",V143=4,"Proficiente",V143=5,"Master")</f>
        <v>Competente</v>
      </c>
      <c r="X143" s="21">
        <v>3</v>
      </c>
      <c r="Y143" s="21" t="str" cm="1">
        <f t="array" ref="Y143">_xlfn.IFS(X143=0,"No evidenciado",X143=1,"Novato",X143=2,"Principiante avanzado",X143=3,"Competente",X143=4,"Proficiente",X143=5,"Master")</f>
        <v>Competente</v>
      </c>
      <c r="Z143" s="21">
        <v>2</v>
      </c>
      <c r="AA143" s="21" t="str" cm="1">
        <f t="array" ref="AA143">_xlfn.IFS(Z143=0,"No evidenciado",Z143=1,"Novato",Z143=2,"Principiante avanzado",Z143=3,"Competente",Z143=4,"Proficiente",Z143=5,"Master")</f>
        <v>Principiante avanzado</v>
      </c>
      <c r="AB143" s="21">
        <v>2</v>
      </c>
      <c r="AC143" s="21" t="str" cm="1">
        <f t="array" ref="AC143">_xlfn.IFS(AB143=0,"Prenovato",AB143=1,"Novato",AB143=2,"Principiante avanzado",AB143=3,"Competente",AB143=4,"Proficiente",AB143=5,"Master")</f>
        <v>Principiante avanzado</v>
      </c>
      <c r="AD143" s="21" t="str">
        <f t="shared" si="15"/>
        <v>EVALUACIÓN</v>
      </c>
    </row>
    <row r="144" spans="1:30" x14ac:dyDescent="0.25">
      <c r="A144" t="s">
        <v>198</v>
      </c>
      <c r="B144" t="s">
        <v>204</v>
      </c>
      <c r="C144" t="s">
        <v>205</v>
      </c>
      <c r="D144" t="s">
        <v>207</v>
      </c>
      <c r="E144" t="s">
        <v>217</v>
      </c>
      <c r="F144" t="s">
        <v>256</v>
      </c>
      <c r="G144" t="s">
        <v>296</v>
      </c>
      <c r="H144" s="5">
        <v>44409</v>
      </c>
      <c r="I144" s="1">
        <f t="shared" ca="1" si="12"/>
        <v>22</v>
      </c>
      <c r="J144" s="1" t="str">
        <f t="shared" ca="1" si="13"/>
        <v>3. Mayor a 6 meses</v>
      </c>
      <c r="K144" t="str">
        <f t="shared" si="11"/>
        <v>NO</v>
      </c>
      <c r="L144" t="s">
        <v>330</v>
      </c>
      <c r="M144" t="s">
        <v>337</v>
      </c>
      <c r="N144" t="s">
        <v>345</v>
      </c>
      <c r="O144" t="s">
        <v>345</v>
      </c>
      <c r="P144" t="str">
        <f t="shared" si="14"/>
        <v>HENRY SEGUNDO AGAPITO ALMEYDAModelos Bancarios</v>
      </c>
      <c r="Q144">
        <v>2</v>
      </c>
      <c r="R144" t="s">
        <v>4</v>
      </c>
      <c r="S144" t="s">
        <v>21</v>
      </c>
      <c r="T144" s="21">
        <v>2</v>
      </c>
      <c r="U144" s="21" t="str" cm="1">
        <f t="array" ref="U144">_xlfn.IFS(T144=0,"Prenovato",T144=1,"Novato",T144=2,"Principiante avanzado",T144=3,"Competente",T144=4,"Proficiente",T144=5,"Master")</f>
        <v>Principiante avanzado</v>
      </c>
      <c r="V144" s="21">
        <v>3</v>
      </c>
      <c r="W144" s="21" t="str" cm="1">
        <f t="array" ref="W144">_xlfn.IFS(V144=0,"No evidenciado",V144=1,"Novato",V144=2,"Principiante avanzado",V144=3,"Competente",V144=4,"Proficiente",V144=5,"Master")</f>
        <v>Competente</v>
      </c>
      <c r="X144" s="21">
        <v>3</v>
      </c>
      <c r="Y144" s="21" t="str" cm="1">
        <f t="array" ref="Y144">_xlfn.IFS(X144=0,"No evidenciado",X144=1,"Novato",X144=2,"Principiante avanzado",X144=3,"Competente",X144=4,"Proficiente",X144=5,"Master")</f>
        <v>Competente</v>
      </c>
      <c r="Z144" s="21">
        <v>2</v>
      </c>
      <c r="AA144" s="21" t="str" cm="1">
        <f t="array" ref="AA144">_xlfn.IFS(Z144=0,"No evidenciado",Z144=1,"Novato",Z144=2,"Principiante avanzado",Z144=3,"Competente",Z144=4,"Proficiente",Z144=5,"Master")</f>
        <v>Principiante avanzado</v>
      </c>
      <c r="AB144" s="21">
        <v>2</v>
      </c>
      <c r="AC144" s="21" t="str" cm="1">
        <f t="array" ref="AC144">_xlfn.IFS(AB144=0,"Prenovato",AB144=1,"Novato",AB144=2,"Principiante avanzado",AB144=3,"Competente",AB144=4,"Proficiente",AB144=5,"Master")</f>
        <v>Principiante avanzado</v>
      </c>
      <c r="AD144" s="21" t="str">
        <f t="shared" si="15"/>
        <v>EVALUACIÓN</v>
      </c>
    </row>
    <row r="145" spans="1:30" x14ac:dyDescent="0.25">
      <c r="A145" t="s">
        <v>198</v>
      </c>
      <c r="B145" t="s">
        <v>204</v>
      </c>
      <c r="C145" t="s">
        <v>205</v>
      </c>
      <c r="D145" t="s">
        <v>207</v>
      </c>
      <c r="E145" t="s">
        <v>217</v>
      </c>
      <c r="F145" t="s">
        <v>256</v>
      </c>
      <c r="G145" t="s">
        <v>296</v>
      </c>
      <c r="H145" s="5">
        <v>44409</v>
      </c>
      <c r="I145" s="1">
        <f t="shared" ca="1" si="12"/>
        <v>22</v>
      </c>
      <c r="J145" s="1" t="str">
        <f t="shared" ca="1" si="13"/>
        <v>3. Mayor a 6 meses</v>
      </c>
      <c r="K145" t="str">
        <f t="shared" si="11"/>
        <v>NO</v>
      </c>
      <c r="L145" t="s">
        <v>330</v>
      </c>
      <c r="M145" t="s">
        <v>339</v>
      </c>
      <c r="N145" t="s">
        <v>346</v>
      </c>
      <c r="O145" t="s">
        <v>345</v>
      </c>
      <c r="P145" t="str">
        <f t="shared" si="14"/>
        <v>HENRY SEGUNDO AGAPITO ALMEYDAMicroservicios y APIs</v>
      </c>
      <c r="Q145">
        <v>2</v>
      </c>
      <c r="R145" t="s">
        <v>4</v>
      </c>
      <c r="S145" t="s">
        <v>21</v>
      </c>
      <c r="T145" s="21">
        <v>2</v>
      </c>
      <c r="U145" s="21" t="str" cm="1">
        <f t="array" ref="U145">_xlfn.IFS(T145=0,"Prenovato",T145=1,"Novato",T145=2,"Principiante avanzado",T145=3,"Competente",T145=4,"Proficiente",T145=5,"Master")</f>
        <v>Principiante avanzado</v>
      </c>
      <c r="V145" s="21">
        <v>3</v>
      </c>
      <c r="W145" s="21" t="str" cm="1">
        <f t="array" ref="W145">_xlfn.IFS(V145=0,"No evidenciado",V145=1,"Novato",V145=2,"Principiante avanzado",V145=3,"Competente",V145=4,"Proficiente",V145=5,"Master")</f>
        <v>Competente</v>
      </c>
      <c r="X145" s="21">
        <v>3</v>
      </c>
      <c r="Y145" s="21" t="str" cm="1">
        <f t="array" ref="Y145">_xlfn.IFS(X145=0,"No evidenciado",X145=1,"Novato",X145=2,"Principiante avanzado",X145=3,"Competente",X145=4,"Proficiente",X145=5,"Master")</f>
        <v>Competente</v>
      </c>
      <c r="Z145" s="21">
        <v>2</v>
      </c>
      <c r="AA145" s="21" t="str" cm="1">
        <f t="array" ref="AA145">_xlfn.IFS(Z145=0,"No evidenciado",Z145=1,"Novato",Z145=2,"Principiante avanzado",Z145=3,"Competente",Z145=4,"Proficiente",Z145=5,"Master")</f>
        <v>Principiante avanzado</v>
      </c>
      <c r="AB145" s="21">
        <v>2</v>
      </c>
      <c r="AC145" s="21" t="str" cm="1">
        <f t="array" ref="AC145">_xlfn.IFS(AB145=0,"Prenovato",AB145=1,"Novato",AB145=2,"Principiante avanzado",AB145=3,"Competente",AB145=4,"Proficiente",AB145=5,"Master")</f>
        <v>Principiante avanzado</v>
      </c>
      <c r="AD145" s="21" t="str">
        <f t="shared" si="15"/>
        <v>EVALUACIÓN</v>
      </c>
    </row>
    <row r="146" spans="1:30" x14ac:dyDescent="0.25">
      <c r="A146" t="s">
        <v>198</v>
      </c>
      <c r="B146" t="s">
        <v>204</v>
      </c>
      <c r="C146" t="s">
        <v>205</v>
      </c>
      <c r="D146" t="s">
        <v>207</v>
      </c>
      <c r="E146" t="s">
        <v>217</v>
      </c>
      <c r="F146" t="s">
        <v>256</v>
      </c>
      <c r="G146" t="s">
        <v>296</v>
      </c>
      <c r="H146" s="5">
        <v>44409</v>
      </c>
      <c r="I146" s="1">
        <f t="shared" ca="1" si="12"/>
        <v>22</v>
      </c>
      <c r="J146" s="1" t="str">
        <f t="shared" ca="1" si="13"/>
        <v>3. Mayor a 6 meses</v>
      </c>
      <c r="K146" t="str">
        <f t="shared" si="11"/>
        <v>NO</v>
      </c>
      <c r="L146" t="s">
        <v>330</v>
      </c>
      <c r="M146" t="s">
        <v>336</v>
      </c>
      <c r="N146" t="s">
        <v>345</v>
      </c>
      <c r="O146" t="s">
        <v>345</v>
      </c>
      <c r="P146" t="str">
        <f t="shared" si="14"/>
        <v>HENRY SEGUNDO AGAPITO ALMEYDAPatrones de Arq. Datos</v>
      </c>
      <c r="Q146">
        <v>2</v>
      </c>
      <c r="R146" t="s">
        <v>4</v>
      </c>
      <c r="S146" t="s">
        <v>21</v>
      </c>
      <c r="T146" s="21">
        <v>2</v>
      </c>
      <c r="U146" s="21" t="str" cm="1">
        <f t="array" ref="U146">_xlfn.IFS(T146=0,"Prenovato",T146=1,"Novato",T146=2,"Principiante avanzado",T146=3,"Competente",T146=4,"Proficiente",T146=5,"Master")</f>
        <v>Principiante avanzado</v>
      </c>
      <c r="V146" s="21">
        <v>3</v>
      </c>
      <c r="W146" s="21" t="str" cm="1">
        <f t="array" ref="W146">_xlfn.IFS(V146=0,"No evidenciado",V146=1,"Novato",V146=2,"Principiante avanzado",V146=3,"Competente",V146=4,"Proficiente",V146=5,"Master")</f>
        <v>Competente</v>
      </c>
      <c r="X146" s="21">
        <v>3</v>
      </c>
      <c r="Y146" s="21" t="str" cm="1">
        <f t="array" ref="Y146">_xlfn.IFS(X146=0,"No evidenciado",X146=1,"Novato",X146=2,"Principiante avanzado",X146=3,"Competente",X146=4,"Proficiente",X146=5,"Master")</f>
        <v>Competente</v>
      </c>
      <c r="Z146" s="21">
        <v>2</v>
      </c>
      <c r="AA146" s="21" t="str" cm="1">
        <f t="array" ref="AA146">_xlfn.IFS(Z146=0,"No evidenciado",Z146=1,"Novato",Z146=2,"Principiante avanzado",Z146=3,"Competente",Z146=4,"Proficiente",Z146=5,"Master")</f>
        <v>Principiante avanzado</v>
      </c>
      <c r="AB146" s="21">
        <v>2</v>
      </c>
      <c r="AC146" s="21" t="str" cm="1">
        <f t="array" ref="AC146">_xlfn.IFS(AB146=0,"Prenovato",AB146=1,"Novato",AB146=2,"Principiante avanzado",AB146=3,"Competente",AB146=4,"Proficiente",AB146=5,"Master")</f>
        <v>Principiante avanzado</v>
      </c>
      <c r="AD146" s="21" t="str">
        <f t="shared" si="15"/>
        <v>EVALUACIÓN</v>
      </c>
    </row>
    <row r="147" spans="1:30" x14ac:dyDescent="0.25">
      <c r="A147" t="s">
        <v>198</v>
      </c>
      <c r="B147" t="s">
        <v>204</v>
      </c>
      <c r="C147" t="s">
        <v>205</v>
      </c>
      <c r="D147" t="s">
        <v>207</v>
      </c>
      <c r="E147" t="s">
        <v>217</v>
      </c>
      <c r="F147" t="s">
        <v>256</v>
      </c>
      <c r="G147" t="s">
        <v>296</v>
      </c>
      <c r="H147" s="5">
        <v>44409</v>
      </c>
      <c r="I147" s="1">
        <f t="shared" ca="1" si="12"/>
        <v>22</v>
      </c>
      <c r="J147" s="1" t="str">
        <f t="shared" ca="1" si="13"/>
        <v>3. Mayor a 6 meses</v>
      </c>
      <c r="K147" t="str">
        <f t="shared" si="11"/>
        <v>NO</v>
      </c>
      <c r="L147" t="s">
        <v>330</v>
      </c>
      <c r="M147" t="s">
        <v>338</v>
      </c>
      <c r="N147" t="s">
        <v>346</v>
      </c>
      <c r="O147" t="s">
        <v>345</v>
      </c>
      <c r="P147" t="str">
        <f t="shared" si="14"/>
        <v>HENRY SEGUNDO AGAPITO ALMEYDAOpen Banking</v>
      </c>
      <c r="Q147">
        <v>1</v>
      </c>
      <c r="R147" t="s">
        <v>6</v>
      </c>
      <c r="S147" t="s">
        <v>21</v>
      </c>
      <c r="T147" s="21">
        <v>2</v>
      </c>
      <c r="U147" s="21" t="str" cm="1">
        <f t="array" ref="U147">_xlfn.IFS(T147=0,"Prenovato",T147=1,"Novato",T147=2,"Principiante avanzado",T147=3,"Competente",T147=4,"Proficiente",T147=5,"Master")</f>
        <v>Principiante avanzado</v>
      </c>
      <c r="V147" s="21">
        <v>3</v>
      </c>
      <c r="W147" s="21" t="str" cm="1">
        <f t="array" ref="W147">_xlfn.IFS(V147=0,"No evidenciado",V147=1,"Novato",V147=2,"Principiante avanzado",V147=3,"Competente",V147=4,"Proficiente",V147=5,"Master")</f>
        <v>Competente</v>
      </c>
      <c r="X147" s="21">
        <v>3</v>
      </c>
      <c r="Y147" s="21" t="str" cm="1">
        <f t="array" ref="Y147">_xlfn.IFS(X147=0,"No evidenciado",X147=1,"Novato",X147=2,"Principiante avanzado",X147=3,"Competente",X147=4,"Proficiente",X147=5,"Master")</f>
        <v>Competente</v>
      </c>
      <c r="Z147" s="21">
        <v>2</v>
      </c>
      <c r="AA147" s="21" t="str" cm="1">
        <f t="array" ref="AA147">_xlfn.IFS(Z147=0,"No evidenciado",Z147=1,"Novato",Z147=2,"Principiante avanzado",Z147=3,"Competente",Z147=4,"Proficiente",Z147=5,"Master")</f>
        <v>Principiante avanzado</v>
      </c>
      <c r="AB147" s="21">
        <v>2</v>
      </c>
      <c r="AC147" s="21" t="str" cm="1">
        <f t="array" ref="AC147">_xlfn.IFS(AB147=0,"Prenovato",AB147=1,"Novato",AB147=2,"Principiante avanzado",AB147=3,"Competente",AB147=4,"Proficiente",AB147=5,"Master")</f>
        <v>Principiante avanzado</v>
      </c>
      <c r="AD147" s="21" t="str">
        <f t="shared" si="15"/>
        <v>EVALUACIÓN</v>
      </c>
    </row>
    <row r="148" spans="1:30" x14ac:dyDescent="0.25">
      <c r="A148" t="s">
        <v>198</v>
      </c>
      <c r="B148" t="s">
        <v>204</v>
      </c>
      <c r="C148" t="s">
        <v>205</v>
      </c>
      <c r="D148" t="s">
        <v>207</v>
      </c>
      <c r="E148" t="s">
        <v>217</v>
      </c>
      <c r="F148" t="s">
        <v>256</v>
      </c>
      <c r="G148" t="s">
        <v>296</v>
      </c>
      <c r="H148" s="5">
        <v>44409</v>
      </c>
      <c r="I148" s="1">
        <f t="shared" ca="1" si="12"/>
        <v>22</v>
      </c>
      <c r="J148" s="1" t="str">
        <f t="shared" ca="1" si="13"/>
        <v>3. Mayor a 6 meses</v>
      </c>
      <c r="K148" t="str">
        <f t="shared" si="11"/>
        <v>NO</v>
      </c>
      <c r="L148" t="s">
        <v>330</v>
      </c>
      <c r="M148" t="s">
        <v>334</v>
      </c>
      <c r="N148" t="s">
        <v>31</v>
      </c>
      <c r="O148" t="s">
        <v>31</v>
      </c>
      <c r="P148" t="str">
        <f t="shared" si="14"/>
        <v>HENRY SEGUNDO AGAPITO ALMEYDAPlataformas</v>
      </c>
      <c r="Q148">
        <v>2</v>
      </c>
      <c r="R148" t="s">
        <v>4</v>
      </c>
      <c r="S148" t="s">
        <v>21</v>
      </c>
      <c r="T148" s="21">
        <v>2</v>
      </c>
      <c r="U148" s="21" t="str" cm="1">
        <f t="array" ref="U148">_xlfn.IFS(T148=0,"Prenovato",T148=1,"Novato",T148=2,"Principiante avanzado",T148=3,"Competente",T148=4,"Proficiente",T148=5,"Master")</f>
        <v>Principiante avanzado</v>
      </c>
      <c r="V148" s="21">
        <v>3</v>
      </c>
      <c r="W148" s="21" t="str" cm="1">
        <f t="array" ref="W148">_xlfn.IFS(V148=0,"No evidenciado",V148=1,"Novato",V148=2,"Principiante avanzado",V148=3,"Competente",V148=4,"Proficiente",V148=5,"Master")</f>
        <v>Competente</v>
      </c>
      <c r="X148" s="21">
        <v>3</v>
      </c>
      <c r="Y148" s="21" t="str" cm="1">
        <f t="array" ref="Y148">_xlfn.IFS(X148=0,"No evidenciado",X148=1,"Novato",X148=2,"Principiante avanzado",X148=3,"Competente",X148=4,"Proficiente",X148=5,"Master")</f>
        <v>Competente</v>
      </c>
      <c r="Z148" s="21">
        <v>2</v>
      </c>
      <c r="AA148" s="21" t="str" cm="1">
        <f t="array" ref="AA148">_xlfn.IFS(Z148=0,"No evidenciado",Z148=1,"Novato",Z148=2,"Principiante avanzado",Z148=3,"Competente",Z148=4,"Proficiente",Z148=5,"Master")</f>
        <v>Principiante avanzado</v>
      </c>
      <c r="AB148" s="21">
        <v>2</v>
      </c>
      <c r="AC148" s="21" t="str" cm="1">
        <f t="array" ref="AC148">_xlfn.IFS(AB148=0,"Prenovato",AB148=1,"Novato",AB148=2,"Principiante avanzado",AB148=3,"Competente",AB148=4,"Proficiente",AB148=5,"Master")</f>
        <v>Principiante avanzado</v>
      </c>
      <c r="AD148" s="21" t="str">
        <f t="shared" si="15"/>
        <v>EVALUACIÓN</v>
      </c>
    </row>
    <row r="149" spans="1:30" x14ac:dyDescent="0.25">
      <c r="A149" t="s">
        <v>198</v>
      </c>
      <c r="B149" t="s">
        <v>204</v>
      </c>
      <c r="C149" t="s">
        <v>205</v>
      </c>
      <c r="D149" t="s">
        <v>207</v>
      </c>
      <c r="E149" t="s">
        <v>217</v>
      </c>
      <c r="F149" t="s">
        <v>256</v>
      </c>
      <c r="G149" t="s">
        <v>296</v>
      </c>
      <c r="H149" s="5">
        <v>44409</v>
      </c>
      <c r="I149" s="1">
        <f t="shared" ca="1" si="12"/>
        <v>22</v>
      </c>
      <c r="J149" s="1" t="str">
        <f t="shared" ca="1" si="13"/>
        <v>3. Mayor a 6 meses</v>
      </c>
      <c r="K149" t="str">
        <f t="shared" si="11"/>
        <v>NO</v>
      </c>
      <c r="L149" t="s">
        <v>330</v>
      </c>
      <c r="M149" t="s">
        <v>335</v>
      </c>
      <c r="N149" t="s">
        <v>31</v>
      </c>
      <c r="O149" t="s">
        <v>31</v>
      </c>
      <c r="P149" t="str">
        <f t="shared" si="14"/>
        <v>HENRY SEGUNDO AGAPITO ALMEYDAPatrones de Arq. Soluciones</v>
      </c>
      <c r="Q149">
        <v>3</v>
      </c>
      <c r="R149" t="s">
        <v>5</v>
      </c>
      <c r="S149" t="s">
        <v>21</v>
      </c>
      <c r="T149" s="21">
        <v>2</v>
      </c>
      <c r="U149" s="21" t="str" cm="1">
        <f t="array" ref="U149">_xlfn.IFS(T149=0,"Prenovato",T149=1,"Novato",T149=2,"Principiante avanzado",T149=3,"Competente",T149=4,"Proficiente",T149=5,"Master")</f>
        <v>Principiante avanzado</v>
      </c>
      <c r="V149" s="21">
        <v>3</v>
      </c>
      <c r="W149" s="21" t="str" cm="1">
        <f t="array" ref="W149">_xlfn.IFS(V149=0,"No evidenciado",V149=1,"Novato",V149=2,"Principiante avanzado",V149=3,"Competente",V149=4,"Proficiente",V149=5,"Master")</f>
        <v>Competente</v>
      </c>
      <c r="X149" s="21">
        <v>3</v>
      </c>
      <c r="Y149" s="21" t="str" cm="1">
        <f t="array" ref="Y149">_xlfn.IFS(X149=0,"No evidenciado",X149=1,"Novato",X149=2,"Principiante avanzado",X149=3,"Competente",X149=4,"Proficiente",X149=5,"Master")</f>
        <v>Competente</v>
      </c>
      <c r="Z149" s="21">
        <v>2</v>
      </c>
      <c r="AA149" s="21" t="str" cm="1">
        <f t="array" ref="AA149">_xlfn.IFS(Z149=0,"No evidenciado",Z149=1,"Novato",Z149=2,"Principiante avanzado",Z149=3,"Competente",Z149=4,"Proficiente",Z149=5,"Master")</f>
        <v>Principiante avanzado</v>
      </c>
      <c r="AB149" s="21">
        <v>2</v>
      </c>
      <c r="AC149" s="21" t="str" cm="1">
        <f t="array" ref="AC149">_xlfn.IFS(AB149=0,"Prenovato",AB149=1,"Novato",AB149=2,"Principiante avanzado",AB149=3,"Competente",AB149=4,"Proficiente",AB149=5,"Master")</f>
        <v>Principiante avanzado</v>
      </c>
      <c r="AD149" s="21" t="str">
        <f t="shared" si="15"/>
        <v>EVALUACIÓN</v>
      </c>
    </row>
    <row r="150" spans="1:30" x14ac:dyDescent="0.25">
      <c r="A150" t="s">
        <v>198</v>
      </c>
      <c r="B150" t="s">
        <v>204</v>
      </c>
      <c r="C150" t="s">
        <v>205</v>
      </c>
      <c r="D150" t="s">
        <v>207</v>
      </c>
      <c r="E150" t="s">
        <v>217</v>
      </c>
      <c r="F150" t="s">
        <v>256</v>
      </c>
      <c r="G150" t="s">
        <v>296</v>
      </c>
      <c r="H150" s="5">
        <v>44409</v>
      </c>
      <c r="I150" s="1">
        <f t="shared" ca="1" si="12"/>
        <v>22</v>
      </c>
      <c r="J150" s="1" t="str">
        <f t="shared" ca="1" si="13"/>
        <v>3. Mayor a 6 meses</v>
      </c>
      <c r="K150" t="str">
        <f t="shared" si="11"/>
        <v>NO</v>
      </c>
      <c r="L150" t="s">
        <v>330</v>
      </c>
      <c r="M150" t="s">
        <v>341</v>
      </c>
      <c r="N150" t="s">
        <v>31</v>
      </c>
      <c r="O150" t="s">
        <v>31</v>
      </c>
      <c r="P150" t="str">
        <f t="shared" si="14"/>
        <v>HENRY SEGUNDO AGAPITO ALMEYDAEcosistema BCP</v>
      </c>
      <c r="Q150">
        <v>3</v>
      </c>
      <c r="R150" t="s">
        <v>5</v>
      </c>
      <c r="S150" t="s">
        <v>21</v>
      </c>
      <c r="T150" s="21">
        <v>2</v>
      </c>
      <c r="U150" s="21" t="str" cm="1">
        <f t="array" ref="U150">_xlfn.IFS(T150=0,"Prenovato",T150=1,"Novato",T150=2,"Principiante avanzado",T150=3,"Competente",T150=4,"Proficiente",T150=5,"Master")</f>
        <v>Principiante avanzado</v>
      </c>
      <c r="V150" s="21">
        <v>3</v>
      </c>
      <c r="W150" s="21" t="str" cm="1">
        <f t="array" ref="W150">_xlfn.IFS(V150=0,"No evidenciado",V150=1,"Novato",V150=2,"Principiante avanzado",V150=3,"Competente",V150=4,"Proficiente",V150=5,"Master")</f>
        <v>Competente</v>
      </c>
      <c r="X150" s="21">
        <v>3</v>
      </c>
      <c r="Y150" s="21" t="str" cm="1">
        <f t="array" ref="Y150">_xlfn.IFS(X150=0,"No evidenciado",X150=1,"Novato",X150=2,"Principiante avanzado",X150=3,"Competente",X150=4,"Proficiente",X150=5,"Master")</f>
        <v>Competente</v>
      </c>
      <c r="Z150" s="21">
        <v>2</v>
      </c>
      <c r="AA150" s="21" t="str" cm="1">
        <f t="array" ref="AA150">_xlfn.IFS(Z150=0,"No evidenciado",Z150=1,"Novato",Z150=2,"Principiante avanzado",Z150=3,"Competente",Z150=4,"Proficiente",Z150=5,"Master")</f>
        <v>Principiante avanzado</v>
      </c>
      <c r="AB150" s="21">
        <v>2</v>
      </c>
      <c r="AC150" s="21" t="str" cm="1">
        <f t="array" ref="AC150">_xlfn.IFS(AB150=0,"Prenovato",AB150=1,"Novato",AB150=2,"Principiante avanzado",AB150=3,"Competente",AB150=4,"Proficiente",AB150=5,"Master")</f>
        <v>Principiante avanzado</v>
      </c>
      <c r="AD150" s="21" t="str">
        <f t="shared" si="15"/>
        <v>EVALUACIÓN</v>
      </c>
    </row>
    <row r="151" spans="1:30" x14ac:dyDescent="0.25">
      <c r="A151" t="s">
        <v>198</v>
      </c>
      <c r="B151" t="s">
        <v>204</v>
      </c>
      <c r="C151" t="s">
        <v>205</v>
      </c>
      <c r="D151" t="s">
        <v>207</v>
      </c>
      <c r="E151" t="s">
        <v>217</v>
      </c>
      <c r="F151" t="s">
        <v>256</v>
      </c>
      <c r="G151" t="s">
        <v>296</v>
      </c>
      <c r="H151" s="5">
        <v>44409</v>
      </c>
      <c r="I151" s="1">
        <f t="shared" ca="1" si="12"/>
        <v>22</v>
      </c>
      <c r="J151" s="1" t="str">
        <f t="shared" ca="1" si="13"/>
        <v>3. Mayor a 6 meses</v>
      </c>
      <c r="K151" t="str">
        <f t="shared" si="11"/>
        <v>NO</v>
      </c>
      <c r="L151" t="s">
        <v>330</v>
      </c>
      <c r="M151" t="s">
        <v>343</v>
      </c>
      <c r="N151" t="s">
        <v>31</v>
      </c>
      <c r="O151" t="s">
        <v>31</v>
      </c>
      <c r="P151" t="str">
        <f t="shared" si="14"/>
        <v>HENRY SEGUNDO AGAPITO ALMEYDADiseño de Arq. Soluciones</v>
      </c>
      <c r="Q151">
        <v>3</v>
      </c>
      <c r="R151" t="s">
        <v>5</v>
      </c>
      <c r="S151" t="s">
        <v>21</v>
      </c>
      <c r="T151" s="21">
        <v>2</v>
      </c>
      <c r="U151" s="21" t="str" cm="1">
        <f t="array" ref="U151">_xlfn.IFS(T151=0,"Prenovato",T151=1,"Novato",T151=2,"Principiante avanzado",T151=3,"Competente",T151=4,"Proficiente",T151=5,"Master")</f>
        <v>Principiante avanzado</v>
      </c>
      <c r="V151" s="21">
        <v>3</v>
      </c>
      <c r="W151" s="21" t="str" cm="1">
        <f t="array" ref="W151">_xlfn.IFS(V151=0,"No evidenciado",V151=1,"Novato",V151=2,"Principiante avanzado",V151=3,"Competente",V151=4,"Proficiente",V151=5,"Master")</f>
        <v>Competente</v>
      </c>
      <c r="X151" s="21">
        <v>3</v>
      </c>
      <c r="Y151" s="21" t="str" cm="1">
        <f t="array" ref="Y151">_xlfn.IFS(X151=0,"No evidenciado",X151=1,"Novato",X151=2,"Principiante avanzado",X151=3,"Competente",X151=4,"Proficiente",X151=5,"Master")</f>
        <v>Competente</v>
      </c>
      <c r="Z151" s="21">
        <v>2</v>
      </c>
      <c r="AA151" s="21" t="str" cm="1">
        <f t="array" ref="AA151">_xlfn.IFS(Z151=0,"No evidenciado",Z151=1,"Novato",Z151=2,"Principiante avanzado",Z151=3,"Competente",Z151=4,"Proficiente",Z151=5,"Master")</f>
        <v>Principiante avanzado</v>
      </c>
      <c r="AB151" s="21">
        <v>2</v>
      </c>
      <c r="AC151" s="21" t="str" cm="1">
        <f t="array" ref="AC151">_xlfn.IFS(AB151=0,"Prenovato",AB151=1,"Novato",AB151=2,"Principiante avanzado",AB151=3,"Competente",AB151=4,"Proficiente",AB151=5,"Master")</f>
        <v>Principiante avanzado</v>
      </c>
      <c r="AD151" s="21" t="str">
        <f t="shared" si="15"/>
        <v>EVALUACIÓN</v>
      </c>
    </row>
    <row r="152" spans="1:30" x14ac:dyDescent="0.25">
      <c r="A152" t="s">
        <v>198</v>
      </c>
      <c r="B152" t="s">
        <v>204</v>
      </c>
      <c r="C152" t="s">
        <v>205</v>
      </c>
      <c r="D152" t="s">
        <v>207</v>
      </c>
      <c r="E152" t="s">
        <v>217</v>
      </c>
      <c r="F152" t="s">
        <v>256</v>
      </c>
      <c r="G152" t="s">
        <v>296</v>
      </c>
      <c r="H152" s="5">
        <v>44409</v>
      </c>
      <c r="I152" s="1">
        <f t="shared" ca="1" si="12"/>
        <v>22</v>
      </c>
      <c r="J152" s="1" t="str">
        <f t="shared" ca="1" si="13"/>
        <v>3. Mayor a 6 meses</v>
      </c>
      <c r="K152" t="str">
        <f t="shared" si="11"/>
        <v>NO</v>
      </c>
      <c r="L152" t="s">
        <v>330</v>
      </c>
      <c r="M152" t="s">
        <v>331</v>
      </c>
      <c r="N152" t="s">
        <v>345</v>
      </c>
      <c r="O152" t="s">
        <v>345</v>
      </c>
      <c r="P152" t="str">
        <f t="shared" si="14"/>
        <v>HENRY SEGUNDO AGAPITO ALMEYDACloud</v>
      </c>
      <c r="Q152">
        <v>2</v>
      </c>
      <c r="R152" t="s">
        <v>4</v>
      </c>
      <c r="S152" t="s">
        <v>21</v>
      </c>
      <c r="T152" s="21">
        <v>2</v>
      </c>
      <c r="U152" s="21" t="str" cm="1">
        <f t="array" ref="U152">_xlfn.IFS(T152=0,"Prenovato",T152=1,"Novato",T152=2,"Principiante avanzado",T152=3,"Competente",T152=4,"Proficiente",T152=5,"Master")</f>
        <v>Principiante avanzado</v>
      </c>
      <c r="V152" s="21">
        <v>3</v>
      </c>
      <c r="W152" s="21" t="str" cm="1">
        <f t="array" ref="W152">_xlfn.IFS(V152=0,"No evidenciado",V152=1,"Novato",V152=2,"Principiante avanzado",V152=3,"Competente",V152=4,"Proficiente",V152=5,"Master")</f>
        <v>Competente</v>
      </c>
      <c r="X152" s="21">
        <v>3</v>
      </c>
      <c r="Y152" s="21" t="str" cm="1">
        <f t="array" ref="Y152">_xlfn.IFS(X152=0,"No evidenciado",X152=1,"Novato",X152=2,"Principiante avanzado",X152=3,"Competente",X152=4,"Proficiente",X152=5,"Master")</f>
        <v>Competente</v>
      </c>
      <c r="Z152" s="21">
        <v>2</v>
      </c>
      <c r="AA152" s="21" t="str" cm="1">
        <f t="array" ref="AA152">_xlfn.IFS(Z152=0,"No evidenciado",Z152=1,"Novato",Z152=2,"Principiante avanzado",Z152=3,"Competente",Z152=4,"Proficiente",Z152=5,"Master")</f>
        <v>Principiante avanzado</v>
      </c>
      <c r="AB152" s="21">
        <v>2</v>
      </c>
      <c r="AC152" s="21" t="str" cm="1">
        <f t="array" ref="AC152">_xlfn.IFS(AB152=0,"Prenovato",AB152=1,"Novato",AB152=2,"Principiante avanzado",AB152=3,"Competente",AB152=4,"Proficiente",AB152=5,"Master")</f>
        <v>Principiante avanzado</v>
      </c>
      <c r="AD152" s="21" t="str">
        <f t="shared" si="15"/>
        <v>EVALUACIÓN</v>
      </c>
    </row>
    <row r="153" spans="1:30" x14ac:dyDescent="0.25">
      <c r="A153" t="s">
        <v>198</v>
      </c>
      <c r="B153" t="s">
        <v>204</v>
      </c>
      <c r="C153" t="s">
        <v>205</v>
      </c>
      <c r="D153" t="s">
        <v>207</v>
      </c>
      <c r="E153" t="s">
        <v>217</v>
      </c>
      <c r="F153" t="s">
        <v>256</v>
      </c>
      <c r="G153" t="s">
        <v>296</v>
      </c>
      <c r="H153" s="5">
        <v>44409</v>
      </c>
      <c r="I153" s="1">
        <f t="shared" ca="1" si="12"/>
        <v>22</v>
      </c>
      <c r="J153" s="1" t="str">
        <f t="shared" ca="1" si="13"/>
        <v>3. Mayor a 6 meses</v>
      </c>
      <c r="K153" t="str">
        <f t="shared" si="11"/>
        <v>NO</v>
      </c>
      <c r="L153" t="s">
        <v>330</v>
      </c>
      <c r="M153" t="s">
        <v>344</v>
      </c>
      <c r="N153" t="s">
        <v>345</v>
      </c>
      <c r="O153" t="s">
        <v>345</v>
      </c>
      <c r="P153" t="str">
        <f t="shared" si="14"/>
        <v>HENRY SEGUNDO AGAPITO ALMEYDAAutomatización</v>
      </c>
      <c r="Q153">
        <v>1</v>
      </c>
      <c r="R153" t="s">
        <v>6</v>
      </c>
      <c r="S153" t="s">
        <v>21</v>
      </c>
      <c r="T153" s="21">
        <v>2</v>
      </c>
      <c r="U153" s="21" t="str" cm="1">
        <f t="array" ref="U153">_xlfn.IFS(T153=0,"Prenovato",T153=1,"Novato",T153=2,"Principiante avanzado",T153=3,"Competente",T153=4,"Proficiente",T153=5,"Master")</f>
        <v>Principiante avanzado</v>
      </c>
      <c r="V153" s="21">
        <v>3</v>
      </c>
      <c r="W153" s="21" t="str" cm="1">
        <f t="array" ref="W153">_xlfn.IFS(V153=0,"No evidenciado",V153=1,"Novato",V153=2,"Principiante avanzado",V153=3,"Competente",V153=4,"Proficiente",V153=5,"Master")</f>
        <v>Competente</v>
      </c>
      <c r="X153" s="21">
        <v>3</v>
      </c>
      <c r="Y153" s="21" t="str" cm="1">
        <f t="array" ref="Y153">_xlfn.IFS(X153=0,"No evidenciado",X153=1,"Novato",X153=2,"Principiante avanzado",X153=3,"Competente",X153=4,"Proficiente",X153=5,"Master")</f>
        <v>Competente</v>
      </c>
      <c r="Z153" s="21">
        <v>2</v>
      </c>
      <c r="AA153" s="21" t="str" cm="1">
        <f t="array" ref="AA153">_xlfn.IFS(Z153=0,"No evidenciado",Z153=1,"Novato",Z153=2,"Principiante avanzado",Z153=3,"Competente",Z153=4,"Proficiente",Z153=5,"Master")</f>
        <v>Principiante avanzado</v>
      </c>
      <c r="AB153" s="21">
        <v>2</v>
      </c>
      <c r="AC153" s="21" t="str" cm="1">
        <f t="array" ref="AC153">_xlfn.IFS(AB153=0,"Prenovato",AB153=1,"Novato",AB153=2,"Principiante avanzado",AB153=3,"Competente",AB153=4,"Proficiente",AB153=5,"Master")</f>
        <v>Principiante avanzado</v>
      </c>
      <c r="AD153" s="21" t="str">
        <f t="shared" si="15"/>
        <v>EVALUACIÓN</v>
      </c>
    </row>
    <row r="154" spans="1:30" x14ac:dyDescent="0.25">
      <c r="A154" t="s">
        <v>198</v>
      </c>
      <c r="B154" t="s">
        <v>204</v>
      </c>
      <c r="C154" t="s">
        <v>205</v>
      </c>
      <c r="D154" t="s">
        <v>207</v>
      </c>
      <c r="E154" t="s">
        <v>217</v>
      </c>
      <c r="F154" t="s">
        <v>256</v>
      </c>
      <c r="G154" t="s">
        <v>296</v>
      </c>
      <c r="H154" s="5">
        <v>44409</v>
      </c>
      <c r="I154" s="1">
        <f t="shared" ca="1" si="12"/>
        <v>22</v>
      </c>
      <c r="J154" s="1" t="str">
        <f t="shared" ca="1" si="13"/>
        <v>3. Mayor a 6 meses</v>
      </c>
      <c r="K154" t="str">
        <f t="shared" si="11"/>
        <v>NO</v>
      </c>
      <c r="L154" t="s">
        <v>330</v>
      </c>
      <c r="M154" t="s">
        <v>333</v>
      </c>
      <c r="N154" t="s">
        <v>345</v>
      </c>
      <c r="O154" t="s">
        <v>345</v>
      </c>
      <c r="P154" t="str">
        <f t="shared" si="14"/>
        <v>HENRY SEGUNDO AGAPITO ALMEYDATecnología BCP</v>
      </c>
      <c r="Q154">
        <v>2</v>
      </c>
      <c r="R154" t="s">
        <v>4</v>
      </c>
      <c r="S154" t="s">
        <v>21</v>
      </c>
      <c r="T154" s="21">
        <v>2</v>
      </c>
      <c r="U154" s="21" t="str" cm="1">
        <f t="array" ref="U154">_xlfn.IFS(T154=0,"Prenovato",T154=1,"Novato",T154=2,"Principiante avanzado",T154=3,"Competente",T154=4,"Proficiente",T154=5,"Master")</f>
        <v>Principiante avanzado</v>
      </c>
      <c r="V154" s="21">
        <v>3</v>
      </c>
      <c r="W154" s="21" t="str" cm="1">
        <f t="array" ref="W154">_xlfn.IFS(V154=0,"No evidenciado",V154=1,"Novato",V154=2,"Principiante avanzado",V154=3,"Competente",V154=4,"Proficiente",V154=5,"Master")</f>
        <v>Competente</v>
      </c>
      <c r="X154" s="21">
        <v>3</v>
      </c>
      <c r="Y154" s="21" t="str" cm="1">
        <f t="array" ref="Y154">_xlfn.IFS(X154=0,"No evidenciado",X154=1,"Novato",X154=2,"Principiante avanzado",X154=3,"Competente",X154=4,"Proficiente",X154=5,"Master")</f>
        <v>Competente</v>
      </c>
      <c r="Z154" s="21">
        <v>2</v>
      </c>
      <c r="AA154" s="21" t="str" cm="1">
        <f t="array" ref="AA154">_xlfn.IFS(Z154=0,"No evidenciado",Z154=1,"Novato",Z154=2,"Principiante avanzado",Z154=3,"Competente",Z154=4,"Proficiente",Z154=5,"Master")</f>
        <v>Principiante avanzado</v>
      </c>
      <c r="AB154" s="21">
        <v>2</v>
      </c>
      <c r="AC154" s="21" t="str" cm="1">
        <f t="array" ref="AC154">_xlfn.IFS(AB154=0,"Prenovato",AB154=1,"Novato",AB154=2,"Principiante avanzado",AB154=3,"Competente",AB154=4,"Proficiente",AB154=5,"Master")</f>
        <v>Principiante avanzado</v>
      </c>
      <c r="AD154" s="21" t="str">
        <f t="shared" si="15"/>
        <v>EVALUACIÓN</v>
      </c>
    </row>
    <row r="155" spans="1:30" x14ac:dyDescent="0.25">
      <c r="A155" t="s">
        <v>198</v>
      </c>
      <c r="B155" t="s">
        <v>204</v>
      </c>
      <c r="C155" t="s">
        <v>205</v>
      </c>
      <c r="D155" t="s">
        <v>207</v>
      </c>
      <c r="E155" t="s">
        <v>217</v>
      </c>
      <c r="F155" t="s">
        <v>256</v>
      </c>
      <c r="G155" t="s">
        <v>296</v>
      </c>
      <c r="H155" s="5">
        <v>44409</v>
      </c>
      <c r="I155" s="1">
        <f t="shared" ca="1" si="12"/>
        <v>22</v>
      </c>
      <c r="J155" s="1" t="str">
        <f t="shared" ca="1" si="13"/>
        <v>3. Mayor a 6 meses</v>
      </c>
      <c r="K155" t="str">
        <f t="shared" si="11"/>
        <v>NO</v>
      </c>
      <c r="L155" t="s">
        <v>330</v>
      </c>
      <c r="M155" t="s">
        <v>332</v>
      </c>
      <c r="N155" t="s">
        <v>345</v>
      </c>
      <c r="O155" t="s">
        <v>345</v>
      </c>
      <c r="P155" t="str">
        <f t="shared" si="14"/>
        <v>HENRY SEGUNDO AGAPITO ALMEYDAPrincipios de seguridad</v>
      </c>
      <c r="Q155">
        <v>2</v>
      </c>
      <c r="R155" t="s">
        <v>4</v>
      </c>
      <c r="S155" t="s">
        <v>21</v>
      </c>
      <c r="T155" s="21">
        <v>2</v>
      </c>
      <c r="U155" s="21" t="str" cm="1">
        <f t="array" ref="U155">_xlfn.IFS(T155=0,"Prenovato",T155=1,"Novato",T155=2,"Principiante avanzado",T155=3,"Competente",T155=4,"Proficiente",T155=5,"Master")</f>
        <v>Principiante avanzado</v>
      </c>
      <c r="V155" s="21">
        <v>3</v>
      </c>
      <c r="W155" s="21" t="str" cm="1">
        <f t="array" ref="W155">_xlfn.IFS(V155=0,"No evidenciado",V155=1,"Novato",V155=2,"Principiante avanzado",V155=3,"Competente",V155=4,"Proficiente",V155=5,"Master")</f>
        <v>Competente</v>
      </c>
      <c r="X155" s="21">
        <v>3</v>
      </c>
      <c r="Y155" s="21" t="str" cm="1">
        <f t="array" ref="Y155">_xlfn.IFS(X155=0,"No evidenciado",X155=1,"Novato",X155=2,"Principiante avanzado",X155=3,"Competente",X155=4,"Proficiente",X155=5,"Master")</f>
        <v>Competente</v>
      </c>
      <c r="Z155" s="21">
        <v>2</v>
      </c>
      <c r="AA155" s="21" t="str" cm="1">
        <f t="array" ref="AA155">_xlfn.IFS(Z155=0,"No evidenciado",Z155=1,"Novato",Z155=2,"Principiante avanzado",Z155=3,"Competente",Z155=4,"Proficiente",Z155=5,"Master")</f>
        <v>Principiante avanzado</v>
      </c>
      <c r="AB155" s="21">
        <v>2</v>
      </c>
      <c r="AC155" s="21" t="str" cm="1">
        <f t="array" ref="AC155">_xlfn.IFS(AB155=0,"Prenovato",AB155=1,"Novato",AB155=2,"Principiante avanzado",AB155=3,"Competente",AB155=4,"Proficiente",AB155=5,"Master")</f>
        <v>Principiante avanzado</v>
      </c>
      <c r="AD155" s="21" t="str">
        <f t="shared" si="15"/>
        <v>EVALUACIÓN</v>
      </c>
    </row>
    <row r="156" spans="1:30" x14ac:dyDescent="0.25">
      <c r="A156" t="s">
        <v>197</v>
      </c>
      <c r="B156" t="s">
        <v>203</v>
      </c>
      <c r="C156" t="s">
        <v>206</v>
      </c>
      <c r="D156" t="s">
        <v>207</v>
      </c>
      <c r="E156" t="s">
        <v>194</v>
      </c>
      <c r="F156" t="s">
        <v>200</v>
      </c>
      <c r="G156" t="s">
        <v>297</v>
      </c>
      <c r="H156" s="5">
        <v>44409</v>
      </c>
      <c r="I156" s="1">
        <f t="shared" ca="1" si="12"/>
        <v>22</v>
      </c>
      <c r="J156" s="1" t="str">
        <f t="shared" ca="1" si="13"/>
        <v>3. Mayor a 6 meses</v>
      </c>
      <c r="K156" t="str">
        <f t="shared" si="11"/>
        <v>NO</v>
      </c>
      <c r="L156" t="s">
        <v>205</v>
      </c>
      <c r="M156" t="s">
        <v>342</v>
      </c>
      <c r="N156" t="s">
        <v>345</v>
      </c>
      <c r="O156" t="s">
        <v>345</v>
      </c>
      <c r="P156" t="str">
        <f t="shared" si="14"/>
        <v>ENRIQUE MARTIN ROMANI PAREDESFrameworks de arquitectura empresarial</v>
      </c>
      <c r="Q156">
        <v>2</v>
      </c>
      <c r="R156" t="s">
        <v>4</v>
      </c>
      <c r="S156" t="s">
        <v>21</v>
      </c>
      <c r="T156" s="21">
        <v>3</v>
      </c>
      <c r="U156" s="21" t="str" cm="1">
        <f t="array" ref="U156">_xlfn.IFS(T156=0,"Prenovato",T156=1,"Novato",T156=2,"Principiante avanzado",T156=3,"Competente",T156=4,"Proficiente",T156=5,"Master")</f>
        <v>Competente</v>
      </c>
      <c r="V156" s="21">
        <v>3</v>
      </c>
      <c r="W156" s="21" t="str" cm="1">
        <f t="array" ref="W156">_xlfn.IFS(V156=0,"No evidenciado",V156=1,"Novato",V156=2,"Principiante avanzado",V156=3,"Competente",V156=4,"Proficiente",V156=5,"Master")</f>
        <v>Competente</v>
      </c>
      <c r="X156" s="21">
        <v>3</v>
      </c>
      <c r="Y156" s="21" t="str" cm="1">
        <f t="array" ref="Y156">_xlfn.IFS(X156=0,"No evidenciado",X156=1,"Novato",X156=2,"Principiante avanzado",X156=3,"Competente",X156=4,"Proficiente",X156=5,"Master")</f>
        <v>Competente</v>
      </c>
      <c r="Z156" s="21">
        <v>3</v>
      </c>
      <c r="AA156" s="21" t="str" cm="1">
        <f t="array" ref="AA156">_xlfn.IFS(Z156=0,"No evidenciado",Z156=1,"Novato",Z156=2,"Principiante avanzado",Z156=3,"Competente",Z156=4,"Proficiente",Z156=5,"Master")</f>
        <v>Competente</v>
      </c>
      <c r="AB156" s="21">
        <v>3</v>
      </c>
      <c r="AC156" s="21" t="str" cm="1">
        <f t="array" ref="AC156">_xlfn.IFS(AB156=0,"Prenovato",AB156=1,"Novato",AB156=2,"Principiante avanzado",AB156=3,"Competente",AB156=4,"Proficiente",AB156=5,"Master")</f>
        <v>Competente</v>
      </c>
      <c r="AD156" s="21" t="str">
        <f t="shared" si="15"/>
        <v>EVALUACIÓN</v>
      </c>
    </row>
    <row r="157" spans="1:30" x14ac:dyDescent="0.25">
      <c r="A157" t="s">
        <v>197</v>
      </c>
      <c r="B157" t="s">
        <v>203</v>
      </c>
      <c r="C157" t="s">
        <v>206</v>
      </c>
      <c r="D157" t="s">
        <v>207</v>
      </c>
      <c r="E157" t="s">
        <v>194</v>
      </c>
      <c r="F157" t="s">
        <v>200</v>
      </c>
      <c r="G157" t="s">
        <v>297</v>
      </c>
      <c r="H157" s="5">
        <v>44409</v>
      </c>
      <c r="I157" s="1">
        <f t="shared" ca="1" si="12"/>
        <v>22</v>
      </c>
      <c r="J157" s="1" t="str">
        <f t="shared" ca="1" si="13"/>
        <v>3. Mayor a 6 meses</v>
      </c>
      <c r="K157" t="str">
        <f t="shared" si="11"/>
        <v>NO</v>
      </c>
      <c r="L157" t="s">
        <v>205</v>
      </c>
      <c r="M157" t="s">
        <v>340</v>
      </c>
      <c r="N157" t="s">
        <v>346</v>
      </c>
      <c r="O157" t="s">
        <v>345</v>
      </c>
      <c r="P157" t="str">
        <f t="shared" si="14"/>
        <v>ENRIQUE MARTIN ROMANI PAREDESIngeniería de software</v>
      </c>
      <c r="Q157">
        <v>2</v>
      </c>
      <c r="R157" t="s">
        <v>4</v>
      </c>
      <c r="S157" t="s">
        <v>21</v>
      </c>
      <c r="T157" s="21">
        <v>3</v>
      </c>
      <c r="U157" s="21" t="str" cm="1">
        <f t="array" ref="U157">_xlfn.IFS(T157=0,"Prenovato",T157=1,"Novato",T157=2,"Principiante avanzado",T157=3,"Competente",T157=4,"Proficiente",T157=5,"Master")</f>
        <v>Competente</v>
      </c>
      <c r="V157" s="21">
        <v>3</v>
      </c>
      <c r="W157" s="21" t="str" cm="1">
        <f t="array" ref="W157">_xlfn.IFS(V157=0,"No evidenciado",V157=1,"Novato",V157=2,"Principiante avanzado",V157=3,"Competente",V157=4,"Proficiente",V157=5,"Master")</f>
        <v>Competente</v>
      </c>
      <c r="X157" s="21">
        <v>3</v>
      </c>
      <c r="Y157" s="21" t="str" cm="1">
        <f t="array" ref="Y157">_xlfn.IFS(X157=0,"No evidenciado",X157=1,"Novato",X157=2,"Principiante avanzado",X157=3,"Competente",X157=4,"Proficiente",X157=5,"Master")</f>
        <v>Competente</v>
      </c>
      <c r="Z157" s="21">
        <v>3</v>
      </c>
      <c r="AA157" s="21" t="str" cm="1">
        <f t="array" ref="AA157">_xlfn.IFS(Z157=0,"No evidenciado",Z157=1,"Novato",Z157=2,"Principiante avanzado",Z157=3,"Competente",Z157=4,"Proficiente",Z157=5,"Master")</f>
        <v>Competente</v>
      </c>
      <c r="AB157" s="21">
        <v>3</v>
      </c>
      <c r="AC157" s="21" t="str" cm="1">
        <f t="array" ref="AC157">_xlfn.IFS(AB157=0,"Prenovato",AB157=1,"Novato",AB157=2,"Principiante avanzado",AB157=3,"Competente",AB157=4,"Proficiente",AB157=5,"Master")</f>
        <v>Competente</v>
      </c>
      <c r="AD157" s="21" t="str">
        <f t="shared" si="15"/>
        <v>EVALUACIÓN</v>
      </c>
    </row>
    <row r="158" spans="1:30" x14ac:dyDescent="0.25">
      <c r="A158" t="s">
        <v>197</v>
      </c>
      <c r="B158" t="s">
        <v>203</v>
      </c>
      <c r="C158" t="s">
        <v>206</v>
      </c>
      <c r="D158" t="s">
        <v>207</v>
      </c>
      <c r="E158" t="s">
        <v>194</v>
      </c>
      <c r="F158" t="s">
        <v>200</v>
      </c>
      <c r="G158" t="s">
        <v>297</v>
      </c>
      <c r="H158" s="5">
        <v>44409</v>
      </c>
      <c r="I158" s="1">
        <f t="shared" ca="1" si="12"/>
        <v>22</v>
      </c>
      <c r="J158" s="1" t="str">
        <f t="shared" ca="1" si="13"/>
        <v>3. Mayor a 6 meses</v>
      </c>
      <c r="K158" t="str">
        <f t="shared" si="11"/>
        <v>NO</v>
      </c>
      <c r="L158" t="s">
        <v>205</v>
      </c>
      <c r="M158" t="s">
        <v>339</v>
      </c>
      <c r="N158" t="s">
        <v>346</v>
      </c>
      <c r="O158" t="s">
        <v>345</v>
      </c>
      <c r="P158" t="str">
        <f t="shared" si="14"/>
        <v>ENRIQUE MARTIN ROMANI PAREDESMicroservicios y APIs</v>
      </c>
      <c r="Q158">
        <v>3</v>
      </c>
      <c r="R158" t="s">
        <v>5</v>
      </c>
      <c r="S158" t="s">
        <v>21</v>
      </c>
      <c r="T158" s="21">
        <v>3</v>
      </c>
      <c r="U158" s="21" t="str" cm="1">
        <f t="array" ref="U158">_xlfn.IFS(T158=0,"Prenovato",T158=1,"Novato",T158=2,"Principiante avanzado",T158=3,"Competente",T158=4,"Proficiente",T158=5,"Master")</f>
        <v>Competente</v>
      </c>
      <c r="V158" s="21">
        <v>3</v>
      </c>
      <c r="W158" s="21" t="str" cm="1">
        <f t="array" ref="W158">_xlfn.IFS(V158=0,"No evidenciado",V158=1,"Novato",V158=2,"Principiante avanzado",V158=3,"Competente",V158=4,"Proficiente",V158=5,"Master")</f>
        <v>Competente</v>
      </c>
      <c r="X158" s="21">
        <v>3</v>
      </c>
      <c r="Y158" s="21" t="str" cm="1">
        <f t="array" ref="Y158">_xlfn.IFS(X158=0,"No evidenciado",X158=1,"Novato",X158=2,"Principiante avanzado",X158=3,"Competente",X158=4,"Proficiente",X158=5,"Master")</f>
        <v>Competente</v>
      </c>
      <c r="Z158" s="21">
        <v>3</v>
      </c>
      <c r="AA158" s="21" t="str" cm="1">
        <f t="array" ref="AA158">_xlfn.IFS(Z158=0,"No evidenciado",Z158=1,"Novato",Z158=2,"Principiante avanzado",Z158=3,"Competente",Z158=4,"Proficiente",Z158=5,"Master")</f>
        <v>Competente</v>
      </c>
      <c r="AB158" s="21">
        <v>3</v>
      </c>
      <c r="AC158" s="21" t="str" cm="1">
        <f t="array" ref="AC158">_xlfn.IFS(AB158=0,"Prenovato",AB158=1,"Novato",AB158=2,"Principiante avanzado",AB158=3,"Competente",AB158=4,"Proficiente",AB158=5,"Master")</f>
        <v>Competente</v>
      </c>
      <c r="AD158" s="21" t="str">
        <f t="shared" si="15"/>
        <v>EVALUACIÓN</v>
      </c>
    </row>
    <row r="159" spans="1:30" x14ac:dyDescent="0.25">
      <c r="A159" t="s">
        <v>197</v>
      </c>
      <c r="B159" t="s">
        <v>203</v>
      </c>
      <c r="C159" t="s">
        <v>206</v>
      </c>
      <c r="D159" t="s">
        <v>207</v>
      </c>
      <c r="E159" t="s">
        <v>194</v>
      </c>
      <c r="F159" t="s">
        <v>200</v>
      </c>
      <c r="G159" t="s">
        <v>297</v>
      </c>
      <c r="H159" s="5">
        <v>44409</v>
      </c>
      <c r="I159" s="1">
        <f t="shared" ca="1" si="12"/>
        <v>22</v>
      </c>
      <c r="J159" s="1" t="str">
        <f t="shared" ca="1" si="13"/>
        <v>3. Mayor a 6 meses</v>
      </c>
      <c r="K159" t="str">
        <f t="shared" si="11"/>
        <v>NO</v>
      </c>
      <c r="L159" t="s">
        <v>205</v>
      </c>
      <c r="M159" t="s">
        <v>337</v>
      </c>
      <c r="N159" t="s">
        <v>345</v>
      </c>
      <c r="O159" t="s">
        <v>345</v>
      </c>
      <c r="P159" t="str">
        <f t="shared" si="14"/>
        <v>ENRIQUE MARTIN ROMANI PAREDESModelos Bancarios</v>
      </c>
      <c r="Q159">
        <v>2</v>
      </c>
      <c r="R159" t="s">
        <v>4</v>
      </c>
      <c r="S159" t="s">
        <v>21</v>
      </c>
      <c r="T159" s="21">
        <v>3</v>
      </c>
      <c r="U159" s="21" t="str" cm="1">
        <f t="array" ref="U159">_xlfn.IFS(T159=0,"Prenovato",T159=1,"Novato",T159=2,"Principiante avanzado",T159=3,"Competente",T159=4,"Proficiente",T159=5,"Master")</f>
        <v>Competente</v>
      </c>
      <c r="V159" s="21">
        <v>3</v>
      </c>
      <c r="W159" s="21" t="str" cm="1">
        <f t="array" ref="W159">_xlfn.IFS(V159=0,"No evidenciado",V159=1,"Novato",V159=2,"Principiante avanzado",V159=3,"Competente",V159=4,"Proficiente",V159=5,"Master")</f>
        <v>Competente</v>
      </c>
      <c r="X159" s="21">
        <v>3</v>
      </c>
      <c r="Y159" s="21" t="str" cm="1">
        <f t="array" ref="Y159">_xlfn.IFS(X159=0,"No evidenciado",X159=1,"Novato",X159=2,"Principiante avanzado",X159=3,"Competente",X159=4,"Proficiente",X159=5,"Master")</f>
        <v>Competente</v>
      </c>
      <c r="Z159" s="21">
        <v>3</v>
      </c>
      <c r="AA159" s="21" t="str" cm="1">
        <f t="array" ref="AA159">_xlfn.IFS(Z159=0,"No evidenciado",Z159=1,"Novato",Z159=2,"Principiante avanzado",Z159=3,"Competente",Z159=4,"Proficiente",Z159=5,"Master")</f>
        <v>Competente</v>
      </c>
      <c r="AB159" s="21">
        <v>3</v>
      </c>
      <c r="AC159" s="21" t="str" cm="1">
        <f t="array" ref="AC159">_xlfn.IFS(AB159=0,"Prenovato",AB159=1,"Novato",AB159=2,"Principiante avanzado",AB159=3,"Competente",AB159=4,"Proficiente",AB159=5,"Master")</f>
        <v>Competente</v>
      </c>
      <c r="AD159" s="21" t="str">
        <f t="shared" si="15"/>
        <v>EVALUACIÓN</v>
      </c>
    </row>
    <row r="160" spans="1:30" x14ac:dyDescent="0.25">
      <c r="A160" t="s">
        <v>197</v>
      </c>
      <c r="B160" t="s">
        <v>203</v>
      </c>
      <c r="C160" t="s">
        <v>206</v>
      </c>
      <c r="D160" t="s">
        <v>207</v>
      </c>
      <c r="E160" t="s">
        <v>194</v>
      </c>
      <c r="F160" t="s">
        <v>200</v>
      </c>
      <c r="G160" t="s">
        <v>297</v>
      </c>
      <c r="H160" s="5">
        <v>44409</v>
      </c>
      <c r="I160" s="1">
        <f t="shared" ca="1" si="12"/>
        <v>22</v>
      </c>
      <c r="J160" s="1" t="str">
        <f t="shared" ca="1" si="13"/>
        <v>3. Mayor a 6 meses</v>
      </c>
      <c r="K160" t="str">
        <f t="shared" si="11"/>
        <v>NO</v>
      </c>
      <c r="L160" t="s">
        <v>205</v>
      </c>
      <c r="M160" t="s">
        <v>343</v>
      </c>
      <c r="N160" t="s">
        <v>31</v>
      </c>
      <c r="O160" t="s">
        <v>31</v>
      </c>
      <c r="P160" t="str">
        <f t="shared" si="14"/>
        <v>ENRIQUE MARTIN ROMANI PAREDESDiseño de Arq. Soluciones</v>
      </c>
      <c r="Q160">
        <v>4</v>
      </c>
      <c r="R160" t="s">
        <v>7</v>
      </c>
      <c r="S160" t="s">
        <v>21</v>
      </c>
      <c r="T160" s="21">
        <v>3</v>
      </c>
      <c r="U160" s="21" t="str" cm="1">
        <f t="array" ref="U160">_xlfn.IFS(T160=0,"Prenovato",T160=1,"Novato",T160=2,"Principiante avanzado",T160=3,"Competente",T160=4,"Proficiente",T160=5,"Master")</f>
        <v>Competente</v>
      </c>
      <c r="V160" s="21">
        <v>3</v>
      </c>
      <c r="W160" s="21" t="str" cm="1">
        <f t="array" ref="W160">_xlfn.IFS(V160=0,"No evidenciado",V160=1,"Novato",V160=2,"Principiante avanzado",V160=3,"Competente",V160=4,"Proficiente",V160=5,"Master")</f>
        <v>Competente</v>
      </c>
      <c r="X160" s="21">
        <v>3</v>
      </c>
      <c r="Y160" s="21" t="str" cm="1">
        <f t="array" ref="Y160">_xlfn.IFS(X160=0,"No evidenciado",X160=1,"Novato",X160=2,"Principiante avanzado",X160=3,"Competente",X160=4,"Proficiente",X160=5,"Master")</f>
        <v>Competente</v>
      </c>
      <c r="Z160" s="21">
        <v>3</v>
      </c>
      <c r="AA160" s="21" t="str" cm="1">
        <f t="array" ref="AA160">_xlfn.IFS(Z160=0,"No evidenciado",Z160=1,"Novato",Z160=2,"Principiante avanzado",Z160=3,"Competente",Z160=4,"Proficiente",Z160=5,"Master")</f>
        <v>Competente</v>
      </c>
      <c r="AB160" s="21">
        <v>3</v>
      </c>
      <c r="AC160" s="21" t="str" cm="1">
        <f t="array" ref="AC160">_xlfn.IFS(AB160=0,"Prenovato",AB160=1,"Novato",AB160=2,"Principiante avanzado",AB160=3,"Competente",AB160=4,"Proficiente",AB160=5,"Master")</f>
        <v>Competente</v>
      </c>
      <c r="AD160" s="21" t="str">
        <f t="shared" si="15"/>
        <v>EVALUACIÓN</v>
      </c>
    </row>
    <row r="161" spans="1:30" x14ac:dyDescent="0.25">
      <c r="A161" t="s">
        <v>197</v>
      </c>
      <c r="B161" t="s">
        <v>203</v>
      </c>
      <c r="C161" t="s">
        <v>206</v>
      </c>
      <c r="D161" t="s">
        <v>207</v>
      </c>
      <c r="E161" t="s">
        <v>194</v>
      </c>
      <c r="F161" t="s">
        <v>200</v>
      </c>
      <c r="G161" t="s">
        <v>297</v>
      </c>
      <c r="H161" s="5">
        <v>44409</v>
      </c>
      <c r="I161" s="1">
        <f t="shared" ca="1" si="12"/>
        <v>22</v>
      </c>
      <c r="J161" s="1" t="str">
        <f t="shared" ca="1" si="13"/>
        <v>3. Mayor a 6 meses</v>
      </c>
      <c r="K161" t="str">
        <f t="shared" si="11"/>
        <v>NO</v>
      </c>
      <c r="L161" t="s">
        <v>205</v>
      </c>
      <c r="M161" t="s">
        <v>341</v>
      </c>
      <c r="N161" t="s">
        <v>31</v>
      </c>
      <c r="O161" t="s">
        <v>31</v>
      </c>
      <c r="P161" t="str">
        <f t="shared" si="14"/>
        <v>ENRIQUE MARTIN ROMANI PAREDESEcosistema BCP</v>
      </c>
      <c r="Q161">
        <v>3</v>
      </c>
      <c r="R161" t="s">
        <v>5</v>
      </c>
      <c r="S161" t="s">
        <v>21</v>
      </c>
      <c r="T161" s="21">
        <v>3</v>
      </c>
      <c r="U161" s="21" t="str" cm="1">
        <f t="array" ref="U161">_xlfn.IFS(T161=0,"Prenovato",T161=1,"Novato",T161=2,"Principiante avanzado",T161=3,"Competente",T161=4,"Proficiente",T161=5,"Master")</f>
        <v>Competente</v>
      </c>
      <c r="V161" s="21">
        <v>3</v>
      </c>
      <c r="W161" s="21" t="str" cm="1">
        <f t="array" ref="W161">_xlfn.IFS(V161=0,"No evidenciado",V161=1,"Novato",V161=2,"Principiante avanzado",V161=3,"Competente",V161=4,"Proficiente",V161=5,"Master")</f>
        <v>Competente</v>
      </c>
      <c r="X161" s="21">
        <v>3</v>
      </c>
      <c r="Y161" s="21" t="str" cm="1">
        <f t="array" ref="Y161">_xlfn.IFS(X161=0,"No evidenciado",X161=1,"Novato",X161=2,"Principiante avanzado",X161=3,"Competente",X161=4,"Proficiente",X161=5,"Master")</f>
        <v>Competente</v>
      </c>
      <c r="Z161" s="21">
        <v>3</v>
      </c>
      <c r="AA161" s="21" t="str" cm="1">
        <f t="array" ref="AA161">_xlfn.IFS(Z161=0,"No evidenciado",Z161=1,"Novato",Z161=2,"Principiante avanzado",Z161=3,"Competente",Z161=4,"Proficiente",Z161=5,"Master")</f>
        <v>Competente</v>
      </c>
      <c r="AB161" s="21">
        <v>3</v>
      </c>
      <c r="AC161" s="21" t="str" cm="1">
        <f t="array" ref="AC161">_xlfn.IFS(AB161=0,"Prenovato",AB161=1,"Novato",AB161=2,"Principiante avanzado",AB161=3,"Competente",AB161=4,"Proficiente",AB161=5,"Master")</f>
        <v>Competente</v>
      </c>
      <c r="AD161" s="21" t="str">
        <f t="shared" si="15"/>
        <v>EVALUACIÓN</v>
      </c>
    </row>
    <row r="162" spans="1:30" x14ac:dyDescent="0.25">
      <c r="A162" t="s">
        <v>197</v>
      </c>
      <c r="B162" t="s">
        <v>203</v>
      </c>
      <c r="C162" t="s">
        <v>206</v>
      </c>
      <c r="D162" t="s">
        <v>207</v>
      </c>
      <c r="E162" t="s">
        <v>194</v>
      </c>
      <c r="F162" t="s">
        <v>200</v>
      </c>
      <c r="G162" t="s">
        <v>297</v>
      </c>
      <c r="H162" s="5">
        <v>44409</v>
      </c>
      <c r="I162" s="1">
        <f t="shared" ca="1" si="12"/>
        <v>22</v>
      </c>
      <c r="J162" s="1" t="str">
        <f t="shared" ca="1" si="13"/>
        <v>3. Mayor a 6 meses</v>
      </c>
      <c r="K162" t="str">
        <f t="shared" si="11"/>
        <v>NO</v>
      </c>
      <c r="L162" t="s">
        <v>205</v>
      </c>
      <c r="M162" t="s">
        <v>331</v>
      </c>
      <c r="N162" t="s">
        <v>345</v>
      </c>
      <c r="O162" t="s">
        <v>345</v>
      </c>
      <c r="P162" t="str">
        <f t="shared" si="14"/>
        <v>ENRIQUE MARTIN ROMANI PAREDESCloud</v>
      </c>
      <c r="Q162">
        <v>1</v>
      </c>
      <c r="R162" t="s">
        <v>6</v>
      </c>
      <c r="S162" t="s">
        <v>21</v>
      </c>
      <c r="T162" s="21">
        <v>3</v>
      </c>
      <c r="U162" s="21" t="str" cm="1">
        <f t="array" ref="U162">_xlfn.IFS(T162=0,"Prenovato",T162=1,"Novato",T162=2,"Principiante avanzado",T162=3,"Competente",T162=4,"Proficiente",T162=5,"Master")</f>
        <v>Competente</v>
      </c>
      <c r="V162" s="21">
        <v>3</v>
      </c>
      <c r="W162" s="21" t="str" cm="1">
        <f t="array" ref="W162">_xlfn.IFS(V162=0,"No evidenciado",V162=1,"Novato",V162=2,"Principiante avanzado",V162=3,"Competente",V162=4,"Proficiente",V162=5,"Master")</f>
        <v>Competente</v>
      </c>
      <c r="X162" s="21">
        <v>3</v>
      </c>
      <c r="Y162" s="21" t="str" cm="1">
        <f t="array" ref="Y162">_xlfn.IFS(X162=0,"No evidenciado",X162=1,"Novato",X162=2,"Principiante avanzado",X162=3,"Competente",X162=4,"Proficiente",X162=5,"Master")</f>
        <v>Competente</v>
      </c>
      <c r="Z162" s="21">
        <v>3</v>
      </c>
      <c r="AA162" s="21" t="str" cm="1">
        <f t="array" ref="AA162">_xlfn.IFS(Z162=0,"No evidenciado",Z162=1,"Novato",Z162=2,"Principiante avanzado",Z162=3,"Competente",Z162=4,"Proficiente",Z162=5,"Master")</f>
        <v>Competente</v>
      </c>
      <c r="AB162" s="21">
        <v>3</v>
      </c>
      <c r="AC162" s="21" t="str" cm="1">
        <f t="array" ref="AC162">_xlfn.IFS(AB162=0,"Prenovato",AB162=1,"Novato",AB162=2,"Principiante avanzado",AB162=3,"Competente",AB162=4,"Proficiente",AB162=5,"Master")</f>
        <v>Competente</v>
      </c>
      <c r="AD162" s="21" t="str">
        <f t="shared" si="15"/>
        <v>EVALUACIÓN</v>
      </c>
    </row>
    <row r="163" spans="1:30" x14ac:dyDescent="0.25">
      <c r="A163" t="s">
        <v>197</v>
      </c>
      <c r="B163" t="s">
        <v>203</v>
      </c>
      <c r="C163" t="s">
        <v>206</v>
      </c>
      <c r="D163" t="s">
        <v>207</v>
      </c>
      <c r="E163" t="s">
        <v>194</v>
      </c>
      <c r="F163" t="s">
        <v>200</v>
      </c>
      <c r="G163" t="s">
        <v>297</v>
      </c>
      <c r="H163" s="5">
        <v>44409</v>
      </c>
      <c r="I163" s="1">
        <f t="shared" ca="1" si="12"/>
        <v>22</v>
      </c>
      <c r="J163" s="1" t="str">
        <f t="shared" ca="1" si="13"/>
        <v>3. Mayor a 6 meses</v>
      </c>
      <c r="K163" t="str">
        <f t="shared" si="11"/>
        <v>NO</v>
      </c>
      <c r="L163" t="s">
        <v>205</v>
      </c>
      <c r="M163" t="s">
        <v>344</v>
      </c>
      <c r="N163" t="s">
        <v>345</v>
      </c>
      <c r="O163" t="s">
        <v>345</v>
      </c>
      <c r="P163" t="str">
        <f t="shared" si="14"/>
        <v>ENRIQUE MARTIN ROMANI PAREDESAutomatización</v>
      </c>
      <c r="Q163">
        <v>1</v>
      </c>
      <c r="R163" t="s">
        <v>6</v>
      </c>
      <c r="S163" t="s">
        <v>21</v>
      </c>
      <c r="T163" s="21">
        <v>3</v>
      </c>
      <c r="U163" s="21" t="str" cm="1">
        <f t="array" ref="U163">_xlfn.IFS(T163=0,"Prenovato",T163=1,"Novato",T163=2,"Principiante avanzado",T163=3,"Competente",T163=4,"Proficiente",T163=5,"Master")</f>
        <v>Competente</v>
      </c>
      <c r="V163" s="21">
        <v>3</v>
      </c>
      <c r="W163" s="21" t="str" cm="1">
        <f t="array" ref="W163">_xlfn.IFS(V163=0,"No evidenciado",V163=1,"Novato",V163=2,"Principiante avanzado",V163=3,"Competente",V163=4,"Proficiente",V163=5,"Master")</f>
        <v>Competente</v>
      </c>
      <c r="X163" s="21">
        <v>3</v>
      </c>
      <c r="Y163" s="21" t="str" cm="1">
        <f t="array" ref="Y163">_xlfn.IFS(X163=0,"No evidenciado",X163=1,"Novato",X163=2,"Principiante avanzado",X163=3,"Competente",X163=4,"Proficiente",X163=5,"Master")</f>
        <v>Competente</v>
      </c>
      <c r="Z163" s="21">
        <v>3</v>
      </c>
      <c r="AA163" s="21" t="str" cm="1">
        <f t="array" ref="AA163">_xlfn.IFS(Z163=0,"No evidenciado",Z163=1,"Novato",Z163=2,"Principiante avanzado",Z163=3,"Competente",Z163=4,"Proficiente",Z163=5,"Master")</f>
        <v>Competente</v>
      </c>
      <c r="AB163" s="21">
        <v>3</v>
      </c>
      <c r="AC163" s="21" t="str" cm="1">
        <f t="array" ref="AC163">_xlfn.IFS(AB163=0,"Prenovato",AB163=1,"Novato",AB163=2,"Principiante avanzado",AB163=3,"Competente",AB163=4,"Proficiente",AB163=5,"Master")</f>
        <v>Competente</v>
      </c>
      <c r="AD163" s="21" t="str">
        <f t="shared" si="15"/>
        <v>EVALUACIÓN</v>
      </c>
    </row>
    <row r="164" spans="1:30" x14ac:dyDescent="0.25">
      <c r="A164" t="s">
        <v>197</v>
      </c>
      <c r="B164" t="s">
        <v>203</v>
      </c>
      <c r="C164" t="s">
        <v>206</v>
      </c>
      <c r="D164" t="s">
        <v>207</v>
      </c>
      <c r="E164" t="s">
        <v>194</v>
      </c>
      <c r="F164" t="s">
        <v>200</v>
      </c>
      <c r="G164" t="s">
        <v>297</v>
      </c>
      <c r="H164" s="5">
        <v>44409</v>
      </c>
      <c r="I164" s="1">
        <f t="shared" ca="1" si="12"/>
        <v>22</v>
      </c>
      <c r="J164" s="1" t="str">
        <f t="shared" ca="1" si="13"/>
        <v>3. Mayor a 6 meses</v>
      </c>
      <c r="K164" t="str">
        <f t="shared" si="11"/>
        <v>NO</v>
      </c>
      <c r="L164" t="s">
        <v>205</v>
      </c>
      <c r="M164" t="s">
        <v>335</v>
      </c>
      <c r="N164" t="s">
        <v>31</v>
      </c>
      <c r="O164" t="s">
        <v>31</v>
      </c>
      <c r="P164" t="str">
        <f t="shared" si="14"/>
        <v>ENRIQUE MARTIN ROMANI PAREDESPatrones de Arq. Soluciones</v>
      </c>
      <c r="Q164">
        <v>3</v>
      </c>
      <c r="R164" t="s">
        <v>5</v>
      </c>
      <c r="S164" t="s">
        <v>21</v>
      </c>
      <c r="T164" s="21">
        <v>3</v>
      </c>
      <c r="U164" s="21" t="str" cm="1">
        <f t="array" ref="U164">_xlfn.IFS(T164=0,"Prenovato",T164=1,"Novato",T164=2,"Principiante avanzado",T164=3,"Competente",T164=4,"Proficiente",T164=5,"Master")</f>
        <v>Competente</v>
      </c>
      <c r="V164" s="21">
        <v>3</v>
      </c>
      <c r="W164" s="21" t="str" cm="1">
        <f t="array" ref="W164">_xlfn.IFS(V164=0,"No evidenciado",V164=1,"Novato",V164=2,"Principiante avanzado",V164=3,"Competente",V164=4,"Proficiente",V164=5,"Master")</f>
        <v>Competente</v>
      </c>
      <c r="X164" s="21">
        <v>3</v>
      </c>
      <c r="Y164" s="21" t="str" cm="1">
        <f t="array" ref="Y164">_xlfn.IFS(X164=0,"No evidenciado",X164=1,"Novato",X164=2,"Principiante avanzado",X164=3,"Competente",X164=4,"Proficiente",X164=5,"Master")</f>
        <v>Competente</v>
      </c>
      <c r="Z164" s="21">
        <v>3</v>
      </c>
      <c r="AA164" s="21" t="str" cm="1">
        <f t="array" ref="AA164">_xlfn.IFS(Z164=0,"No evidenciado",Z164=1,"Novato",Z164=2,"Principiante avanzado",Z164=3,"Competente",Z164=4,"Proficiente",Z164=5,"Master")</f>
        <v>Competente</v>
      </c>
      <c r="AB164" s="21">
        <v>3</v>
      </c>
      <c r="AC164" s="21" t="str" cm="1">
        <f t="array" ref="AC164">_xlfn.IFS(AB164=0,"Prenovato",AB164=1,"Novato",AB164=2,"Principiante avanzado",AB164=3,"Competente",AB164=4,"Proficiente",AB164=5,"Master")</f>
        <v>Competente</v>
      </c>
      <c r="AD164" s="21" t="str">
        <f t="shared" si="15"/>
        <v>EVALUACIÓN</v>
      </c>
    </row>
    <row r="165" spans="1:30" x14ac:dyDescent="0.25">
      <c r="A165" t="s">
        <v>197</v>
      </c>
      <c r="B165" t="s">
        <v>203</v>
      </c>
      <c r="C165" t="s">
        <v>206</v>
      </c>
      <c r="D165" t="s">
        <v>207</v>
      </c>
      <c r="E165" t="s">
        <v>194</v>
      </c>
      <c r="F165" t="s">
        <v>200</v>
      </c>
      <c r="G165" t="s">
        <v>297</v>
      </c>
      <c r="H165" s="5">
        <v>44409</v>
      </c>
      <c r="I165" s="1">
        <f t="shared" ca="1" si="12"/>
        <v>22</v>
      </c>
      <c r="J165" s="1" t="str">
        <f t="shared" ca="1" si="13"/>
        <v>3. Mayor a 6 meses</v>
      </c>
      <c r="K165" t="str">
        <f t="shared" si="11"/>
        <v>NO</v>
      </c>
      <c r="L165" t="s">
        <v>205</v>
      </c>
      <c r="M165" t="s">
        <v>334</v>
      </c>
      <c r="N165" t="s">
        <v>31</v>
      </c>
      <c r="O165" t="s">
        <v>31</v>
      </c>
      <c r="P165" t="str">
        <f t="shared" si="14"/>
        <v>ENRIQUE MARTIN ROMANI PAREDESPlataformas</v>
      </c>
      <c r="Q165">
        <v>3</v>
      </c>
      <c r="R165" t="s">
        <v>5</v>
      </c>
      <c r="S165" t="s">
        <v>21</v>
      </c>
      <c r="T165" s="21">
        <v>3</v>
      </c>
      <c r="U165" s="21" t="str" cm="1">
        <f t="array" ref="U165">_xlfn.IFS(T165=0,"Prenovato",T165=1,"Novato",T165=2,"Principiante avanzado",T165=3,"Competente",T165=4,"Proficiente",T165=5,"Master")</f>
        <v>Competente</v>
      </c>
      <c r="V165" s="21">
        <v>3</v>
      </c>
      <c r="W165" s="21" t="str" cm="1">
        <f t="array" ref="W165">_xlfn.IFS(V165=0,"No evidenciado",V165=1,"Novato",V165=2,"Principiante avanzado",V165=3,"Competente",V165=4,"Proficiente",V165=5,"Master")</f>
        <v>Competente</v>
      </c>
      <c r="X165" s="21">
        <v>3</v>
      </c>
      <c r="Y165" s="21" t="str" cm="1">
        <f t="array" ref="Y165">_xlfn.IFS(X165=0,"No evidenciado",X165=1,"Novato",X165=2,"Principiante avanzado",X165=3,"Competente",X165=4,"Proficiente",X165=5,"Master")</f>
        <v>Competente</v>
      </c>
      <c r="Z165" s="21">
        <v>3</v>
      </c>
      <c r="AA165" s="21" t="str" cm="1">
        <f t="array" ref="AA165">_xlfn.IFS(Z165=0,"No evidenciado",Z165=1,"Novato",Z165=2,"Principiante avanzado",Z165=3,"Competente",Z165=4,"Proficiente",Z165=5,"Master")</f>
        <v>Competente</v>
      </c>
      <c r="AB165" s="21">
        <v>3</v>
      </c>
      <c r="AC165" s="21" t="str" cm="1">
        <f t="array" ref="AC165">_xlfn.IFS(AB165=0,"Prenovato",AB165=1,"Novato",AB165=2,"Principiante avanzado",AB165=3,"Competente",AB165=4,"Proficiente",AB165=5,"Master")</f>
        <v>Competente</v>
      </c>
      <c r="AD165" s="21" t="str">
        <f t="shared" si="15"/>
        <v>EVALUACIÓN</v>
      </c>
    </row>
    <row r="166" spans="1:30" x14ac:dyDescent="0.25">
      <c r="A166" t="s">
        <v>197</v>
      </c>
      <c r="B166" t="s">
        <v>203</v>
      </c>
      <c r="C166" t="s">
        <v>206</v>
      </c>
      <c r="D166" t="s">
        <v>207</v>
      </c>
      <c r="E166" t="s">
        <v>194</v>
      </c>
      <c r="F166" t="s">
        <v>200</v>
      </c>
      <c r="G166" t="s">
        <v>297</v>
      </c>
      <c r="H166" s="5">
        <v>44409</v>
      </c>
      <c r="I166" s="1">
        <f t="shared" ca="1" si="12"/>
        <v>22</v>
      </c>
      <c r="J166" s="1" t="str">
        <f t="shared" ca="1" si="13"/>
        <v>3. Mayor a 6 meses</v>
      </c>
      <c r="K166" t="str">
        <f t="shared" si="11"/>
        <v>NO</v>
      </c>
      <c r="L166" t="s">
        <v>205</v>
      </c>
      <c r="M166" t="s">
        <v>338</v>
      </c>
      <c r="N166" t="s">
        <v>346</v>
      </c>
      <c r="O166" t="s">
        <v>345</v>
      </c>
      <c r="P166" t="str">
        <f t="shared" si="14"/>
        <v>ENRIQUE MARTIN ROMANI PAREDESOpen Banking</v>
      </c>
      <c r="Q166">
        <v>1</v>
      </c>
      <c r="R166" t="s">
        <v>6</v>
      </c>
      <c r="S166" t="s">
        <v>21</v>
      </c>
      <c r="T166" s="21">
        <v>3</v>
      </c>
      <c r="U166" s="21" t="str" cm="1">
        <f t="array" ref="U166">_xlfn.IFS(T166=0,"Prenovato",T166=1,"Novato",T166=2,"Principiante avanzado",T166=3,"Competente",T166=4,"Proficiente",T166=5,"Master")</f>
        <v>Competente</v>
      </c>
      <c r="V166" s="21">
        <v>3</v>
      </c>
      <c r="W166" s="21" t="str" cm="1">
        <f t="array" ref="W166">_xlfn.IFS(V166=0,"No evidenciado",V166=1,"Novato",V166=2,"Principiante avanzado",V166=3,"Competente",V166=4,"Proficiente",V166=5,"Master")</f>
        <v>Competente</v>
      </c>
      <c r="X166" s="21">
        <v>3</v>
      </c>
      <c r="Y166" s="21" t="str" cm="1">
        <f t="array" ref="Y166">_xlfn.IFS(X166=0,"No evidenciado",X166=1,"Novato",X166=2,"Principiante avanzado",X166=3,"Competente",X166=4,"Proficiente",X166=5,"Master")</f>
        <v>Competente</v>
      </c>
      <c r="Z166" s="21">
        <v>3</v>
      </c>
      <c r="AA166" s="21" t="str" cm="1">
        <f t="array" ref="AA166">_xlfn.IFS(Z166=0,"No evidenciado",Z166=1,"Novato",Z166=2,"Principiante avanzado",Z166=3,"Competente",Z166=4,"Proficiente",Z166=5,"Master")</f>
        <v>Competente</v>
      </c>
      <c r="AB166" s="21">
        <v>3</v>
      </c>
      <c r="AC166" s="21" t="str" cm="1">
        <f t="array" ref="AC166">_xlfn.IFS(AB166=0,"Prenovato",AB166=1,"Novato",AB166=2,"Principiante avanzado",AB166=3,"Competente",AB166=4,"Proficiente",AB166=5,"Master")</f>
        <v>Competente</v>
      </c>
      <c r="AD166" s="21" t="str">
        <f t="shared" si="15"/>
        <v>EVALUACIÓN</v>
      </c>
    </row>
    <row r="167" spans="1:30" x14ac:dyDescent="0.25">
      <c r="A167" t="s">
        <v>197</v>
      </c>
      <c r="B167" t="s">
        <v>203</v>
      </c>
      <c r="C167" t="s">
        <v>206</v>
      </c>
      <c r="D167" t="s">
        <v>207</v>
      </c>
      <c r="E167" t="s">
        <v>194</v>
      </c>
      <c r="F167" t="s">
        <v>200</v>
      </c>
      <c r="G167" t="s">
        <v>297</v>
      </c>
      <c r="H167" s="5">
        <v>44409</v>
      </c>
      <c r="I167" s="1">
        <f t="shared" ca="1" si="12"/>
        <v>22</v>
      </c>
      <c r="J167" s="1" t="str">
        <f t="shared" ca="1" si="13"/>
        <v>3. Mayor a 6 meses</v>
      </c>
      <c r="K167" t="str">
        <f t="shared" si="11"/>
        <v>NO</v>
      </c>
      <c r="L167" t="s">
        <v>205</v>
      </c>
      <c r="M167" t="s">
        <v>336</v>
      </c>
      <c r="N167" t="s">
        <v>345</v>
      </c>
      <c r="O167" t="s">
        <v>345</v>
      </c>
      <c r="P167" t="str">
        <f t="shared" si="14"/>
        <v>ENRIQUE MARTIN ROMANI PAREDESPatrones de Arq. Datos</v>
      </c>
      <c r="Q167">
        <v>2</v>
      </c>
      <c r="R167" t="s">
        <v>4</v>
      </c>
      <c r="S167" t="s">
        <v>21</v>
      </c>
      <c r="T167" s="21">
        <v>3</v>
      </c>
      <c r="U167" s="21" t="str" cm="1">
        <f t="array" ref="U167">_xlfn.IFS(T167=0,"Prenovato",T167=1,"Novato",T167=2,"Principiante avanzado",T167=3,"Competente",T167=4,"Proficiente",T167=5,"Master")</f>
        <v>Competente</v>
      </c>
      <c r="V167" s="21">
        <v>3</v>
      </c>
      <c r="W167" s="21" t="str" cm="1">
        <f t="array" ref="W167">_xlfn.IFS(V167=0,"No evidenciado",V167=1,"Novato",V167=2,"Principiante avanzado",V167=3,"Competente",V167=4,"Proficiente",V167=5,"Master")</f>
        <v>Competente</v>
      </c>
      <c r="X167" s="21">
        <v>3</v>
      </c>
      <c r="Y167" s="21" t="str" cm="1">
        <f t="array" ref="Y167">_xlfn.IFS(X167=0,"No evidenciado",X167=1,"Novato",X167=2,"Principiante avanzado",X167=3,"Competente",X167=4,"Proficiente",X167=5,"Master")</f>
        <v>Competente</v>
      </c>
      <c r="Z167" s="21">
        <v>3</v>
      </c>
      <c r="AA167" s="21" t="str" cm="1">
        <f t="array" ref="AA167">_xlfn.IFS(Z167=0,"No evidenciado",Z167=1,"Novato",Z167=2,"Principiante avanzado",Z167=3,"Competente",Z167=4,"Proficiente",Z167=5,"Master")</f>
        <v>Competente</v>
      </c>
      <c r="AB167" s="21">
        <v>3</v>
      </c>
      <c r="AC167" s="21" t="str" cm="1">
        <f t="array" ref="AC167">_xlfn.IFS(AB167=0,"Prenovato",AB167=1,"Novato",AB167=2,"Principiante avanzado",AB167=3,"Competente",AB167=4,"Proficiente",AB167=5,"Master")</f>
        <v>Competente</v>
      </c>
      <c r="AD167" s="21" t="str">
        <f t="shared" si="15"/>
        <v>EVALUACIÓN</v>
      </c>
    </row>
    <row r="168" spans="1:30" x14ac:dyDescent="0.25">
      <c r="A168" t="s">
        <v>197</v>
      </c>
      <c r="B168" t="s">
        <v>203</v>
      </c>
      <c r="C168" t="s">
        <v>206</v>
      </c>
      <c r="D168" t="s">
        <v>207</v>
      </c>
      <c r="E168" t="s">
        <v>194</v>
      </c>
      <c r="F168" t="s">
        <v>200</v>
      </c>
      <c r="G168" t="s">
        <v>297</v>
      </c>
      <c r="H168" s="5">
        <v>44409</v>
      </c>
      <c r="I168" s="1">
        <f t="shared" ca="1" si="12"/>
        <v>22</v>
      </c>
      <c r="J168" s="1" t="str">
        <f t="shared" ca="1" si="13"/>
        <v>3. Mayor a 6 meses</v>
      </c>
      <c r="K168" t="str">
        <f t="shared" si="11"/>
        <v>NO</v>
      </c>
      <c r="L168" t="s">
        <v>205</v>
      </c>
      <c r="M168" t="s">
        <v>332</v>
      </c>
      <c r="N168" t="s">
        <v>345</v>
      </c>
      <c r="O168" t="s">
        <v>345</v>
      </c>
      <c r="P168" t="str">
        <f t="shared" si="14"/>
        <v>ENRIQUE MARTIN ROMANI PAREDESPrincipios de seguridad</v>
      </c>
      <c r="Q168">
        <v>1</v>
      </c>
      <c r="R168" t="s">
        <v>6</v>
      </c>
      <c r="S168" t="s">
        <v>21</v>
      </c>
      <c r="T168" s="21">
        <v>3</v>
      </c>
      <c r="U168" s="21" t="str" cm="1">
        <f t="array" ref="U168">_xlfn.IFS(T168=0,"Prenovato",T168=1,"Novato",T168=2,"Principiante avanzado",T168=3,"Competente",T168=4,"Proficiente",T168=5,"Master")</f>
        <v>Competente</v>
      </c>
      <c r="V168" s="21">
        <v>3</v>
      </c>
      <c r="W168" s="21" t="str" cm="1">
        <f t="array" ref="W168">_xlfn.IFS(V168=0,"No evidenciado",V168=1,"Novato",V168=2,"Principiante avanzado",V168=3,"Competente",V168=4,"Proficiente",V168=5,"Master")</f>
        <v>Competente</v>
      </c>
      <c r="X168" s="21">
        <v>3</v>
      </c>
      <c r="Y168" s="21" t="str" cm="1">
        <f t="array" ref="Y168">_xlfn.IFS(X168=0,"No evidenciado",X168=1,"Novato",X168=2,"Principiante avanzado",X168=3,"Competente",X168=4,"Proficiente",X168=5,"Master")</f>
        <v>Competente</v>
      </c>
      <c r="Z168" s="21">
        <v>3</v>
      </c>
      <c r="AA168" s="21" t="str" cm="1">
        <f t="array" ref="AA168">_xlfn.IFS(Z168=0,"No evidenciado",Z168=1,"Novato",Z168=2,"Principiante avanzado",Z168=3,"Competente",Z168=4,"Proficiente",Z168=5,"Master")</f>
        <v>Competente</v>
      </c>
      <c r="AB168" s="21">
        <v>3</v>
      </c>
      <c r="AC168" s="21" t="str" cm="1">
        <f t="array" ref="AC168">_xlfn.IFS(AB168=0,"Prenovato",AB168=1,"Novato",AB168=2,"Principiante avanzado",AB168=3,"Competente",AB168=4,"Proficiente",AB168=5,"Master")</f>
        <v>Competente</v>
      </c>
      <c r="AD168" s="21" t="str">
        <f t="shared" si="15"/>
        <v>EVALUACIÓN</v>
      </c>
    </row>
    <row r="169" spans="1:30" x14ac:dyDescent="0.25">
      <c r="A169" t="s">
        <v>197</v>
      </c>
      <c r="B169" t="s">
        <v>203</v>
      </c>
      <c r="C169" t="s">
        <v>206</v>
      </c>
      <c r="D169" t="s">
        <v>207</v>
      </c>
      <c r="E169" t="s">
        <v>194</v>
      </c>
      <c r="F169" t="s">
        <v>200</v>
      </c>
      <c r="G169" t="s">
        <v>297</v>
      </c>
      <c r="H169" s="5">
        <v>44409</v>
      </c>
      <c r="I169" s="1">
        <f t="shared" ca="1" si="12"/>
        <v>22</v>
      </c>
      <c r="J169" s="1" t="str">
        <f t="shared" ca="1" si="13"/>
        <v>3. Mayor a 6 meses</v>
      </c>
      <c r="K169" t="str">
        <f t="shared" si="11"/>
        <v>NO</v>
      </c>
      <c r="L169" t="s">
        <v>205</v>
      </c>
      <c r="M169" t="s">
        <v>333</v>
      </c>
      <c r="N169" t="s">
        <v>345</v>
      </c>
      <c r="O169" t="s">
        <v>345</v>
      </c>
      <c r="P169" t="str">
        <f t="shared" si="14"/>
        <v>ENRIQUE MARTIN ROMANI PAREDESTecnología BCP</v>
      </c>
      <c r="Q169">
        <v>2</v>
      </c>
      <c r="R169" t="s">
        <v>4</v>
      </c>
      <c r="S169" t="s">
        <v>21</v>
      </c>
      <c r="T169" s="21">
        <v>3</v>
      </c>
      <c r="U169" s="21" t="str" cm="1">
        <f t="array" ref="U169">_xlfn.IFS(T169=0,"Prenovato",T169=1,"Novato",T169=2,"Principiante avanzado",T169=3,"Competente",T169=4,"Proficiente",T169=5,"Master")</f>
        <v>Competente</v>
      </c>
      <c r="V169" s="21">
        <v>3</v>
      </c>
      <c r="W169" s="21" t="str" cm="1">
        <f t="array" ref="W169">_xlfn.IFS(V169=0,"No evidenciado",V169=1,"Novato",V169=2,"Principiante avanzado",V169=3,"Competente",V169=4,"Proficiente",V169=5,"Master")</f>
        <v>Competente</v>
      </c>
      <c r="X169" s="21">
        <v>3</v>
      </c>
      <c r="Y169" s="21" t="str" cm="1">
        <f t="array" ref="Y169">_xlfn.IFS(X169=0,"No evidenciado",X169=1,"Novato",X169=2,"Principiante avanzado",X169=3,"Competente",X169=4,"Proficiente",X169=5,"Master")</f>
        <v>Competente</v>
      </c>
      <c r="Z169" s="21">
        <v>3</v>
      </c>
      <c r="AA169" s="21" t="str" cm="1">
        <f t="array" ref="AA169">_xlfn.IFS(Z169=0,"No evidenciado",Z169=1,"Novato",Z169=2,"Principiante avanzado",Z169=3,"Competente",Z169=4,"Proficiente",Z169=5,"Master")</f>
        <v>Competente</v>
      </c>
      <c r="AB169" s="21">
        <v>3</v>
      </c>
      <c r="AC169" s="21" t="str" cm="1">
        <f t="array" ref="AC169">_xlfn.IFS(AB169=0,"Prenovato",AB169=1,"Novato",AB169=2,"Principiante avanzado",AB169=3,"Competente",AB169=4,"Proficiente",AB169=5,"Master")</f>
        <v>Competente</v>
      </c>
      <c r="AD169" s="21" t="str">
        <f t="shared" si="15"/>
        <v>EVALUACIÓN</v>
      </c>
    </row>
    <row r="170" spans="1:30" x14ac:dyDescent="0.25">
      <c r="A170" t="s">
        <v>193</v>
      </c>
      <c r="B170" t="s">
        <v>199</v>
      </c>
      <c r="C170" t="s">
        <v>205</v>
      </c>
      <c r="D170" t="s">
        <v>207</v>
      </c>
      <c r="E170" t="s">
        <v>218</v>
      </c>
      <c r="F170" t="s">
        <v>257</v>
      </c>
      <c r="G170" t="s">
        <v>298</v>
      </c>
      <c r="H170" s="5">
        <v>44713</v>
      </c>
      <c r="I170" s="1">
        <f t="shared" ca="1" si="12"/>
        <v>12</v>
      </c>
      <c r="J170" s="1" t="str">
        <f t="shared" ca="1" si="13"/>
        <v>3. Mayor a 6 meses</v>
      </c>
      <c r="K170" t="str">
        <f t="shared" si="11"/>
        <v>NO</v>
      </c>
      <c r="L170" t="s">
        <v>330</v>
      </c>
      <c r="M170" t="s">
        <v>340</v>
      </c>
      <c r="N170" t="s">
        <v>346</v>
      </c>
      <c r="O170" t="s">
        <v>345</v>
      </c>
      <c r="P170" t="str">
        <f t="shared" si="14"/>
        <v>PAUL EUGENIO ELGUERA MEZAIngeniería de software</v>
      </c>
      <c r="Q170">
        <v>2</v>
      </c>
      <c r="R170" t="s">
        <v>4</v>
      </c>
      <c r="S170" t="s">
        <v>21</v>
      </c>
      <c r="T170" s="21">
        <v>2</v>
      </c>
      <c r="U170" s="21" t="str" cm="1">
        <f t="array" ref="U170">_xlfn.IFS(T170=0,"Prenovato",T170=1,"Novato",T170=2,"Principiante avanzado",T170=3,"Competente",T170=4,"Proficiente",T170=5,"Master")</f>
        <v>Principiante avanzado</v>
      </c>
      <c r="V170" s="21">
        <v>2</v>
      </c>
      <c r="W170" s="21" t="str" cm="1">
        <f t="array" ref="W170">_xlfn.IFS(V170=0,"No evidenciado",V170=1,"Novato",V170=2,"Principiante avanzado",V170=3,"Competente",V170=4,"Proficiente",V170=5,"Master")</f>
        <v>Principiante avanzado</v>
      </c>
      <c r="X170" s="21">
        <v>2</v>
      </c>
      <c r="Y170" s="21" t="str" cm="1">
        <f t="array" ref="Y170">_xlfn.IFS(X170=0,"No evidenciado",X170=1,"Novato",X170=2,"Principiante avanzado",X170=3,"Competente",X170=4,"Proficiente",X170=5,"Master")</f>
        <v>Principiante avanzado</v>
      </c>
      <c r="Z170" s="21">
        <v>3</v>
      </c>
      <c r="AA170" s="21" t="str" cm="1">
        <f t="array" ref="AA170">_xlfn.IFS(Z170=0,"No evidenciado",Z170=1,"Novato",Z170=2,"Principiante avanzado",Z170=3,"Competente",Z170=4,"Proficiente",Z170=5,"Master")</f>
        <v>Competente</v>
      </c>
      <c r="AB170" s="21">
        <v>2</v>
      </c>
      <c r="AC170" s="21" t="str" cm="1">
        <f t="array" ref="AC170">_xlfn.IFS(AB170=0,"Prenovato",AB170=1,"Novato",AB170=2,"Principiante avanzado",AB170=3,"Competente",AB170=4,"Proficiente",AB170=5,"Master")</f>
        <v>Principiante avanzado</v>
      </c>
      <c r="AD170" s="21" t="str">
        <f t="shared" si="15"/>
        <v>EVALUACIÓN</v>
      </c>
    </row>
    <row r="171" spans="1:30" x14ac:dyDescent="0.25">
      <c r="A171" t="s">
        <v>193</v>
      </c>
      <c r="B171" t="s">
        <v>199</v>
      </c>
      <c r="C171" t="s">
        <v>205</v>
      </c>
      <c r="D171" t="s">
        <v>207</v>
      </c>
      <c r="E171" t="s">
        <v>218</v>
      </c>
      <c r="F171" t="s">
        <v>257</v>
      </c>
      <c r="G171" t="s">
        <v>298</v>
      </c>
      <c r="H171" s="5">
        <v>44713</v>
      </c>
      <c r="I171" s="1">
        <f t="shared" ca="1" si="12"/>
        <v>12</v>
      </c>
      <c r="J171" s="1" t="str">
        <f t="shared" ca="1" si="13"/>
        <v>3. Mayor a 6 meses</v>
      </c>
      <c r="K171" t="str">
        <f t="shared" si="11"/>
        <v>NO</v>
      </c>
      <c r="L171" t="s">
        <v>330</v>
      </c>
      <c r="M171" t="s">
        <v>341</v>
      </c>
      <c r="N171" t="s">
        <v>31</v>
      </c>
      <c r="O171" t="s">
        <v>31</v>
      </c>
      <c r="P171" t="str">
        <f t="shared" si="14"/>
        <v>PAUL EUGENIO ELGUERA MEZAEcosistema BCP</v>
      </c>
      <c r="Q171">
        <v>3</v>
      </c>
      <c r="R171" t="s">
        <v>5</v>
      </c>
      <c r="S171" t="s">
        <v>21</v>
      </c>
      <c r="T171" s="21">
        <v>2</v>
      </c>
      <c r="U171" s="21" t="str" cm="1">
        <f t="array" ref="U171">_xlfn.IFS(T171=0,"Prenovato",T171=1,"Novato",T171=2,"Principiante avanzado",T171=3,"Competente",T171=4,"Proficiente",T171=5,"Master")</f>
        <v>Principiante avanzado</v>
      </c>
      <c r="V171" s="21">
        <v>2</v>
      </c>
      <c r="W171" s="21" t="str" cm="1">
        <f t="array" ref="W171">_xlfn.IFS(V171=0,"No evidenciado",V171=1,"Novato",V171=2,"Principiante avanzado",V171=3,"Competente",V171=4,"Proficiente",V171=5,"Master")</f>
        <v>Principiante avanzado</v>
      </c>
      <c r="X171" s="21">
        <v>2</v>
      </c>
      <c r="Y171" s="21" t="str" cm="1">
        <f t="array" ref="Y171">_xlfn.IFS(X171=0,"No evidenciado",X171=1,"Novato",X171=2,"Principiante avanzado",X171=3,"Competente",X171=4,"Proficiente",X171=5,"Master")</f>
        <v>Principiante avanzado</v>
      </c>
      <c r="Z171" s="21">
        <v>3</v>
      </c>
      <c r="AA171" s="21" t="str" cm="1">
        <f t="array" ref="AA171">_xlfn.IFS(Z171=0,"No evidenciado",Z171=1,"Novato",Z171=2,"Principiante avanzado",Z171=3,"Competente",Z171=4,"Proficiente",Z171=5,"Master")</f>
        <v>Competente</v>
      </c>
      <c r="AB171" s="21">
        <v>2</v>
      </c>
      <c r="AC171" s="21" t="str" cm="1">
        <f t="array" ref="AC171">_xlfn.IFS(AB171=0,"Prenovato",AB171=1,"Novato",AB171=2,"Principiante avanzado",AB171=3,"Competente",AB171=4,"Proficiente",AB171=5,"Master")</f>
        <v>Principiante avanzado</v>
      </c>
      <c r="AD171" s="21" t="str">
        <f t="shared" si="15"/>
        <v>EVALUACIÓN</v>
      </c>
    </row>
    <row r="172" spans="1:30" x14ac:dyDescent="0.25">
      <c r="A172" t="s">
        <v>193</v>
      </c>
      <c r="B172" t="s">
        <v>199</v>
      </c>
      <c r="C172" t="s">
        <v>205</v>
      </c>
      <c r="D172" t="s">
        <v>207</v>
      </c>
      <c r="E172" t="s">
        <v>218</v>
      </c>
      <c r="F172" t="s">
        <v>257</v>
      </c>
      <c r="G172" t="s">
        <v>298</v>
      </c>
      <c r="H172" s="5">
        <v>44713</v>
      </c>
      <c r="I172" s="1">
        <f t="shared" ca="1" si="12"/>
        <v>12</v>
      </c>
      <c r="J172" s="1" t="str">
        <f t="shared" ca="1" si="13"/>
        <v>3. Mayor a 6 meses</v>
      </c>
      <c r="K172" t="str">
        <f t="shared" si="11"/>
        <v>NO</v>
      </c>
      <c r="L172" t="s">
        <v>330</v>
      </c>
      <c r="M172" t="s">
        <v>342</v>
      </c>
      <c r="N172" t="s">
        <v>345</v>
      </c>
      <c r="O172" t="s">
        <v>345</v>
      </c>
      <c r="P172" t="str">
        <f t="shared" si="14"/>
        <v>PAUL EUGENIO ELGUERA MEZAFrameworks de arquitectura empresarial</v>
      </c>
      <c r="Q172">
        <v>3</v>
      </c>
      <c r="R172" t="s">
        <v>5</v>
      </c>
      <c r="S172" t="s">
        <v>21</v>
      </c>
      <c r="T172" s="21">
        <v>2</v>
      </c>
      <c r="U172" s="21" t="str" cm="1">
        <f t="array" ref="U172">_xlfn.IFS(T172=0,"Prenovato",T172=1,"Novato",T172=2,"Principiante avanzado",T172=3,"Competente",T172=4,"Proficiente",T172=5,"Master")</f>
        <v>Principiante avanzado</v>
      </c>
      <c r="V172" s="21">
        <v>2</v>
      </c>
      <c r="W172" s="21" t="str" cm="1">
        <f t="array" ref="W172">_xlfn.IFS(V172=0,"No evidenciado",V172=1,"Novato",V172=2,"Principiante avanzado",V172=3,"Competente",V172=4,"Proficiente",V172=5,"Master")</f>
        <v>Principiante avanzado</v>
      </c>
      <c r="X172" s="21">
        <v>2</v>
      </c>
      <c r="Y172" s="21" t="str" cm="1">
        <f t="array" ref="Y172">_xlfn.IFS(X172=0,"No evidenciado",X172=1,"Novato",X172=2,"Principiante avanzado",X172=3,"Competente",X172=4,"Proficiente",X172=5,"Master")</f>
        <v>Principiante avanzado</v>
      </c>
      <c r="Z172" s="21">
        <v>3</v>
      </c>
      <c r="AA172" s="21" t="str" cm="1">
        <f t="array" ref="AA172">_xlfn.IFS(Z172=0,"No evidenciado",Z172=1,"Novato",Z172=2,"Principiante avanzado",Z172=3,"Competente",Z172=4,"Proficiente",Z172=5,"Master")</f>
        <v>Competente</v>
      </c>
      <c r="AB172" s="21">
        <v>2</v>
      </c>
      <c r="AC172" s="21" t="str" cm="1">
        <f t="array" ref="AC172">_xlfn.IFS(AB172=0,"Prenovato",AB172=1,"Novato",AB172=2,"Principiante avanzado",AB172=3,"Competente",AB172=4,"Proficiente",AB172=5,"Master")</f>
        <v>Principiante avanzado</v>
      </c>
      <c r="AD172" s="21" t="str">
        <f t="shared" si="15"/>
        <v>EVALUACIÓN</v>
      </c>
    </row>
    <row r="173" spans="1:30" x14ac:dyDescent="0.25">
      <c r="A173" t="s">
        <v>193</v>
      </c>
      <c r="B173" t="s">
        <v>199</v>
      </c>
      <c r="C173" t="s">
        <v>205</v>
      </c>
      <c r="D173" t="s">
        <v>207</v>
      </c>
      <c r="E173" t="s">
        <v>218</v>
      </c>
      <c r="F173" t="s">
        <v>257</v>
      </c>
      <c r="G173" t="s">
        <v>298</v>
      </c>
      <c r="H173" s="5">
        <v>44713</v>
      </c>
      <c r="I173" s="1">
        <f t="shared" ca="1" si="12"/>
        <v>12</v>
      </c>
      <c r="J173" s="1" t="str">
        <f t="shared" ca="1" si="13"/>
        <v>3. Mayor a 6 meses</v>
      </c>
      <c r="K173" t="str">
        <f t="shared" si="11"/>
        <v>NO</v>
      </c>
      <c r="L173" t="s">
        <v>330</v>
      </c>
      <c r="M173" t="s">
        <v>343</v>
      </c>
      <c r="N173" t="s">
        <v>31</v>
      </c>
      <c r="O173" t="s">
        <v>31</v>
      </c>
      <c r="P173" t="str">
        <f t="shared" si="14"/>
        <v>PAUL EUGENIO ELGUERA MEZADiseño de Arq. Soluciones</v>
      </c>
      <c r="Q173">
        <v>3</v>
      </c>
      <c r="R173" t="s">
        <v>5</v>
      </c>
      <c r="S173" t="s">
        <v>21</v>
      </c>
      <c r="T173" s="21">
        <v>2</v>
      </c>
      <c r="U173" s="21" t="str" cm="1">
        <f t="array" ref="U173">_xlfn.IFS(T173=0,"Prenovato",T173=1,"Novato",T173=2,"Principiante avanzado",T173=3,"Competente",T173=4,"Proficiente",T173=5,"Master")</f>
        <v>Principiante avanzado</v>
      </c>
      <c r="V173" s="21">
        <v>2</v>
      </c>
      <c r="W173" s="21" t="str" cm="1">
        <f t="array" ref="W173">_xlfn.IFS(V173=0,"No evidenciado",V173=1,"Novato",V173=2,"Principiante avanzado",V173=3,"Competente",V173=4,"Proficiente",V173=5,"Master")</f>
        <v>Principiante avanzado</v>
      </c>
      <c r="X173" s="21">
        <v>2</v>
      </c>
      <c r="Y173" s="21" t="str" cm="1">
        <f t="array" ref="Y173">_xlfn.IFS(X173=0,"No evidenciado",X173=1,"Novato",X173=2,"Principiante avanzado",X173=3,"Competente",X173=4,"Proficiente",X173=5,"Master")</f>
        <v>Principiante avanzado</v>
      </c>
      <c r="Z173" s="21">
        <v>3</v>
      </c>
      <c r="AA173" s="21" t="str" cm="1">
        <f t="array" ref="AA173">_xlfn.IFS(Z173=0,"No evidenciado",Z173=1,"Novato",Z173=2,"Principiante avanzado",Z173=3,"Competente",Z173=4,"Proficiente",Z173=5,"Master")</f>
        <v>Competente</v>
      </c>
      <c r="AB173" s="21">
        <v>2</v>
      </c>
      <c r="AC173" s="21" t="str" cm="1">
        <f t="array" ref="AC173">_xlfn.IFS(AB173=0,"Prenovato",AB173=1,"Novato",AB173=2,"Principiante avanzado",AB173=3,"Competente",AB173=4,"Proficiente",AB173=5,"Master")</f>
        <v>Principiante avanzado</v>
      </c>
      <c r="AD173" s="21" t="str">
        <f t="shared" si="15"/>
        <v>EVALUACIÓN</v>
      </c>
    </row>
    <row r="174" spans="1:30" x14ac:dyDescent="0.25">
      <c r="A174" t="s">
        <v>193</v>
      </c>
      <c r="B174" t="s">
        <v>199</v>
      </c>
      <c r="C174" t="s">
        <v>205</v>
      </c>
      <c r="D174" t="s">
        <v>207</v>
      </c>
      <c r="E174" t="s">
        <v>218</v>
      </c>
      <c r="F174" t="s">
        <v>257</v>
      </c>
      <c r="G174" t="s">
        <v>298</v>
      </c>
      <c r="H174" s="5">
        <v>44713</v>
      </c>
      <c r="I174" s="1">
        <f t="shared" ca="1" si="12"/>
        <v>12</v>
      </c>
      <c r="J174" s="1" t="str">
        <f t="shared" ca="1" si="13"/>
        <v>3. Mayor a 6 meses</v>
      </c>
      <c r="K174" t="str">
        <f t="shared" si="11"/>
        <v>NO</v>
      </c>
      <c r="L174" t="s">
        <v>330</v>
      </c>
      <c r="M174" t="s">
        <v>344</v>
      </c>
      <c r="N174" t="s">
        <v>345</v>
      </c>
      <c r="O174" t="s">
        <v>345</v>
      </c>
      <c r="P174" t="str">
        <f t="shared" si="14"/>
        <v>PAUL EUGENIO ELGUERA MEZAAutomatización</v>
      </c>
      <c r="Q174">
        <v>2</v>
      </c>
      <c r="R174" t="s">
        <v>4</v>
      </c>
      <c r="S174" t="s">
        <v>21</v>
      </c>
      <c r="T174" s="21">
        <v>2</v>
      </c>
      <c r="U174" s="21" t="str" cm="1">
        <f t="array" ref="U174">_xlfn.IFS(T174=0,"Prenovato",T174=1,"Novato",T174=2,"Principiante avanzado",T174=3,"Competente",T174=4,"Proficiente",T174=5,"Master")</f>
        <v>Principiante avanzado</v>
      </c>
      <c r="V174" s="21">
        <v>2</v>
      </c>
      <c r="W174" s="21" t="str" cm="1">
        <f t="array" ref="W174">_xlfn.IFS(V174=0,"No evidenciado",V174=1,"Novato",V174=2,"Principiante avanzado",V174=3,"Competente",V174=4,"Proficiente",V174=5,"Master")</f>
        <v>Principiante avanzado</v>
      </c>
      <c r="X174" s="21">
        <v>2</v>
      </c>
      <c r="Y174" s="21" t="str" cm="1">
        <f t="array" ref="Y174">_xlfn.IFS(X174=0,"No evidenciado",X174=1,"Novato",X174=2,"Principiante avanzado",X174=3,"Competente",X174=4,"Proficiente",X174=5,"Master")</f>
        <v>Principiante avanzado</v>
      </c>
      <c r="Z174" s="21">
        <v>3</v>
      </c>
      <c r="AA174" s="21" t="str" cm="1">
        <f t="array" ref="AA174">_xlfn.IFS(Z174=0,"No evidenciado",Z174=1,"Novato",Z174=2,"Principiante avanzado",Z174=3,"Competente",Z174=4,"Proficiente",Z174=5,"Master")</f>
        <v>Competente</v>
      </c>
      <c r="AB174" s="21">
        <v>2</v>
      </c>
      <c r="AC174" s="21" t="str" cm="1">
        <f t="array" ref="AC174">_xlfn.IFS(AB174=0,"Prenovato",AB174=1,"Novato",AB174=2,"Principiante avanzado",AB174=3,"Competente",AB174=4,"Proficiente",AB174=5,"Master")</f>
        <v>Principiante avanzado</v>
      </c>
      <c r="AD174" s="21" t="str">
        <f t="shared" si="15"/>
        <v>EVALUACIÓN</v>
      </c>
    </row>
    <row r="175" spans="1:30" x14ac:dyDescent="0.25">
      <c r="A175" t="s">
        <v>193</v>
      </c>
      <c r="B175" t="s">
        <v>199</v>
      </c>
      <c r="C175" t="s">
        <v>205</v>
      </c>
      <c r="D175" t="s">
        <v>207</v>
      </c>
      <c r="E175" t="s">
        <v>218</v>
      </c>
      <c r="F175" t="s">
        <v>257</v>
      </c>
      <c r="G175" t="s">
        <v>298</v>
      </c>
      <c r="H175" s="5">
        <v>44713</v>
      </c>
      <c r="I175" s="1">
        <f t="shared" ca="1" si="12"/>
        <v>12</v>
      </c>
      <c r="J175" s="1" t="str">
        <f t="shared" ca="1" si="13"/>
        <v>3. Mayor a 6 meses</v>
      </c>
      <c r="K175" t="str">
        <f t="shared" si="11"/>
        <v>NO</v>
      </c>
      <c r="L175" t="s">
        <v>330</v>
      </c>
      <c r="M175" t="s">
        <v>333</v>
      </c>
      <c r="N175" t="s">
        <v>345</v>
      </c>
      <c r="O175" t="s">
        <v>345</v>
      </c>
      <c r="P175" t="str">
        <f t="shared" si="14"/>
        <v>PAUL EUGENIO ELGUERA MEZATecnología BCP</v>
      </c>
      <c r="Q175">
        <v>2</v>
      </c>
      <c r="R175" t="s">
        <v>4</v>
      </c>
      <c r="S175" t="s">
        <v>21</v>
      </c>
      <c r="T175" s="21">
        <v>2</v>
      </c>
      <c r="U175" s="21" t="str" cm="1">
        <f t="array" ref="U175">_xlfn.IFS(T175=0,"Prenovato",T175=1,"Novato",T175=2,"Principiante avanzado",T175=3,"Competente",T175=4,"Proficiente",T175=5,"Master")</f>
        <v>Principiante avanzado</v>
      </c>
      <c r="V175" s="21">
        <v>2</v>
      </c>
      <c r="W175" s="21" t="str" cm="1">
        <f t="array" ref="W175">_xlfn.IFS(V175=0,"No evidenciado",V175=1,"Novato",V175=2,"Principiante avanzado",V175=3,"Competente",V175=4,"Proficiente",V175=5,"Master")</f>
        <v>Principiante avanzado</v>
      </c>
      <c r="X175" s="21">
        <v>2</v>
      </c>
      <c r="Y175" s="21" t="str" cm="1">
        <f t="array" ref="Y175">_xlfn.IFS(X175=0,"No evidenciado",X175=1,"Novato",X175=2,"Principiante avanzado",X175=3,"Competente",X175=4,"Proficiente",X175=5,"Master")</f>
        <v>Principiante avanzado</v>
      </c>
      <c r="Z175" s="21">
        <v>3</v>
      </c>
      <c r="AA175" s="21" t="str" cm="1">
        <f t="array" ref="AA175">_xlfn.IFS(Z175=0,"No evidenciado",Z175=1,"Novato",Z175=2,"Principiante avanzado",Z175=3,"Competente",Z175=4,"Proficiente",Z175=5,"Master")</f>
        <v>Competente</v>
      </c>
      <c r="AB175" s="21">
        <v>2</v>
      </c>
      <c r="AC175" s="21" t="str" cm="1">
        <f t="array" ref="AC175">_xlfn.IFS(AB175=0,"Prenovato",AB175=1,"Novato",AB175=2,"Principiante avanzado",AB175=3,"Competente",AB175=4,"Proficiente",AB175=5,"Master")</f>
        <v>Principiante avanzado</v>
      </c>
      <c r="AD175" s="21" t="str">
        <f t="shared" si="15"/>
        <v>EVALUACIÓN</v>
      </c>
    </row>
    <row r="176" spans="1:30" x14ac:dyDescent="0.25">
      <c r="A176" t="s">
        <v>193</v>
      </c>
      <c r="B176" t="s">
        <v>199</v>
      </c>
      <c r="C176" t="s">
        <v>205</v>
      </c>
      <c r="D176" t="s">
        <v>207</v>
      </c>
      <c r="E176" t="s">
        <v>218</v>
      </c>
      <c r="F176" t="s">
        <v>257</v>
      </c>
      <c r="G176" t="s">
        <v>298</v>
      </c>
      <c r="H176" s="5">
        <v>44713</v>
      </c>
      <c r="I176" s="1">
        <f t="shared" ca="1" si="12"/>
        <v>12</v>
      </c>
      <c r="J176" s="1" t="str">
        <f t="shared" ca="1" si="13"/>
        <v>3. Mayor a 6 meses</v>
      </c>
      <c r="K176" t="str">
        <f t="shared" si="11"/>
        <v>NO</v>
      </c>
      <c r="L176" t="s">
        <v>330</v>
      </c>
      <c r="M176" t="s">
        <v>331</v>
      </c>
      <c r="N176" t="s">
        <v>345</v>
      </c>
      <c r="O176" t="s">
        <v>345</v>
      </c>
      <c r="P176" t="str">
        <f t="shared" si="14"/>
        <v>PAUL EUGENIO ELGUERA MEZACloud</v>
      </c>
      <c r="Q176">
        <v>2</v>
      </c>
      <c r="R176" t="s">
        <v>4</v>
      </c>
      <c r="S176" t="s">
        <v>21</v>
      </c>
      <c r="T176" s="21">
        <v>2</v>
      </c>
      <c r="U176" s="21" t="str" cm="1">
        <f t="array" ref="U176">_xlfn.IFS(T176=0,"Prenovato",T176=1,"Novato",T176=2,"Principiante avanzado",T176=3,"Competente",T176=4,"Proficiente",T176=5,"Master")</f>
        <v>Principiante avanzado</v>
      </c>
      <c r="V176" s="21">
        <v>2</v>
      </c>
      <c r="W176" s="21" t="str" cm="1">
        <f t="array" ref="W176">_xlfn.IFS(V176=0,"No evidenciado",V176=1,"Novato",V176=2,"Principiante avanzado",V176=3,"Competente",V176=4,"Proficiente",V176=5,"Master")</f>
        <v>Principiante avanzado</v>
      </c>
      <c r="X176" s="21">
        <v>2</v>
      </c>
      <c r="Y176" s="21" t="str" cm="1">
        <f t="array" ref="Y176">_xlfn.IFS(X176=0,"No evidenciado",X176=1,"Novato",X176=2,"Principiante avanzado",X176=3,"Competente",X176=4,"Proficiente",X176=5,"Master")</f>
        <v>Principiante avanzado</v>
      </c>
      <c r="Z176" s="21">
        <v>3</v>
      </c>
      <c r="AA176" s="21" t="str" cm="1">
        <f t="array" ref="AA176">_xlfn.IFS(Z176=0,"No evidenciado",Z176=1,"Novato",Z176=2,"Principiante avanzado",Z176=3,"Competente",Z176=4,"Proficiente",Z176=5,"Master")</f>
        <v>Competente</v>
      </c>
      <c r="AB176" s="21">
        <v>2</v>
      </c>
      <c r="AC176" s="21" t="str" cm="1">
        <f t="array" ref="AC176">_xlfn.IFS(AB176=0,"Prenovato",AB176=1,"Novato",AB176=2,"Principiante avanzado",AB176=3,"Competente",AB176=4,"Proficiente",AB176=5,"Master")</f>
        <v>Principiante avanzado</v>
      </c>
      <c r="AD176" s="21" t="str">
        <f t="shared" si="15"/>
        <v>EVALUACIÓN</v>
      </c>
    </row>
    <row r="177" spans="1:30" x14ac:dyDescent="0.25">
      <c r="A177" t="s">
        <v>193</v>
      </c>
      <c r="B177" t="s">
        <v>199</v>
      </c>
      <c r="C177" t="s">
        <v>205</v>
      </c>
      <c r="D177" t="s">
        <v>207</v>
      </c>
      <c r="E177" t="s">
        <v>218</v>
      </c>
      <c r="F177" t="s">
        <v>257</v>
      </c>
      <c r="G177" t="s">
        <v>298</v>
      </c>
      <c r="H177" s="5">
        <v>44713</v>
      </c>
      <c r="I177" s="1">
        <f t="shared" ca="1" si="12"/>
        <v>12</v>
      </c>
      <c r="J177" s="1" t="str">
        <f t="shared" ca="1" si="13"/>
        <v>3. Mayor a 6 meses</v>
      </c>
      <c r="K177" t="str">
        <f t="shared" si="11"/>
        <v>NO</v>
      </c>
      <c r="L177" t="s">
        <v>330</v>
      </c>
      <c r="M177" t="s">
        <v>332</v>
      </c>
      <c r="N177" t="s">
        <v>345</v>
      </c>
      <c r="O177" t="s">
        <v>345</v>
      </c>
      <c r="P177" t="str">
        <f t="shared" si="14"/>
        <v>PAUL EUGENIO ELGUERA MEZAPrincipios de seguridad</v>
      </c>
      <c r="Q177">
        <v>2</v>
      </c>
      <c r="R177" t="s">
        <v>4</v>
      </c>
      <c r="S177" t="s">
        <v>21</v>
      </c>
      <c r="T177" s="21">
        <v>2</v>
      </c>
      <c r="U177" s="21" t="str" cm="1">
        <f t="array" ref="U177">_xlfn.IFS(T177=0,"Prenovato",T177=1,"Novato",T177=2,"Principiante avanzado",T177=3,"Competente",T177=4,"Proficiente",T177=5,"Master")</f>
        <v>Principiante avanzado</v>
      </c>
      <c r="V177" s="21">
        <v>2</v>
      </c>
      <c r="W177" s="21" t="str" cm="1">
        <f t="array" ref="W177">_xlfn.IFS(V177=0,"No evidenciado",V177=1,"Novato",V177=2,"Principiante avanzado",V177=3,"Competente",V177=4,"Proficiente",V177=5,"Master")</f>
        <v>Principiante avanzado</v>
      </c>
      <c r="X177" s="21">
        <v>2</v>
      </c>
      <c r="Y177" s="21" t="str" cm="1">
        <f t="array" ref="Y177">_xlfn.IFS(X177=0,"No evidenciado",X177=1,"Novato",X177=2,"Principiante avanzado",X177=3,"Competente",X177=4,"Proficiente",X177=5,"Master")</f>
        <v>Principiante avanzado</v>
      </c>
      <c r="Z177" s="21">
        <v>3</v>
      </c>
      <c r="AA177" s="21" t="str" cm="1">
        <f t="array" ref="AA177">_xlfn.IFS(Z177=0,"No evidenciado",Z177=1,"Novato",Z177=2,"Principiante avanzado",Z177=3,"Competente",Z177=4,"Proficiente",Z177=5,"Master")</f>
        <v>Competente</v>
      </c>
      <c r="AB177" s="21">
        <v>2</v>
      </c>
      <c r="AC177" s="21" t="str" cm="1">
        <f t="array" ref="AC177">_xlfn.IFS(AB177=0,"Prenovato",AB177=1,"Novato",AB177=2,"Principiante avanzado",AB177=3,"Competente",AB177=4,"Proficiente",AB177=5,"Master")</f>
        <v>Principiante avanzado</v>
      </c>
      <c r="AD177" s="21" t="str">
        <f t="shared" si="15"/>
        <v>EVALUACIÓN</v>
      </c>
    </row>
    <row r="178" spans="1:30" x14ac:dyDescent="0.25">
      <c r="A178" t="s">
        <v>193</v>
      </c>
      <c r="B178" t="s">
        <v>199</v>
      </c>
      <c r="C178" t="s">
        <v>205</v>
      </c>
      <c r="D178" t="s">
        <v>207</v>
      </c>
      <c r="E178" t="s">
        <v>218</v>
      </c>
      <c r="F178" t="s">
        <v>257</v>
      </c>
      <c r="G178" t="s">
        <v>298</v>
      </c>
      <c r="H178" s="5">
        <v>44713</v>
      </c>
      <c r="I178" s="1">
        <f t="shared" ca="1" si="12"/>
        <v>12</v>
      </c>
      <c r="J178" s="1" t="str">
        <f t="shared" ca="1" si="13"/>
        <v>3. Mayor a 6 meses</v>
      </c>
      <c r="K178" t="str">
        <f t="shared" si="11"/>
        <v>NO</v>
      </c>
      <c r="L178" t="s">
        <v>330</v>
      </c>
      <c r="M178" t="s">
        <v>334</v>
      </c>
      <c r="N178" t="s">
        <v>31</v>
      </c>
      <c r="O178" t="s">
        <v>31</v>
      </c>
      <c r="P178" t="str">
        <f t="shared" si="14"/>
        <v>PAUL EUGENIO ELGUERA MEZAPlataformas</v>
      </c>
      <c r="Q178">
        <v>2</v>
      </c>
      <c r="R178" t="s">
        <v>4</v>
      </c>
      <c r="S178" t="s">
        <v>21</v>
      </c>
      <c r="T178" s="21">
        <v>2</v>
      </c>
      <c r="U178" s="21" t="str" cm="1">
        <f t="array" ref="U178">_xlfn.IFS(T178=0,"Prenovato",T178=1,"Novato",T178=2,"Principiante avanzado",T178=3,"Competente",T178=4,"Proficiente",T178=5,"Master")</f>
        <v>Principiante avanzado</v>
      </c>
      <c r="V178" s="21">
        <v>2</v>
      </c>
      <c r="W178" s="21" t="str" cm="1">
        <f t="array" ref="W178">_xlfn.IFS(V178=0,"No evidenciado",V178=1,"Novato",V178=2,"Principiante avanzado",V178=3,"Competente",V178=4,"Proficiente",V178=5,"Master")</f>
        <v>Principiante avanzado</v>
      </c>
      <c r="X178" s="21">
        <v>2</v>
      </c>
      <c r="Y178" s="21" t="str" cm="1">
        <f t="array" ref="Y178">_xlfn.IFS(X178=0,"No evidenciado",X178=1,"Novato",X178=2,"Principiante avanzado",X178=3,"Competente",X178=4,"Proficiente",X178=5,"Master")</f>
        <v>Principiante avanzado</v>
      </c>
      <c r="Z178" s="21">
        <v>3</v>
      </c>
      <c r="AA178" s="21" t="str" cm="1">
        <f t="array" ref="AA178">_xlfn.IFS(Z178=0,"No evidenciado",Z178=1,"Novato",Z178=2,"Principiante avanzado",Z178=3,"Competente",Z178=4,"Proficiente",Z178=5,"Master")</f>
        <v>Competente</v>
      </c>
      <c r="AB178" s="21">
        <v>2</v>
      </c>
      <c r="AC178" s="21" t="str" cm="1">
        <f t="array" ref="AC178">_xlfn.IFS(AB178=0,"Prenovato",AB178=1,"Novato",AB178=2,"Principiante avanzado",AB178=3,"Competente",AB178=4,"Proficiente",AB178=5,"Master")</f>
        <v>Principiante avanzado</v>
      </c>
      <c r="AD178" s="21" t="str">
        <f t="shared" si="15"/>
        <v>EVALUACIÓN</v>
      </c>
    </row>
    <row r="179" spans="1:30" x14ac:dyDescent="0.25">
      <c r="A179" t="s">
        <v>193</v>
      </c>
      <c r="B179" t="s">
        <v>199</v>
      </c>
      <c r="C179" t="s">
        <v>205</v>
      </c>
      <c r="D179" t="s">
        <v>207</v>
      </c>
      <c r="E179" t="s">
        <v>218</v>
      </c>
      <c r="F179" t="s">
        <v>257</v>
      </c>
      <c r="G179" t="s">
        <v>298</v>
      </c>
      <c r="H179" s="5">
        <v>44713</v>
      </c>
      <c r="I179" s="1">
        <f t="shared" ca="1" si="12"/>
        <v>12</v>
      </c>
      <c r="J179" s="1" t="str">
        <f t="shared" ca="1" si="13"/>
        <v>3. Mayor a 6 meses</v>
      </c>
      <c r="K179" t="str">
        <f t="shared" si="11"/>
        <v>NO</v>
      </c>
      <c r="L179" t="s">
        <v>330</v>
      </c>
      <c r="M179" t="s">
        <v>335</v>
      </c>
      <c r="N179" t="s">
        <v>31</v>
      </c>
      <c r="O179" t="s">
        <v>31</v>
      </c>
      <c r="P179" t="str">
        <f t="shared" si="14"/>
        <v>PAUL EUGENIO ELGUERA MEZAPatrones de Arq. Soluciones</v>
      </c>
      <c r="Q179">
        <v>3</v>
      </c>
      <c r="R179" t="s">
        <v>5</v>
      </c>
      <c r="S179" t="s">
        <v>21</v>
      </c>
      <c r="T179" s="21">
        <v>2</v>
      </c>
      <c r="U179" s="21" t="str" cm="1">
        <f t="array" ref="U179">_xlfn.IFS(T179=0,"Prenovato",T179=1,"Novato",T179=2,"Principiante avanzado",T179=3,"Competente",T179=4,"Proficiente",T179=5,"Master")</f>
        <v>Principiante avanzado</v>
      </c>
      <c r="V179" s="21">
        <v>2</v>
      </c>
      <c r="W179" s="21" t="str" cm="1">
        <f t="array" ref="W179">_xlfn.IFS(V179=0,"No evidenciado",V179=1,"Novato",V179=2,"Principiante avanzado",V179=3,"Competente",V179=4,"Proficiente",V179=5,"Master")</f>
        <v>Principiante avanzado</v>
      </c>
      <c r="X179" s="21">
        <v>2</v>
      </c>
      <c r="Y179" s="21" t="str" cm="1">
        <f t="array" ref="Y179">_xlfn.IFS(X179=0,"No evidenciado",X179=1,"Novato",X179=2,"Principiante avanzado",X179=3,"Competente",X179=4,"Proficiente",X179=5,"Master")</f>
        <v>Principiante avanzado</v>
      </c>
      <c r="Z179" s="21">
        <v>3</v>
      </c>
      <c r="AA179" s="21" t="str" cm="1">
        <f t="array" ref="AA179">_xlfn.IFS(Z179=0,"No evidenciado",Z179=1,"Novato",Z179=2,"Principiante avanzado",Z179=3,"Competente",Z179=4,"Proficiente",Z179=5,"Master")</f>
        <v>Competente</v>
      </c>
      <c r="AB179" s="21">
        <v>2</v>
      </c>
      <c r="AC179" s="21" t="str" cm="1">
        <f t="array" ref="AC179">_xlfn.IFS(AB179=0,"Prenovato",AB179=1,"Novato",AB179=2,"Principiante avanzado",AB179=3,"Competente",AB179=4,"Proficiente",AB179=5,"Master")</f>
        <v>Principiante avanzado</v>
      </c>
      <c r="AD179" s="21" t="str">
        <f t="shared" si="15"/>
        <v>EVALUACIÓN</v>
      </c>
    </row>
    <row r="180" spans="1:30" x14ac:dyDescent="0.25">
      <c r="A180" t="s">
        <v>193</v>
      </c>
      <c r="B180" t="s">
        <v>199</v>
      </c>
      <c r="C180" t="s">
        <v>205</v>
      </c>
      <c r="D180" t="s">
        <v>207</v>
      </c>
      <c r="E180" t="s">
        <v>218</v>
      </c>
      <c r="F180" t="s">
        <v>257</v>
      </c>
      <c r="G180" t="s">
        <v>298</v>
      </c>
      <c r="H180" s="5">
        <v>44713</v>
      </c>
      <c r="I180" s="1">
        <f t="shared" ca="1" si="12"/>
        <v>12</v>
      </c>
      <c r="J180" s="1" t="str">
        <f t="shared" ca="1" si="13"/>
        <v>3. Mayor a 6 meses</v>
      </c>
      <c r="K180" t="str">
        <f t="shared" si="11"/>
        <v>NO</v>
      </c>
      <c r="L180" t="s">
        <v>330</v>
      </c>
      <c r="M180" t="s">
        <v>337</v>
      </c>
      <c r="N180" t="s">
        <v>345</v>
      </c>
      <c r="O180" t="s">
        <v>345</v>
      </c>
      <c r="P180" t="str">
        <f t="shared" si="14"/>
        <v>PAUL EUGENIO ELGUERA MEZAModelos Bancarios</v>
      </c>
      <c r="Q180">
        <v>2</v>
      </c>
      <c r="R180" t="s">
        <v>4</v>
      </c>
      <c r="S180" t="s">
        <v>21</v>
      </c>
      <c r="T180" s="21">
        <v>2</v>
      </c>
      <c r="U180" s="21" t="str" cm="1">
        <f t="array" ref="U180">_xlfn.IFS(T180=0,"Prenovato",T180=1,"Novato",T180=2,"Principiante avanzado",T180=3,"Competente",T180=4,"Proficiente",T180=5,"Master")</f>
        <v>Principiante avanzado</v>
      </c>
      <c r="V180" s="21">
        <v>2</v>
      </c>
      <c r="W180" s="21" t="str" cm="1">
        <f t="array" ref="W180">_xlfn.IFS(V180=0,"No evidenciado",V180=1,"Novato",V180=2,"Principiante avanzado",V180=3,"Competente",V180=4,"Proficiente",V180=5,"Master")</f>
        <v>Principiante avanzado</v>
      </c>
      <c r="X180" s="21">
        <v>2</v>
      </c>
      <c r="Y180" s="21" t="str" cm="1">
        <f t="array" ref="Y180">_xlfn.IFS(X180=0,"No evidenciado",X180=1,"Novato",X180=2,"Principiante avanzado",X180=3,"Competente",X180=4,"Proficiente",X180=5,"Master")</f>
        <v>Principiante avanzado</v>
      </c>
      <c r="Z180" s="21">
        <v>3</v>
      </c>
      <c r="AA180" s="21" t="str" cm="1">
        <f t="array" ref="AA180">_xlfn.IFS(Z180=0,"No evidenciado",Z180=1,"Novato",Z180=2,"Principiante avanzado",Z180=3,"Competente",Z180=4,"Proficiente",Z180=5,"Master")</f>
        <v>Competente</v>
      </c>
      <c r="AB180" s="21">
        <v>2</v>
      </c>
      <c r="AC180" s="21" t="str" cm="1">
        <f t="array" ref="AC180">_xlfn.IFS(AB180=0,"Prenovato",AB180=1,"Novato",AB180=2,"Principiante avanzado",AB180=3,"Competente",AB180=4,"Proficiente",AB180=5,"Master")</f>
        <v>Principiante avanzado</v>
      </c>
      <c r="AD180" s="21" t="str">
        <f t="shared" si="15"/>
        <v>EVALUACIÓN</v>
      </c>
    </row>
    <row r="181" spans="1:30" x14ac:dyDescent="0.25">
      <c r="A181" t="s">
        <v>193</v>
      </c>
      <c r="B181" t="s">
        <v>199</v>
      </c>
      <c r="C181" t="s">
        <v>205</v>
      </c>
      <c r="D181" t="s">
        <v>207</v>
      </c>
      <c r="E181" t="s">
        <v>218</v>
      </c>
      <c r="F181" t="s">
        <v>257</v>
      </c>
      <c r="G181" t="s">
        <v>298</v>
      </c>
      <c r="H181" s="5">
        <v>44713</v>
      </c>
      <c r="I181" s="1">
        <f t="shared" ca="1" si="12"/>
        <v>12</v>
      </c>
      <c r="J181" s="1" t="str">
        <f t="shared" ca="1" si="13"/>
        <v>3. Mayor a 6 meses</v>
      </c>
      <c r="K181" t="str">
        <f t="shared" si="11"/>
        <v>NO</v>
      </c>
      <c r="L181" t="s">
        <v>330</v>
      </c>
      <c r="M181" t="s">
        <v>338</v>
      </c>
      <c r="N181" t="s">
        <v>346</v>
      </c>
      <c r="O181" t="s">
        <v>345</v>
      </c>
      <c r="P181" t="str">
        <f t="shared" si="14"/>
        <v>PAUL EUGENIO ELGUERA MEZAOpen Banking</v>
      </c>
      <c r="Q181">
        <v>2</v>
      </c>
      <c r="R181" t="s">
        <v>4</v>
      </c>
      <c r="S181" t="s">
        <v>21</v>
      </c>
      <c r="T181" s="21">
        <v>2</v>
      </c>
      <c r="U181" s="21" t="str" cm="1">
        <f t="array" ref="U181">_xlfn.IFS(T181=0,"Prenovato",T181=1,"Novato",T181=2,"Principiante avanzado",T181=3,"Competente",T181=4,"Proficiente",T181=5,"Master")</f>
        <v>Principiante avanzado</v>
      </c>
      <c r="V181" s="21">
        <v>2</v>
      </c>
      <c r="W181" s="21" t="str" cm="1">
        <f t="array" ref="W181">_xlfn.IFS(V181=0,"No evidenciado",V181=1,"Novato",V181=2,"Principiante avanzado",V181=3,"Competente",V181=4,"Proficiente",V181=5,"Master")</f>
        <v>Principiante avanzado</v>
      </c>
      <c r="X181" s="21">
        <v>2</v>
      </c>
      <c r="Y181" s="21" t="str" cm="1">
        <f t="array" ref="Y181">_xlfn.IFS(X181=0,"No evidenciado",X181=1,"Novato",X181=2,"Principiante avanzado",X181=3,"Competente",X181=4,"Proficiente",X181=5,"Master")</f>
        <v>Principiante avanzado</v>
      </c>
      <c r="Z181" s="21">
        <v>3</v>
      </c>
      <c r="AA181" s="21" t="str" cm="1">
        <f t="array" ref="AA181">_xlfn.IFS(Z181=0,"No evidenciado",Z181=1,"Novato",Z181=2,"Principiante avanzado",Z181=3,"Competente",Z181=4,"Proficiente",Z181=5,"Master")</f>
        <v>Competente</v>
      </c>
      <c r="AB181" s="21">
        <v>2</v>
      </c>
      <c r="AC181" s="21" t="str" cm="1">
        <f t="array" ref="AC181">_xlfn.IFS(AB181=0,"Prenovato",AB181=1,"Novato",AB181=2,"Principiante avanzado",AB181=3,"Competente",AB181=4,"Proficiente",AB181=5,"Master")</f>
        <v>Principiante avanzado</v>
      </c>
      <c r="AD181" s="21" t="str">
        <f t="shared" si="15"/>
        <v>EVALUACIÓN</v>
      </c>
    </row>
    <row r="182" spans="1:30" x14ac:dyDescent="0.25">
      <c r="A182" t="s">
        <v>193</v>
      </c>
      <c r="B182" t="s">
        <v>199</v>
      </c>
      <c r="C182" t="s">
        <v>205</v>
      </c>
      <c r="D182" t="s">
        <v>207</v>
      </c>
      <c r="E182" t="s">
        <v>218</v>
      </c>
      <c r="F182" t="s">
        <v>257</v>
      </c>
      <c r="G182" t="s">
        <v>298</v>
      </c>
      <c r="H182" s="5">
        <v>44713</v>
      </c>
      <c r="I182" s="1">
        <f t="shared" ca="1" si="12"/>
        <v>12</v>
      </c>
      <c r="J182" s="1" t="str">
        <f t="shared" ca="1" si="13"/>
        <v>3. Mayor a 6 meses</v>
      </c>
      <c r="K182" t="str">
        <f t="shared" si="11"/>
        <v>NO</v>
      </c>
      <c r="L182" t="s">
        <v>330</v>
      </c>
      <c r="M182" t="s">
        <v>336</v>
      </c>
      <c r="N182" t="s">
        <v>345</v>
      </c>
      <c r="O182" t="s">
        <v>345</v>
      </c>
      <c r="P182" t="str">
        <f t="shared" si="14"/>
        <v>PAUL EUGENIO ELGUERA MEZAPatrones de Arq. Datos</v>
      </c>
      <c r="Q182">
        <v>2</v>
      </c>
      <c r="R182" t="s">
        <v>4</v>
      </c>
      <c r="S182" t="s">
        <v>21</v>
      </c>
      <c r="T182" s="21">
        <v>2</v>
      </c>
      <c r="U182" s="21" t="str" cm="1">
        <f t="array" ref="U182">_xlfn.IFS(T182=0,"Prenovato",T182=1,"Novato",T182=2,"Principiante avanzado",T182=3,"Competente",T182=4,"Proficiente",T182=5,"Master")</f>
        <v>Principiante avanzado</v>
      </c>
      <c r="V182" s="21">
        <v>2</v>
      </c>
      <c r="W182" s="21" t="str" cm="1">
        <f t="array" ref="W182">_xlfn.IFS(V182=0,"No evidenciado",V182=1,"Novato",V182=2,"Principiante avanzado",V182=3,"Competente",V182=4,"Proficiente",V182=5,"Master")</f>
        <v>Principiante avanzado</v>
      </c>
      <c r="X182" s="21">
        <v>2</v>
      </c>
      <c r="Y182" s="21" t="str" cm="1">
        <f t="array" ref="Y182">_xlfn.IFS(X182=0,"No evidenciado",X182=1,"Novato",X182=2,"Principiante avanzado",X182=3,"Competente",X182=4,"Proficiente",X182=5,"Master")</f>
        <v>Principiante avanzado</v>
      </c>
      <c r="Z182" s="21">
        <v>3</v>
      </c>
      <c r="AA182" s="21" t="str" cm="1">
        <f t="array" ref="AA182">_xlfn.IFS(Z182=0,"No evidenciado",Z182=1,"Novato",Z182=2,"Principiante avanzado",Z182=3,"Competente",Z182=4,"Proficiente",Z182=5,"Master")</f>
        <v>Competente</v>
      </c>
      <c r="AB182" s="21">
        <v>2</v>
      </c>
      <c r="AC182" s="21" t="str" cm="1">
        <f t="array" ref="AC182">_xlfn.IFS(AB182=0,"Prenovato",AB182=1,"Novato",AB182=2,"Principiante avanzado",AB182=3,"Competente",AB182=4,"Proficiente",AB182=5,"Master")</f>
        <v>Principiante avanzado</v>
      </c>
      <c r="AD182" s="21" t="str">
        <f t="shared" si="15"/>
        <v>EVALUACIÓN</v>
      </c>
    </row>
    <row r="183" spans="1:30" x14ac:dyDescent="0.25">
      <c r="A183" t="s">
        <v>193</v>
      </c>
      <c r="B183" t="s">
        <v>199</v>
      </c>
      <c r="C183" t="s">
        <v>205</v>
      </c>
      <c r="D183" t="s">
        <v>207</v>
      </c>
      <c r="E183" t="s">
        <v>218</v>
      </c>
      <c r="F183" t="s">
        <v>257</v>
      </c>
      <c r="G183" t="s">
        <v>298</v>
      </c>
      <c r="H183" s="5">
        <v>44713</v>
      </c>
      <c r="I183" s="1">
        <f t="shared" ca="1" si="12"/>
        <v>12</v>
      </c>
      <c r="J183" s="1" t="str">
        <f t="shared" ca="1" si="13"/>
        <v>3. Mayor a 6 meses</v>
      </c>
      <c r="K183" t="str">
        <f t="shared" si="11"/>
        <v>NO</v>
      </c>
      <c r="L183" t="s">
        <v>330</v>
      </c>
      <c r="M183" t="s">
        <v>339</v>
      </c>
      <c r="N183" t="s">
        <v>346</v>
      </c>
      <c r="O183" t="s">
        <v>345</v>
      </c>
      <c r="P183" t="str">
        <f t="shared" si="14"/>
        <v>PAUL EUGENIO ELGUERA MEZAMicroservicios y APIs</v>
      </c>
      <c r="Q183">
        <v>2</v>
      </c>
      <c r="R183" t="s">
        <v>4</v>
      </c>
      <c r="S183" t="s">
        <v>21</v>
      </c>
      <c r="T183" s="21">
        <v>2</v>
      </c>
      <c r="U183" s="21" t="str" cm="1">
        <f t="array" ref="U183">_xlfn.IFS(T183=0,"Prenovato",T183=1,"Novato",T183=2,"Principiante avanzado",T183=3,"Competente",T183=4,"Proficiente",T183=5,"Master")</f>
        <v>Principiante avanzado</v>
      </c>
      <c r="V183" s="21">
        <v>2</v>
      </c>
      <c r="W183" s="21" t="str" cm="1">
        <f t="array" ref="W183">_xlfn.IFS(V183=0,"No evidenciado",V183=1,"Novato",V183=2,"Principiante avanzado",V183=3,"Competente",V183=4,"Proficiente",V183=5,"Master")</f>
        <v>Principiante avanzado</v>
      </c>
      <c r="X183" s="21">
        <v>2</v>
      </c>
      <c r="Y183" s="21" t="str" cm="1">
        <f t="array" ref="Y183">_xlfn.IFS(X183=0,"No evidenciado",X183=1,"Novato",X183=2,"Principiante avanzado",X183=3,"Competente",X183=4,"Proficiente",X183=5,"Master")</f>
        <v>Principiante avanzado</v>
      </c>
      <c r="Z183" s="21">
        <v>3</v>
      </c>
      <c r="AA183" s="21" t="str" cm="1">
        <f t="array" ref="AA183">_xlfn.IFS(Z183=0,"No evidenciado",Z183=1,"Novato",Z183=2,"Principiante avanzado",Z183=3,"Competente",Z183=4,"Proficiente",Z183=5,"Master")</f>
        <v>Competente</v>
      </c>
      <c r="AB183" s="21">
        <v>2</v>
      </c>
      <c r="AC183" s="21" t="str" cm="1">
        <f t="array" ref="AC183">_xlfn.IFS(AB183=0,"Prenovato",AB183=1,"Novato",AB183=2,"Principiante avanzado",AB183=3,"Competente",AB183=4,"Proficiente",AB183=5,"Master")</f>
        <v>Principiante avanzado</v>
      </c>
      <c r="AD183" s="21" t="str">
        <f t="shared" si="15"/>
        <v>EVALUACIÓN</v>
      </c>
    </row>
    <row r="184" spans="1:30" x14ac:dyDescent="0.25">
      <c r="A184" t="s">
        <v>197</v>
      </c>
      <c r="B184" t="s">
        <v>203</v>
      </c>
      <c r="C184" t="s">
        <v>206</v>
      </c>
      <c r="D184" t="s">
        <v>207</v>
      </c>
      <c r="E184" t="s">
        <v>195</v>
      </c>
      <c r="F184" t="s">
        <v>201</v>
      </c>
      <c r="G184" t="s">
        <v>299</v>
      </c>
      <c r="H184" s="5">
        <v>44409</v>
      </c>
      <c r="I184" s="1">
        <f t="shared" ca="1" si="12"/>
        <v>22</v>
      </c>
      <c r="J184" s="1" t="str">
        <f t="shared" ca="1" si="13"/>
        <v>3. Mayor a 6 meses</v>
      </c>
      <c r="K184" t="str">
        <f t="shared" si="11"/>
        <v>NO</v>
      </c>
      <c r="L184" t="s">
        <v>205</v>
      </c>
      <c r="M184" t="s">
        <v>333</v>
      </c>
      <c r="N184" t="s">
        <v>345</v>
      </c>
      <c r="O184" t="s">
        <v>345</v>
      </c>
      <c r="P184" t="str">
        <f t="shared" si="14"/>
        <v>MARTIN IRVING MANRIQUE FLORESTecnología BCP</v>
      </c>
      <c r="Q184">
        <v>2</v>
      </c>
      <c r="R184" t="s">
        <v>4</v>
      </c>
      <c r="S184" t="s">
        <v>21</v>
      </c>
      <c r="T184" s="21">
        <v>3</v>
      </c>
      <c r="U184" s="21" t="str" cm="1">
        <f t="array" ref="U184">_xlfn.IFS(T184=0,"Prenovato",T184=1,"Novato",T184=2,"Principiante avanzado",T184=3,"Competente",T184=4,"Proficiente",T184=5,"Master")</f>
        <v>Competente</v>
      </c>
      <c r="V184" s="21">
        <v>4</v>
      </c>
      <c r="W184" s="21" t="str" cm="1">
        <f t="array" ref="W184">_xlfn.IFS(V184=0,"No evidenciado",V184=1,"Novato",V184=2,"Principiante avanzado",V184=3,"Competente",V184=4,"Proficiente",V184=5,"Master")</f>
        <v>Proficiente</v>
      </c>
      <c r="X184" s="21">
        <v>3</v>
      </c>
      <c r="Y184" s="21" t="str" cm="1">
        <f t="array" ref="Y184">_xlfn.IFS(X184=0,"No evidenciado",X184=1,"Novato",X184=2,"Principiante avanzado",X184=3,"Competente",X184=4,"Proficiente",X184=5,"Master")</f>
        <v>Competente</v>
      </c>
      <c r="Z184" s="21">
        <v>3</v>
      </c>
      <c r="AA184" s="21" t="str" cm="1">
        <f t="array" ref="AA184">_xlfn.IFS(Z184=0,"No evidenciado",Z184=1,"Novato",Z184=2,"Principiante avanzado",Z184=3,"Competente",Z184=4,"Proficiente",Z184=5,"Master")</f>
        <v>Competente</v>
      </c>
      <c r="AB184" s="21">
        <v>3</v>
      </c>
      <c r="AC184" s="21" t="str" cm="1">
        <f t="array" ref="AC184">_xlfn.IFS(AB184=0,"Prenovato",AB184=1,"Novato",AB184=2,"Principiante avanzado",AB184=3,"Competente",AB184=4,"Proficiente",AB184=5,"Master")</f>
        <v>Competente</v>
      </c>
      <c r="AD184" s="21" t="str">
        <f t="shared" si="15"/>
        <v>EVALUACIÓN</v>
      </c>
    </row>
    <row r="185" spans="1:30" x14ac:dyDescent="0.25">
      <c r="A185" t="s">
        <v>197</v>
      </c>
      <c r="B185" t="s">
        <v>203</v>
      </c>
      <c r="C185" t="s">
        <v>206</v>
      </c>
      <c r="D185" t="s">
        <v>207</v>
      </c>
      <c r="E185" t="s">
        <v>195</v>
      </c>
      <c r="F185" t="s">
        <v>201</v>
      </c>
      <c r="G185" t="s">
        <v>299</v>
      </c>
      <c r="H185" s="5">
        <v>44409</v>
      </c>
      <c r="I185" s="1">
        <f t="shared" ca="1" si="12"/>
        <v>22</v>
      </c>
      <c r="J185" s="1" t="str">
        <f t="shared" ca="1" si="13"/>
        <v>3. Mayor a 6 meses</v>
      </c>
      <c r="K185" t="str">
        <f t="shared" si="11"/>
        <v>NO</v>
      </c>
      <c r="L185" t="s">
        <v>205</v>
      </c>
      <c r="M185" t="s">
        <v>332</v>
      </c>
      <c r="N185" t="s">
        <v>345</v>
      </c>
      <c r="O185" t="s">
        <v>345</v>
      </c>
      <c r="P185" t="str">
        <f t="shared" si="14"/>
        <v>MARTIN IRVING MANRIQUE FLORESPrincipios de seguridad</v>
      </c>
      <c r="Q185">
        <v>2</v>
      </c>
      <c r="R185" t="s">
        <v>4</v>
      </c>
      <c r="S185" t="s">
        <v>21</v>
      </c>
      <c r="T185" s="21">
        <v>3</v>
      </c>
      <c r="U185" s="21" t="str" cm="1">
        <f t="array" ref="U185">_xlfn.IFS(T185=0,"Prenovato",T185=1,"Novato",T185=2,"Principiante avanzado",T185=3,"Competente",T185=4,"Proficiente",T185=5,"Master")</f>
        <v>Competente</v>
      </c>
      <c r="V185" s="21">
        <v>4</v>
      </c>
      <c r="W185" s="21" t="str" cm="1">
        <f t="array" ref="W185">_xlfn.IFS(V185=0,"No evidenciado",V185=1,"Novato",V185=2,"Principiante avanzado",V185=3,"Competente",V185=4,"Proficiente",V185=5,"Master")</f>
        <v>Proficiente</v>
      </c>
      <c r="X185" s="21">
        <v>3</v>
      </c>
      <c r="Y185" s="21" t="str" cm="1">
        <f t="array" ref="Y185">_xlfn.IFS(X185=0,"No evidenciado",X185=1,"Novato",X185=2,"Principiante avanzado",X185=3,"Competente",X185=4,"Proficiente",X185=5,"Master")</f>
        <v>Competente</v>
      </c>
      <c r="Z185" s="21">
        <v>3</v>
      </c>
      <c r="AA185" s="21" t="str" cm="1">
        <f t="array" ref="AA185">_xlfn.IFS(Z185=0,"No evidenciado",Z185=1,"Novato",Z185=2,"Principiante avanzado",Z185=3,"Competente",Z185=4,"Proficiente",Z185=5,"Master")</f>
        <v>Competente</v>
      </c>
      <c r="AB185" s="21">
        <v>3</v>
      </c>
      <c r="AC185" s="21" t="str" cm="1">
        <f t="array" ref="AC185">_xlfn.IFS(AB185=0,"Prenovato",AB185=1,"Novato",AB185=2,"Principiante avanzado",AB185=3,"Competente",AB185=4,"Proficiente",AB185=5,"Master")</f>
        <v>Competente</v>
      </c>
      <c r="AD185" s="21" t="str">
        <f t="shared" si="15"/>
        <v>EVALUACIÓN</v>
      </c>
    </row>
    <row r="186" spans="1:30" x14ac:dyDescent="0.25">
      <c r="A186" t="s">
        <v>197</v>
      </c>
      <c r="B186" t="s">
        <v>203</v>
      </c>
      <c r="C186" t="s">
        <v>206</v>
      </c>
      <c r="D186" t="s">
        <v>207</v>
      </c>
      <c r="E186" t="s">
        <v>195</v>
      </c>
      <c r="F186" t="s">
        <v>201</v>
      </c>
      <c r="G186" t="s">
        <v>299</v>
      </c>
      <c r="H186" s="5">
        <v>44409</v>
      </c>
      <c r="I186" s="1">
        <f t="shared" ca="1" si="12"/>
        <v>22</v>
      </c>
      <c r="J186" s="1" t="str">
        <f t="shared" ca="1" si="13"/>
        <v>3. Mayor a 6 meses</v>
      </c>
      <c r="K186" t="str">
        <f t="shared" si="11"/>
        <v>NO</v>
      </c>
      <c r="L186" t="s">
        <v>205</v>
      </c>
      <c r="M186" t="s">
        <v>336</v>
      </c>
      <c r="N186" t="s">
        <v>345</v>
      </c>
      <c r="O186" t="s">
        <v>345</v>
      </c>
      <c r="P186" t="str">
        <f t="shared" si="14"/>
        <v>MARTIN IRVING MANRIQUE FLORESPatrones de Arq. Datos</v>
      </c>
      <c r="Q186">
        <v>3</v>
      </c>
      <c r="R186" t="s">
        <v>5</v>
      </c>
      <c r="S186" t="s">
        <v>21</v>
      </c>
      <c r="T186" s="21">
        <v>3</v>
      </c>
      <c r="U186" s="21" t="str" cm="1">
        <f t="array" ref="U186">_xlfn.IFS(T186=0,"Prenovato",T186=1,"Novato",T186=2,"Principiante avanzado",T186=3,"Competente",T186=4,"Proficiente",T186=5,"Master")</f>
        <v>Competente</v>
      </c>
      <c r="V186" s="21">
        <v>4</v>
      </c>
      <c r="W186" s="21" t="str" cm="1">
        <f t="array" ref="W186">_xlfn.IFS(V186=0,"No evidenciado",V186=1,"Novato",V186=2,"Principiante avanzado",V186=3,"Competente",V186=4,"Proficiente",V186=5,"Master")</f>
        <v>Proficiente</v>
      </c>
      <c r="X186" s="21">
        <v>3</v>
      </c>
      <c r="Y186" s="21" t="str" cm="1">
        <f t="array" ref="Y186">_xlfn.IFS(X186=0,"No evidenciado",X186=1,"Novato",X186=2,"Principiante avanzado",X186=3,"Competente",X186=4,"Proficiente",X186=5,"Master")</f>
        <v>Competente</v>
      </c>
      <c r="Z186" s="21">
        <v>3</v>
      </c>
      <c r="AA186" s="21" t="str" cm="1">
        <f t="array" ref="AA186">_xlfn.IFS(Z186=0,"No evidenciado",Z186=1,"Novato",Z186=2,"Principiante avanzado",Z186=3,"Competente",Z186=4,"Proficiente",Z186=5,"Master")</f>
        <v>Competente</v>
      </c>
      <c r="AB186" s="21">
        <v>3</v>
      </c>
      <c r="AC186" s="21" t="str" cm="1">
        <f t="array" ref="AC186">_xlfn.IFS(AB186=0,"Prenovato",AB186=1,"Novato",AB186=2,"Principiante avanzado",AB186=3,"Competente",AB186=4,"Proficiente",AB186=5,"Master")</f>
        <v>Competente</v>
      </c>
      <c r="AD186" s="21" t="str">
        <f t="shared" si="15"/>
        <v>EVALUACIÓN</v>
      </c>
    </row>
    <row r="187" spans="1:30" x14ac:dyDescent="0.25">
      <c r="A187" t="s">
        <v>197</v>
      </c>
      <c r="B187" t="s">
        <v>203</v>
      </c>
      <c r="C187" t="s">
        <v>206</v>
      </c>
      <c r="D187" t="s">
        <v>207</v>
      </c>
      <c r="E187" t="s">
        <v>195</v>
      </c>
      <c r="F187" t="s">
        <v>201</v>
      </c>
      <c r="G187" t="s">
        <v>299</v>
      </c>
      <c r="H187" s="5">
        <v>44409</v>
      </c>
      <c r="I187" s="1">
        <f t="shared" ca="1" si="12"/>
        <v>22</v>
      </c>
      <c r="J187" s="1" t="str">
        <f t="shared" ca="1" si="13"/>
        <v>3. Mayor a 6 meses</v>
      </c>
      <c r="K187" t="str">
        <f t="shared" si="11"/>
        <v>NO</v>
      </c>
      <c r="L187" t="s">
        <v>205</v>
      </c>
      <c r="M187" t="s">
        <v>335</v>
      </c>
      <c r="N187" t="s">
        <v>31</v>
      </c>
      <c r="O187" t="s">
        <v>31</v>
      </c>
      <c r="P187" t="str">
        <f t="shared" si="14"/>
        <v>MARTIN IRVING MANRIQUE FLORESPatrones de Arq. Soluciones</v>
      </c>
      <c r="Q187">
        <v>3</v>
      </c>
      <c r="R187" t="s">
        <v>5</v>
      </c>
      <c r="S187" t="s">
        <v>21</v>
      </c>
      <c r="T187" s="21">
        <v>3</v>
      </c>
      <c r="U187" s="21" t="str" cm="1">
        <f t="array" ref="U187">_xlfn.IFS(T187=0,"Prenovato",T187=1,"Novato",T187=2,"Principiante avanzado",T187=3,"Competente",T187=4,"Proficiente",T187=5,"Master")</f>
        <v>Competente</v>
      </c>
      <c r="V187" s="21">
        <v>4</v>
      </c>
      <c r="W187" s="21" t="str" cm="1">
        <f t="array" ref="W187">_xlfn.IFS(V187=0,"No evidenciado",V187=1,"Novato",V187=2,"Principiante avanzado",V187=3,"Competente",V187=4,"Proficiente",V187=5,"Master")</f>
        <v>Proficiente</v>
      </c>
      <c r="X187" s="21">
        <v>3</v>
      </c>
      <c r="Y187" s="21" t="str" cm="1">
        <f t="array" ref="Y187">_xlfn.IFS(X187=0,"No evidenciado",X187=1,"Novato",X187=2,"Principiante avanzado",X187=3,"Competente",X187=4,"Proficiente",X187=5,"Master")</f>
        <v>Competente</v>
      </c>
      <c r="Z187" s="21">
        <v>3</v>
      </c>
      <c r="AA187" s="21" t="str" cm="1">
        <f t="array" ref="AA187">_xlfn.IFS(Z187=0,"No evidenciado",Z187=1,"Novato",Z187=2,"Principiante avanzado",Z187=3,"Competente",Z187=4,"Proficiente",Z187=5,"Master")</f>
        <v>Competente</v>
      </c>
      <c r="AB187" s="21">
        <v>3</v>
      </c>
      <c r="AC187" s="21" t="str" cm="1">
        <f t="array" ref="AC187">_xlfn.IFS(AB187=0,"Prenovato",AB187=1,"Novato",AB187=2,"Principiante avanzado",AB187=3,"Competente",AB187=4,"Proficiente",AB187=5,"Master")</f>
        <v>Competente</v>
      </c>
      <c r="AD187" s="21" t="str">
        <f t="shared" si="15"/>
        <v>EVALUACIÓN</v>
      </c>
    </row>
    <row r="188" spans="1:30" x14ac:dyDescent="0.25">
      <c r="A188" t="s">
        <v>197</v>
      </c>
      <c r="B188" t="s">
        <v>203</v>
      </c>
      <c r="C188" t="s">
        <v>206</v>
      </c>
      <c r="D188" t="s">
        <v>207</v>
      </c>
      <c r="E188" t="s">
        <v>195</v>
      </c>
      <c r="F188" t="s">
        <v>201</v>
      </c>
      <c r="G188" t="s">
        <v>299</v>
      </c>
      <c r="H188" s="5">
        <v>44409</v>
      </c>
      <c r="I188" s="1">
        <f t="shared" ca="1" si="12"/>
        <v>22</v>
      </c>
      <c r="J188" s="1" t="str">
        <f t="shared" ca="1" si="13"/>
        <v>3. Mayor a 6 meses</v>
      </c>
      <c r="K188" t="str">
        <f t="shared" si="11"/>
        <v>NO</v>
      </c>
      <c r="L188" t="s">
        <v>205</v>
      </c>
      <c r="M188" t="s">
        <v>334</v>
      </c>
      <c r="N188" t="s">
        <v>31</v>
      </c>
      <c r="O188" t="s">
        <v>31</v>
      </c>
      <c r="P188" t="str">
        <f t="shared" si="14"/>
        <v>MARTIN IRVING MANRIQUE FLORESPlataformas</v>
      </c>
      <c r="Q188">
        <v>3</v>
      </c>
      <c r="R188" t="s">
        <v>5</v>
      </c>
      <c r="S188" t="s">
        <v>21</v>
      </c>
      <c r="T188" s="21">
        <v>3</v>
      </c>
      <c r="U188" s="21" t="str" cm="1">
        <f t="array" ref="U188">_xlfn.IFS(T188=0,"Prenovato",T188=1,"Novato",T188=2,"Principiante avanzado",T188=3,"Competente",T188=4,"Proficiente",T188=5,"Master")</f>
        <v>Competente</v>
      </c>
      <c r="V188" s="21">
        <v>4</v>
      </c>
      <c r="W188" s="21" t="str" cm="1">
        <f t="array" ref="W188">_xlfn.IFS(V188=0,"No evidenciado",V188=1,"Novato",V188=2,"Principiante avanzado",V188=3,"Competente",V188=4,"Proficiente",V188=5,"Master")</f>
        <v>Proficiente</v>
      </c>
      <c r="X188" s="21">
        <v>3</v>
      </c>
      <c r="Y188" s="21" t="str" cm="1">
        <f t="array" ref="Y188">_xlfn.IFS(X188=0,"No evidenciado",X188=1,"Novato",X188=2,"Principiante avanzado",X188=3,"Competente",X188=4,"Proficiente",X188=5,"Master")</f>
        <v>Competente</v>
      </c>
      <c r="Z188" s="21">
        <v>3</v>
      </c>
      <c r="AA188" s="21" t="str" cm="1">
        <f t="array" ref="AA188">_xlfn.IFS(Z188=0,"No evidenciado",Z188=1,"Novato",Z188=2,"Principiante avanzado",Z188=3,"Competente",Z188=4,"Proficiente",Z188=5,"Master")</f>
        <v>Competente</v>
      </c>
      <c r="AB188" s="21">
        <v>3</v>
      </c>
      <c r="AC188" s="21" t="str" cm="1">
        <f t="array" ref="AC188">_xlfn.IFS(AB188=0,"Prenovato",AB188=1,"Novato",AB188=2,"Principiante avanzado",AB188=3,"Competente",AB188=4,"Proficiente",AB188=5,"Master")</f>
        <v>Competente</v>
      </c>
      <c r="AD188" s="21" t="str">
        <f t="shared" si="15"/>
        <v>EVALUACIÓN</v>
      </c>
    </row>
    <row r="189" spans="1:30" x14ac:dyDescent="0.25">
      <c r="A189" t="s">
        <v>197</v>
      </c>
      <c r="B189" t="s">
        <v>203</v>
      </c>
      <c r="C189" t="s">
        <v>206</v>
      </c>
      <c r="D189" t="s">
        <v>207</v>
      </c>
      <c r="E189" t="s">
        <v>195</v>
      </c>
      <c r="F189" t="s">
        <v>201</v>
      </c>
      <c r="G189" t="s">
        <v>299</v>
      </c>
      <c r="H189" s="5">
        <v>44409</v>
      </c>
      <c r="I189" s="1">
        <f t="shared" ca="1" si="12"/>
        <v>22</v>
      </c>
      <c r="J189" s="1" t="str">
        <f t="shared" ca="1" si="13"/>
        <v>3. Mayor a 6 meses</v>
      </c>
      <c r="K189" t="str">
        <f t="shared" si="11"/>
        <v>NO</v>
      </c>
      <c r="L189" t="s">
        <v>205</v>
      </c>
      <c r="M189" t="s">
        <v>331</v>
      </c>
      <c r="N189" t="s">
        <v>345</v>
      </c>
      <c r="O189" t="s">
        <v>345</v>
      </c>
      <c r="P189" t="str">
        <f t="shared" si="14"/>
        <v>MARTIN IRVING MANRIQUE FLORESCloud</v>
      </c>
      <c r="Q189">
        <v>3</v>
      </c>
      <c r="R189" t="s">
        <v>5</v>
      </c>
      <c r="S189" t="s">
        <v>21</v>
      </c>
      <c r="T189" s="21">
        <v>3</v>
      </c>
      <c r="U189" s="21" t="str" cm="1">
        <f t="array" ref="U189">_xlfn.IFS(T189=0,"Prenovato",T189=1,"Novato",T189=2,"Principiante avanzado",T189=3,"Competente",T189=4,"Proficiente",T189=5,"Master")</f>
        <v>Competente</v>
      </c>
      <c r="V189" s="21">
        <v>4</v>
      </c>
      <c r="W189" s="21" t="str" cm="1">
        <f t="array" ref="W189">_xlfn.IFS(V189=0,"No evidenciado",V189=1,"Novato",V189=2,"Principiante avanzado",V189=3,"Competente",V189=4,"Proficiente",V189=5,"Master")</f>
        <v>Proficiente</v>
      </c>
      <c r="X189" s="21">
        <v>3</v>
      </c>
      <c r="Y189" s="21" t="str" cm="1">
        <f t="array" ref="Y189">_xlfn.IFS(X189=0,"No evidenciado",X189=1,"Novato",X189=2,"Principiante avanzado",X189=3,"Competente",X189=4,"Proficiente",X189=5,"Master")</f>
        <v>Competente</v>
      </c>
      <c r="Z189" s="21">
        <v>3</v>
      </c>
      <c r="AA189" s="21" t="str" cm="1">
        <f t="array" ref="AA189">_xlfn.IFS(Z189=0,"No evidenciado",Z189=1,"Novato",Z189=2,"Principiante avanzado",Z189=3,"Competente",Z189=4,"Proficiente",Z189=5,"Master")</f>
        <v>Competente</v>
      </c>
      <c r="AB189" s="21">
        <v>3</v>
      </c>
      <c r="AC189" s="21" t="str" cm="1">
        <f t="array" ref="AC189">_xlfn.IFS(AB189=0,"Prenovato",AB189=1,"Novato",AB189=2,"Principiante avanzado",AB189=3,"Competente",AB189=4,"Proficiente",AB189=5,"Master")</f>
        <v>Competente</v>
      </c>
      <c r="AD189" s="21" t="str">
        <f t="shared" si="15"/>
        <v>EVALUACIÓN</v>
      </c>
    </row>
    <row r="190" spans="1:30" x14ac:dyDescent="0.25">
      <c r="A190" t="s">
        <v>197</v>
      </c>
      <c r="B190" t="s">
        <v>203</v>
      </c>
      <c r="C190" t="s">
        <v>206</v>
      </c>
      <c r="D190" t="s">
        <v>207</v>
      </c>
      <c r="E190" t="s">
        <v>195</v>
      </c>
      <c r="F190" t="s">
        <v>201</v>
      </c>
      <c r="G190" t="s">
        <v>299</v>
      </c>
      <c r="H190" s="5">
        <v>44409</v>
      </c>
      <c r="I190" s="1">
        <f t="shared" ca="1" si="12"/>
        <v>22</v>
      </c>
      <c r="J190" s="1" t="str">
        <f t="shared" ca="1" si="13"/>
        <v>3. Mayor a 6 meses</v>
      </c>
      <c r="K190" t="str">
        <f t="shared" si="11"/>
        <v>NO</v>
      </c>
      <c r="L190" t="s">
        <v>205</v>
      </c>
      <c r="M190" t="s">
        <v>344</v>
      </c>
      <c r="N190" t="s">
        <v>345</v>
      </c>
      <c r="O190" t="s">
        <v>345</v>
      </c>
      <c r="P190" t="str">
        <f t="shared" si="14"/>
        <v>MARTIN IRVING MANRIQUE FLORESAutomatización</v>
      </c>
      <c r="Q190">
        <v>2</v>
      </c>
      <c r="R190" t="s">
        <v>4</v>
      </c>
      <c r="S190" t="s">
        <v>21</v>
      </c>
      <c r="T190" s="21">
        <v>3</v>
      </c>
      <c r="U190" s="21" t="str" cm="1">
        <f t="array" ref="U190">_xlfn.IFS(T190=0,"Prenovato",T190=1,"Novato",T190=2,"Principiante avanzado",T190=3,"Competente",T190=4,"Proficiente",T190=5,"Master")</f>
        <v>Competente</v>
      </c>
      <c r="V190" s="21">
        <v>4</v>
      </c>
      <c r="W190" s="21" t="str" cm="1">
        <f t="array" ref="W190">_xlfn.IFS(V190=0,"No evidenciado",V190=1,"Novato",V190=2,"Principiante avanzado",V190=3,"Competente",V190=4,"Proficiente",V190=5,"Master")</f>
        <v>Proficiente</v>
      </c>
      <c r="X190" s="21">
        <v>3</v>
      </c>
      <c r="Y190" s="21" t="str" cm="1">
        <f t="array" ref="Y190">_xlfn.IFS(X190=0,"No evidenciado",X190=1,"Novato",X190=2,"Principiante avanzado",X190=3,"Competente",X190=4,"Proficiente",X190=5,"Master")</f>
        <v>Competente</v>
      </c>
      <c r="Z190" s="21">
        <v>3</v>
      </c>
      <c r="AA190" s="21" t="str" cm="1">
        <f t="array" ref="AA190">_xlfn.IFS(Z190=0,"No evidenciado",Z190=1,"Novato",Z190=2,"Principiante avanzado",Z190=3,"Competente",Z190=4,"Proficiente",Z190=5,"Master")</f>
        <v>Competente</v>
      </c>
      <c r="AB190" s="21">
        <v>3</v>
      </c>
      <c r="AC190" s="21" t="str" cm="1">
        <f t="array" ref="AC190">_xlfn.IFS(AB190=0,"Prenovato",AB190=1,"Novato",AB190=2,"Principiante avanzado",AB190=3,"Competente",AB190=4,"Proficiente",AB190=5,"Master")</f>
        <v>Competente</v>
      </c>
      <c r="AD190" s="21" t="str">
        <f t="shared" si="15"/>
        <v>EVALUACIÓN</v>
      </c>
    </row>
    <row r="191" spans="1:30" x14ac:dyDescent="0.25">
      <c r="A191" t="s">
        <v>197</v>
      </c>
      <c r="B191" t="s">
        <v>203</v>
      </c>
      <c r="C191" t="s">
        <v>206</v>
      </c>
      <c r="D191" t="s">
        <v>207</v>
      </c>
      <c r="E191" t="s">
        <v>195</v>
      </c>
      <c r="F191" t="s">
        <v>201</v>
      </c>
      <c r="G191" t="s">
        <v>299</v>
      </c>
      <c r="H191" s="5">
        <v>44409</v>
      </c>
      <c r="I191" s="1">
        <f t="shared" ca="1" si="12"/>
        <v>22</v>
      </c>
      <c r="J191" s="1" t="str">
        <f t="shared" ca="1" si="13"/>
        <v>3. Mayor a 6 meses</v>
      </c>
      <c r="K191" t="str">
        <f t="shared" si="11"/>
        <v>NO</v>
      </c>
      <c r="L191" t="s">
        <v>205</v>
      </c>
      <c r="M191" t="s">
        <v>343</v>
      </c>
      <c r="N191" t="s">
        <v>31</v>
      </c>
      <c r="O191" t="s">
        <v>31</v>
      </c>
      <c r="P191" t="str">
        <f t="shared" si="14"/>
        <v>MARTIN IRVING MANRIQUE FLORESDiseño de Arq. Soluciones</v>
      </c>
      <c r="Q191">
        <v>4</v>
      </c>
      <c r="R191" t="s">
        <v>7</v>
      </c>
      <c r="S191" t="s">
        <v>21</v>
      </c>
      <c r="T191" s="21">
        <v>3</v>
      </c>
      <c r="U191" s="21" t="str" cm="1">
        <f t="array" ref="U191">_xlfn.IFS(T191=0,"Prenovato",T191=1,"Novato",T191=2,"Principiante avanzado",T191=3,"Competente",T191=4,"Proficiente",T191=5,"Master")</f>
        <v>Competente</v>
      </c>
      <c r="V191" s="21">
        <v>4</v>
      </c>
      <c r="W191" s="21" t="str" cm="1">
        <f t="array" ref="W191">_xlfn.IFS(V191=0,"No evidenciado",V191=1,"Novato",V191=2,"Principiante avanzado",V191=3,"Competente",V191=4,"Proficiente",V191=5,"Master")</f>
        <v>Proficiente</v>
      </c>
      <c r="X191" s="21">
        <v>3</v>
      </c>
      <c r="Y191" s="21" t="str" cm="1">
        <f t="array" ref="Y191">_xlfn.IFS(X191=0,"No evidenciado",X191=1,"Novato",X191=2,"Principiante avanzado",X191=3,"Competente",X191=4,"Proficiente",X191=5,"Master")</f>
        <v>Competente</v>
      </c>
      <c r="Z191" s="21">
        <v>3</v>
      </c>
      <c r="AA191" s="21" t="str" cm="1">
        <f t="array" ref="AA191">_xlfn.IFS(Z191=0,"No evidenciado",Z191=1,"Novato",Z191=2,"Principiante avanzado",Z191=3,"Competente",Z191=4,"Proficiente",Z191=5,"Master")</f>
        <v>Competente</v>
      </c>
      <c r="AB191" s="21">
        <v>3</v>
      </c>
      <c r="AC191" s="21" t="str" cm="1">
        <f t="array" ref="AC191">_xlfn.IFS(AB191=0,"Prenovato",AB191=1,"Novato",AB191=2,"Principiante avanzado",AB191=3,"Competente",AB191=4,"Proficiente",AB191=5,"Master")</f>
        <v>Competente</v>
      </c>
      <c r="AD191" s="21" t="str">
        <f t="shared" si="15"/>
        <v>EVALUACIÓN</v>
      </c>
    </row>
    <row r="192" spans="1:30" x14ac:dyDescent="0.25">
      <c r="A192" t="s">
        <v>197</v>
      </c>
      <c r="B192" t="s">
        <v>203</v>
      </c>
      <c r="C192" t="s">
        <v>206</v>
      </c>
      <c r="D192" t="s">
        <v>207</v>
      </c>
      <c r="E192" t="s">
        <v>195</v>
      </c>
      <c r="F192" t="s">
        <v>201</v>
      </c>
      <c r="G192" t="s">
        <v>299</v>
      </c>
      <c r="H192" s="5">
        <v>44409</v>
      </c>
      <c r="I192" s="1">
        <f t="shared" ca="1" si="12"/>
        <v>22</v>
      </c>
      <c r="J192" s="1" t="str">
        <f t="shared" ca="1" si="13"/>
        <v>3. Mayor a 6 meses</v>
      </c>
      <c r="K192" t="str">
        <f t="shared" si="11"/>
        <v>NO</v>
      </c>
      <c r="L192" t="s">
        <v>205</v>
      </c>
      <c r="M192" t="s">
        <v>337</v>
      </c>
      <c r="N192" t="s">
        <v>345</v>
      </c>
      <c r="O192" t="s">
        <v>345</v>
      </c>
      <c r="P192" t="str">
        <f t="shared" si="14"/>
        <v>MARTIN IRVING MANRIQUE FLORESModelos Bancarios</v>
      </c>
      <c r="Q192">
        <v>2</v>
      </c>
      <c r="R192" t="s">
        <v>4</v>
      </c>
      <c r="S192" t="s">
        <v>21</v>
      </c>
      <c r="T192" s="21">
        <v>3</v>
      </c>
      <c r="U192" s="21" t="str" cm="1">
        <f t="array" ref="U192">_xlfn.IFS(T192=0,"Prenovato",T192=1,"Novato",T192=2,"Principiante avanzado",T192=3,"Competente",T192=4,"Proficiente",T192=5,"Master")</f>
        <v>Competente</v>
      </c>
      <c r="V192" s="21">
        <v>4</v>
      </c>
      <c r="W192" s="21" t="str" cm="1">
        <f t="array" ref="W192">_xlfn.IFS(V192=0,"No evidenciado",V192=1,"Novato",V192=2,"Principiante avanzado",V192=3,"Competente",V192=4,"Proficiente",V192=5,"Master")</f>
        <v>Proficiente</v>
      </c>
      <c r="X192" s="21">
        <v>3</v>
      </c>
      <c r="Y192" s="21" t="str" cm="1">
        <f t="array" ref="Y192">_xlfn.IFS(X192=0,"No evidenciado",X192=1,"Novato",X192=2,"Principiante avanzado",X192=3,"Competente",X192=4,"Proficiente",X192=5,"Master")</f>
        <v>Competente</v>
      </c>
      <c r="Z192" s="21">
        <v>3</v>
      </c>
      <c r="AA192" s="21" t="str" cm="1">
        <f t="array" ref="AA192">_xlfn.IFS(Z192=0,"No evidenciado",Z192=1,"Novato",Z192=2,"Principiante avanzado",Z192=3,"Competente",Z192=4,"Proficiente",Z192=5,"Master")</f>
        <v>Competente</v>
      </c>
      <c r="AB192" s="21">
        <v>3</v>
      </c>
      <c r="AC192" s="21" t="str" cm="1">
        <f t="array" ref="AC192">_xlfn.IFS(AB192=0,"Prenovato",AB192=1,"Novato",AB192=2,"Principiante avanzado",AB192=3,"Competente",AB192=4,"Proficiente",AB192=5,"Master")</f>
        <v>Competente</v>
      </c>
      <c r="AD192" s="21" t="str">
        <f t="shared" si="15"/>
        <v>EVALUACIÓN</v>
      </c>
    </row>
    <row r="193" spans="1:30" x14ac:dyDescent="0.25">
      <c r="A193" t="s">
        <v>197</v>
      </c>
      <c r="B193" t="s">
        <v>203</v>
      </c>
      <c r="C193" t="s">
        <v>206</v>
      </c>
      <c r="D193" t="s">
        <v>207</v>
      </c>
      <c r="E193" t="s">
        <v>195</v>
      </c>
      <c r="F193" t="s">
        <v>201</v>
      </c>
      <c r="G193" t="s">
        <v>299</v>
      </c>
      <c r="H193" s="5">
        <v>44409</v>
      </c>
      <c r="I193" s="1">
        <f t="shared" ca="1" si="12"/>
        <v>22</v>
      </c>
      <c r="J193" s="1" t="str">
        <f t="shared" ca="1" si="13"/>
        <v>3. Mayor a 6 meses</v>
      </c>
      <c r="K193" t="str">
        <f t="shared" si="11"/>
        <v>NO</v>
      </c>
      <c r="L193" t="s">
        <v>205</v>
      </c>
      <c r="M193" t="s">
        <v>338</v>
      </c>
      <c r="N193" t="s">
        <v>346</v>
      </c>
      <c r="O193" t="s">
        <v>345</v>
      </c>
      <c r="P193" t="str">
        <f t="shared" si="14"/>
        <v>MARTIN IRVING MANRIQUE FLORESOpen Banking</v>
      </c>
      <c r="Q193">
        <v>2</v>
      </c>
      <c r="R193" t="s">
        <v>4</v>
      </c>
      <c r="S193" t="s">
        <v>21</v>
      </c>
      <c r="T193" s="21">
        <v>3</v>
      </c>
      <c r="U193" s="21" t="str" cm="1">
        <f t="array" ref="U193">_xlfn.IFS(T193=0,"Prenovato",T193=1,"Novato",T193=2,"Principiante avanzado",T193=3,"Competente",T193=4,"Proficiente",T193=5,"Master")</f>
        <v>Competente</v>
      </c>
      <c r="V193" s="21">
        <v>4</v>
      </c>
      <c r="W193" s="21" t="str" cm="1">
        <f t="array" ref="W193">_xlfn.IFS(V193=0,"No evidenciado",V193=1,"Novato",V193=2,"Principiante avanzado",V193=3,"Competente",V193=4,"Proficiente",V193=5,"Master")</f>
        <v>Proficiente</v>
      </c>
      <c r="X193" s="21">
        <v>3</v>
      </c>
      <c r="Y193" s="21" t="str" cm="1">
        <f t="array" ref="Y193">_xlfn.IFS(X193=0,"No evidenciado",X193=1,"Novato",X193=2,"Principiante avanzado",X193=3,"Competente",X193=4,"Proficiente",X193=5,"Master")</f>
        <v>Competente</v>
      </c>
      <c r="Z193" s="21">
        <v>3</v>
      </c>
      <c r="AA193" s="21" t="str" cm="1">
        <f t="array" ref="AA193">_xlfn.IFS(Z193=0,"No evidenciado",Z193=1,"Novato",Z193=2,"Principiante avanzado",Z193=3,"Competente",Z193=4,"Proficiente",Z193=5,"Master")</f>
        <v>Competente</v>
      </c>
      <c r="AB193" s="21">
        <v>3</v>
      </c>
      <c r="AC193" s="21" t="str" cm="1">
        <f t="array" ref="AC193">_xlfn.IFS(AB193=0,"Prenovato",AB193=1,"Novato",AB193=2,"Principiante avanzado",AB193=3,"Competente",AB193=4,"Proficiente",AB193=5,"Master")</f>
        <v>Competente</v>
      </c>
      <c r="AD193" s="21" t="str">
        <f t="shared" si="15"/>
        <v>EVALUACIÓN</v>
      </c>
    </row>
    <row r="194" spans="1:30" x14ac:dyDescent="0.25">
      <c r="A194" t="s">
        <v>197</v>
      </c>
      <c r="B194" t="s">
        <v>203</v>
      </c>
      <c r="C194" t="s">
        <v>206</v>
      </c>
      <c r="D194" t="s">
        <v>207</v>
      </c>
      <c r="E194" t="s">
        <v>195</v>
      </c>
      <c r="F194" t="s">
        <v>201</v>
      </c>
      <c r="G194" t="s">
        <v>299</v>
      </c>
      <c r="H194" s="5">
        <v>44409</v>
      </c>
      <c r="I194" s="1">
        <f t="shared" ca="1" si="12"/>
        <v>22</v>
      </c>
      <c r="J194" s="1" t="str">
        <f t="shared" ca="1" si="13"/>
        <v>3. Mayor a 6 meses</v>
      </c>
      <c r="K194" t="str">
        <f t="shared" ref="K194:K257" si="16">IF(COUNTIFS($E$2:$E$617,E194,$O$2:$O$617,"PRINCIPAL",$Q$2:$Q$617,0)&gt;0,"SI","NO")</f>
        <v>NO</v>
      </c>
      <c r="L194" t="s">
        <v>205</v>
      </c>
      <c r="M194" t="s">
        <v>339</v>
      </c>
      <c r="N194" t="s">
        <v>346</v>
      </c>
      <c r="O194" t="s">
        <v>345</v>
      </c>
      <c r="P194" t="str">
        <f t="shared" si="14"/>
        <v>MARTIN IRVING MANRIQUE FLORESMicroservicios y APIs</v>
      </c>
      <c r="Q194">
        <v>3</v>
      </c>
      <c r="R194" t="s">
        <v>5</v>
      </c>
      <c r="S194" t="s">
        <v>21</v>
      </c>
      <c r="T194" s="21">
        <v>3</v>
      </c>
      <c r="U194" s="21" t="str" cm="1">
        <f t="array" ref="U194">_xlfn.IFS(T194=0,"Prenovato",T194=1,"Novato",T194=2,"Principiante avanzado",T194=3,"Competente",T194=4,"Proficiente",T194=5,"Master")</f>
        <v>Competente</v>
      </c>
      <c r="V194" s="21">
        <v>4</v>
      </c>
      <c r="W194" s="21" t="str" cm="1">
        <f t="array" ref="W194">_xlfn.IFS(V194=0,"No evidenciado",V194=1,"Novato",V194=2,"Principiante avanzado",V194=3,"Competente",V194=4,"Proficiente",V194=5,"Master")</f>
        <v>Proficiente</v>
      </c>
      <c r="X194" s="21">
        <v>3</v>
      </c>
      <c r="Y194" s="21" t="str" cm="1">
        <f t="array" ref="Y194">_xlfn.IFS(X194=0,"No evidenciado",X194=1,"Novato",X194=2,"Principiante avanzado",X194=3,"Competente",X194=4,"Proficiente",X194=5,"Master")</f>
        <v>Competente</v>
      </c>
      <c r="Z194" s="21">
        <v>3</v>
      </c>
      <c r="AA194" s="21" t="str" cm="1">
        <f t="array" ref="AA194">_xlfn.IFS(Z194=0,"No evidenciado",Z194=1,"Novato",Z194=2,"Principiante avanzado",Z194=3,"Competente",Z194=4,"Proficiente",Z194=5,"Master")</f>
        <v>Competente</v>
      </c>
      <c r="AB194" s="21">
        <v>3</v>
      </c>
      <c r="AC194" s="21" t="str" cm="1">
        <f t="array" ref="AC194">_xlfn.IFS(AB194=0,"Prenovato",AB194=1,"Novato",AB194=2,"Principiante avanzado",AB194=3,"Competente",AB194=4,"Proficiente",AB194=5,"Master")</f>
        <v>Competente</v>
      </c>
      <c r="AD194" s="21" t="str">
        <f t="shared" si="15"/>
        <v>EVALUACIÓN</v>
      </c>
    </row>
    <row r="195" spans="1:30" x14ac:dyDescent="0.25">
      <c r="A195" t="s">
        <v>197</v>
      </c>
      <c r="B195" t="s">
        <v>203</v>
      </c>
      <c r="C195" t="s">
        <v>206</v>
      </c>
      <c r="D195" t="s">
        <v>207</v>
      </c>
      <c r="E195" t="s">
        <v>195</v>
      </c>
      <c r="F195" t="s">
        <v>201</v>
      </c>
      <c r="G195" t="s">
        <v>299</v>
      </c>
      <c r="H195" s="5">
        <v>44409</v>
      </c>
      <c r="I195" s="1">
        <f t="shared" ref="I195:I258" ca="1" si="17">DATEDIF(H195,TODAY(),"m")</f>
        <v>22</v>
      </c>
      <c r="J195" s="1" t="str">
        <f t="shared" ref="J195:J258" ca="1" si="18">IF(I195&lt;=3,"1. Menor o igual a 3 meses",IF(I195&lt;=6,"2. Entre 4 - 6 meses","3. Mayor a 6 meses"))</f>
        <v>3. Mayor a 6 meses</v>
      </c>
      <c r="K195" t="str">
        <f t="shared" si="16"/>
        <v>NO</v>
      </c>
      <c r="L195" t="s">
        <v>205</v>
      </c>
      <c r="M195" t="s">
        <v>340</v>
      </c>
      <c r="N195" t="s">
        <v>346</v>
      </c>
      <c r="O195" t="s">
        <v>345</v>
      </c>
      <c r="P195" t="str">
        <f t="shared" ref="P195:P258" si="19">F195&amp;M195</f>
        <v>MARTIN IRVING MANRIQUE FLORESIngeniería de software</v>
      </c>
      <c r="Q195">
        <v>3</v>
      </c>
      <c r="R195" t="s">
        <v>5</v>
      </c>
      <c r="S195" t="s">
        <v>21</v>
      </c>
      <c r="T195" s="21">
        <v>3</v>
      </c>
      <c r="U195" s="21" t="str" cm="1">
        <f t="array" ref="U195">_xlfn.IFS(T195=0,"Prenovato",T195=1,"Novato",T195=2,"Principiante avanzado",T195=3,"Competente",T195=4,"Proficiente",T195=5,"Master")</f>
        <v>Competente</v>
      </c>
      <c r="V195" s="21">
        <v>4</v>
      </c>
      <c r="W195" s="21" t="str" cm="1">
        <f t="array" ref="W195">_xlfn.IFS(V195=0,"No evidenciado",V195=1,"Novato",V195=2,"Principiante avanzado",V195=3,"Competente",V195=4,"Proficiente",V195=5,"Master")</f>
        <v>Proficiente</v>
      </c>
      <c r="X195" s="21">
        <v>3</v>
      </c>
      <c r="Y195" s="21" t="str" cm="1">
        <f t="array" ref="Y195">_xlfn.IFS(X195=0,"No evidenciado",X195=1,"Novato",X195=2,"Principiante avanzado",X195=3,"Competente",X195=4,"Proficiente",X195=5,"Master")</f>
        <v>Competente</v>
      </c>
      <c r="Z195" s="21">
        <v>3</v>
      </c>
      <c r="AA195" s="21" t="str" cm="1">
        <f t="array" ref="AA195">_xlfn.IFS(Z195=0,"No evidenciado",Z195=1,"Novato",Z195=2,"Principiante avanzado",Z195=3,"Competente",Z195=4,"Proficiente",Z195=5,"Master")</f>
        <v>Competente</v>
      </c>
      <c r="AB195" s="21">
        <v>3</v>
      </c>
      <c r="AC195" s="21" t="str" cm="1">
        <f t="array" ref="AC195">_xlfn.IFS(AB195=0,"Prenovato",AB195=1,"Novato",AB195=2,"Principiante avanzado",AB195=3,"Competente",AB195=4,"Proficiente",AB195=5,"Master")</f>
        <v>Competente</v>
      </c>
      <c r="AD195" s="21" t="str">
        <f t="shared" ref="AD195:AD258" si="20">IF(A195&lt;&gt;E195,"EVALUACIÓN","AUTOEVALUACIÓN")</f>
        <v>EVALUACIÓN</v>
      </c>
    </row>
    <row r="196" spans="1:30" x14ac:dyDescent="0.25">
      <c r="A196" t="s">
        <v>197</v>
      </c>
      <c r="B196" t="s">
        <v>203</v>
      </c>
      <c r="C196" t="s">
        <v>206</v>
      </c>
      <c r="D196" t="s">
        <v>207</v>
      </c>
      <c r="E196" t="s">
        <v>195</v>
      </c>
      <c r="F196" t="s">
        <v>201</v>
      </c>
      <c r="G196" t="s">
        <v>299</v>
      </c>
      <c r="H196" s="5">
        <v>44409</v>
      </c>
      <c r="I196" s="1">
        <f t="shared" ca="1" si="17"/>
        <v>22</v>
      </c>
      <c r="J196" s="1" t="str">
        <f t="shared" ca="1" si="18"/>
        <v>3. Mayor a 6 meses</v>
      </c>
      <c r="K196" t="str">
        <f t="shared" si="16"/>
        <v>NO</v>
      </c>
      <c r="L196" t="s">
        <v>205</v>
      </c>
      <c r="M196" t="s">
        <v>341</v>
      </c>
      <c r="N196" t="s">
        <v>31</v>
      </c>
      <c r="O196" t="s">
        <v>31</v>
      </c>
      <c r="P196" t="str">
        <f t="shared" si="19"/>
        <v>MARTIN IRVING MANRIQUE FLORESEcosistema BCP</v>
      </c>
      <c r="Q196">
        <v>4</v>
      </c>
      <c r="R196" t="s">
        <v>7</v>
      </c>
      <c r="S196" t="s">
        <v>21</v>
      </c>
      <c r="T196" s="21">
        <v>3</v>
      </c>
      <c r="U196" s="21" t="str" cm="1">
        <f t="array" ref="U196">_xlfn.IFS(T196=0,"Prenovato",T196=1,"Novato",T196=2,"Principiante avanzado",T196=3,"Competente",T196=4,"Proficiente",T196=5,"Master")</f>
        <v>Competente</v>
      </c>
      <c r="V196" s="21">
        <v>4</v>
      </c>
      <c r="W196" s="21" t="str" cm="1">
        <f t="array" ref="W196">_xlfn.IFS(V196=0,"No evidenciado",V196=1,"Novato",V196=2,"Principiante avanzado",V196=3,"Competente",V196=4,"Proficiente",V196=5,"Master")</f>
        <v>Proficiente</v>
      </c>
      <c r="X196" s="21">
        <v>3</v>
      </c>
      <c r="Y196" s="21" t="str" cm="1">
        <f t="array" ref="Y196">_xlfn.IFS(X196=0,"No evidenciado",X196=1,"Novato",X196=2,"Principiante avanzado",X196=3,"Competente",X196=4,"Proficiente",X196=5,"Master")</f>
        <v>Competente</v>
      </c>
      <c r="Z196" s="21">
        <v>3</v>
      </c>
      <c r="AA196" s="21" t="str" cm="1">
        <f t="array" ref="AA196">_xlfn.IFS(Z196=0,"No evidenciado",Z196=1,"Novato",Z196=2,"Principiante avanzado",Z196=3,"Competente",Z196=4,"Proficiente",Z196=5,"Master")</f>
        <v>Competente</v>
      </c>
      <c r="AB196" s="21">
        <v>3</v>
      </c>
      <c r="AC196" s="21" t="str" cm="1">
        <f t="array" ref="AC196">_xlfn.IFS(AB196=0,"Prenovato",AB196=1,"Novato",AB196=2,"Principiante avanzado",AB196=3,"Competente",AB196=4,"Proficiente",AB196=5,"Master")</f>
        <v>Competente</v>
      </c>
      <c r="AD196" s="21" t="str">
        <f t="shared" si="20"/>
        <v>EVALUACIÓN</v>
      </c>
    </row>
    <row r="197" spans="1:30" x14ac:dyDescent="0.25">
      <c r="A197" t="s">
        <v>197</v>
      </c>
      <c r="B197" t="s">
        <v>203</v>
      </c>
      <c r="C197" t="s">
        <v>206</v>
      </c>
      <c r="D197" t="s">
        <v>207</v>
      </c>
      <c r="E197" t="s">
        <v>195</v>
      </c>
      <c r="F197" t="s">
        <v>201</v>
      </c>
      <c r="G197" t="s">
        <v>299</v>
      </c>
      <c r="H197" s="5">
        <v>44409</v>
      </c>
      <c r="I197" s="1">
        <f t="shared" ca="1" si="17"/>
        <v>22</v>
      </c>
      <c r="J197" s="1" t="str">
        <f t="shared" ca="1" si="18"/>
        <v>3. Mayor a 6 meses</v>
      </c>
      <c r="K197" t="str">
        <f t="shared" si="16"/>
        <v>NO</v>
      </c>
      <c r="L197" t="s">
        <v>205</v>
      </c>
      <c r="M197" t="s">
        <v>342</v>
      </c>
      <c r="N197" t="s">
        <v>345</v>
      </c>
      <c r="O197" t="s">
        <v>345</v>
      </c>
      <c r="P197" t="str">
        <f t="shared" si="19"/>
        <v>MARTIN IRVING MANRIQUE FLORESFrameworks de arquitectura empresarial</v>
      </c>
      <c r="Q197">
        <v>2</v>
      </c>
      <c r="R197" t="s">
        <v>4</v>
      </c>
      <c r="S197" t="s">
        <v>21</v>
      </c>
      <c r="T197" s="21">
        <v>3</v>
      </c>
      <c r="U197" s="21" t="str" cm="1">
        <f t="array" ref="U197">_xlfn.IFS(T197=0,"Prenovato",T197=1,"Novato",T197=2,"Principiante avanzado",T197=3,"Competente",T197=4,"Proficiente",T197=5,"Master")</f>
        <v>Competente</v>
      </c>
      <c r="V197" s="21">
        <v>4</v>
      </c>
      <c r="W197" s="21" t="str" cm="1">
        <f t="array" ref="W197">_xlfn.IFS(V197=0,"No evidenciado",V197=1,"Novato",V197=2,"Principiante avanzado",V197=3,"Competente",V197=4,"Proficiente",V197=5,"Master")</f>
        <v>Proficiente</v>
      </c>
      <c r="X197" s="21">
        <v>3</v>
      </c>
      <c r="Y197" s="21" t="str" cm="1">
        <f t="array" ref="Y197">_xlfn.IFS(X197=0,"No evidenciado",X197=1,"Novato",X197=2,"Principiante avanzado",X197=3,"Competente",X197=4,"Proficiente",X197=5,"Master")</f>
        <v>Competente</v>
      </c>
      <c r="Z197" s="21">
        <v>3</v>
      </c>
      <c r="AA197" s="21" t="str" cm="1">
        <f t="array" ref="AA197">_xlfn.IFS(Z197=0,"No evidenciado",Z197=1,"Novato",Z197=2,"Principiante avanzado",Z197=3,"Competente",Z197=4,"Proficiente",Z197=5,"Master")</f>
        <v>Competente</v>
      </c>
      <c r="AB197" s="21">
        <v>3</v>
      </c>
      <c r="AC197" s="21" t="str" cm="1">
        <f t="array" ref="AC197">_xlfn.IFS(AB197=0,"Prenovato",AB197=1,"Novato",AB197=2,"Principiante avanzado",AB197=3,"Competente",AB197=4,"Proficiente",AB197=5,"Master")</f>
        <v>Competente</v>
      </c>
      <c r="AD197" s="21" t="str">
        <f t="shared" si="20"/>
        <v>EVALUACIÓN</v>
      </c>
    </row>
    <row r="198" spans="1:30" x14ac:dyDescent="0.25">
      <c r="A198" t="s">
        <v>194</v>
      </c>
      <c r="B198" t="s">
        <v>200</v>
      </c>
      <c r="C198" t="s">
        <v>205</v>
      </c>
      <c r="D198" t="s">
        <v>207</v>
      </c>
      <c r="E198" t="s">
        <v>219</v>
      </c>
      <c r="F198" t="s">
        <v>258</v>
      </c>
      <c r="G198" t="s">
        <v>300</v>
      </c>
      <c r="H198" s="5">
        <v>44409</v>
      </c>
      <c r="I198" s="1">
        <f t="shared" ca="1" si="17"/>
        <v>22</v>
      </c>
      <c r="J198" s="1" t="str">
        <f t="shared" ca="1" si="18"/>
        <v>3. Mayor a 6 meses</v>
      </c>
      <c r="K198" t="str">
        <f t="shared" si="16"/>
        <v>NO</v>
      </c>
      <c r="L198" t="s">
        <v>330</v>
      </c>
      <c r="M198" t="s">
        <v>331</v>
      </c>
      <c r="N198" t="s">
        <v>345</v>
      </c>
      <c r="O198" t="s">
        <v>345</v>
      </c>
      <c r="P198" t="str">
        <f t="shared" si="19"/>
        <v>JUAN ESTANISLAO CASUSOL TRUJILLOCloud</v>
      </c>
      <c r="Q198">
        <v>1</v>
      </c>
      <c r="R198" t="s">
        <v>6</v>
      </c>
      <c r="S198" t="s">
        <v>21</v>
      </c>
      <c r="T198" s="21">
        <v>3</v>
      </c>
      <c r="U198" s="21" t="str" cm="1">
        <f t="array" ref="U198">_xlfn.IFS(T198=0,"Prenovato",T198=1,"Novato",T198=2,"Principiante avanzado",T198=3,"Competente",T198=4,"Proficiente",T198=5,"Master")</f>
        <v>Competente</v>
      </c>
      <c r="V198" s="21">
        <v>3</v>
      </c>
      <c r="W198" s="21" t="str" cm="1">
        <f t="array" ref="W198">_xlfn.IFS(V198=0,"No evidenciado",V198=1,"Novato",V198=2,"Principiante avanzado",V198=3,"Competente",V198=4,"Proficiente",V198=5,"Master")</f>
        <v>Competente</v>
      </c>
      <c r="X198" s="21">
        <v>2</v>
      </c>
      <c r="Y198" s="21" t="str" cm="1">
        <f t="array" ref="Y198">_xlfn.IFS(X198=0,"No evidenciado",X198=1,"Novato",X198=2,"Principiante avanzado",X198=3,"Competente",X198=4,"Proficiente",X198=5,"Master")</f>
        <v>Principiante avanzado</v>
      </c>
      <c r="Z198" s="21">
        <v>3</v>
      </c>
      <c r="AA198" s="21" t="str" cm="1">
        <f t="array" ref="AA198">_xlfn.IFS(Z198=0,"No evidenciado",Z198=1,"Novato",Z198=2,"Principiante avanzado",Z198=3,"Competente",Z198=4,"Proficiente",Z198=5,"Master")</f>
        <v>Competente</v>
      </c>
      <c r="AB198" s="21">
        <v>2</v>
      </c>
      <c r="AC198" s="21" t="str" cm="1">
        <f t="array" ref="AC198">_xlfn.IFS(AB198=0,"Prenovato",AB198=1,"Novato",AB198=2,"Principiante avanzado",AB198=3,"Competente",AB198=4,"Proficiente",AB198=5,"Master")</f>
        <v>Principiante avanzado</v>
      </c>
      <c r="AD198" s="21" t="str">
        <f t="shared" si="20"/>
        <v>EVALUACIÓN</v>
      </c>
    </row>
    <row r="199" spans="1:30" x14ac:dyDescent="0.25">
      <c r="A199" t="s">
        <v>194</v>
      </c>
      <c r="B199" t="s">
        <v>200</v>
      </c>
      <c r="C199" t="s">
        <v>205</v>
      </c>
      <c r="D199" t="s">
        <v>207</v>
      </c>
      <c r="E199" t="s">
        <v>219</v>
      </c>
      <c r="F199" t="s">
        <v>258</v>
      </c>
      <c r="G199" t="s">
        <v>300</v>
      </c>
      <c r="H199" s="5">
        <v>44409</v>
      </c>
      <c r="I199" s="1">
        <f t="shared" ca="1" si="17"/>
        <v>22</v>
      </c>
      <c r="J199" s="1" t="str">
        <f t="shared" ca="1" si="18"/>
        <v>3. Mayor a 6 meses</v>
      </c>
      <c r="K199" t="str">
        <f t="shared" si="16"/>
        <v>NO</v>
      </c>
      <c r="L199" t="s">
        <v>330</v>
      </c>
      <c r="M199" t="s">
        <v>332</v>
      </c>
      <c r="N199" t="s">
        <v>345</v>
      </c>
      <c r="O199" t="s">
        <v>345</v>
      </c>
      <c r="P199" t="str">
        <f t="shared" si="19"/>
        <v>JUAN ESTANISLAO CASUSOL TRUJILLOPrincipios de seguridad</v>
      </c>
      <c r="Q199">
        <v>1</v>
      </c>
      <c r="R199" t="s">
        <v>6</v>
      </c>
      <c r="S199" t="s">
        <v>21</v>
      </c>
      <c r="T199" s="21">
        <v>3</v>
      </c>
      <c r="U199" s="21" t="str" cm="1">
        <f t="array" ref="U199">_xlfn.IFS(T199=0,"Prenovato",T199=1,"Novato",T199=2,"Principiante avanzado",T199=3,"Competente",T199=4,"Proficiente",T199=5,"Master")</f>
        <v>Competente</v>
      </c>
      <c r="V199" s="21">
        <v>3</v>
      </c>
      <c r="W199" s="21" t="str" cm="1">
        <f t="array" ref="W199">_xlfn.IFS(V199=0,"No evidenciado",V199=1,"Novato",V199=2,"Principiante avanzado",V199=3,"Competente",V199=4,"Proficiente",V199=5,"Master")</f>
        <v>Competente</v>
      </c>
      <c r="X199" s="21">
        <v>2</v>
      </c>
      <c r="Y199" s="21" t="str" cm="1">
        <f t="array" ref="Y199">_xlfn.IFS(X199=0,"No evidenciado",X199=1,"Novato",X199=2,"Principiante avanzado",X199=3,"Competente",X199=4,"Proficiente",X199=5,"Master")</f>
        <v>Principiante avanzado</v>
      </c>
      <c r="Z199" s="21">
        <v>3</v>
      </c>
      <c r="AA199" s="21" t="str" cm="1">
        <f t="array" ref="AA199">_xlfn.IFS(Z199=0,"No evidenciado",Z199=1,"Novato",Z199=2,"Principiante avanzado",Z199=3,"Competente",Z199=4,"Proficiente",Z199=5,"Master")</f>
        <v>Competente</v>
      </c>
      <c r="AB199" s="21">
        <v>2</v>
      </c>
      <c r="AC199" s="21" t="str" cm="1">
        <f t="array" ref="AC199">_xlfn.IFS(AB199=0,"Prenovato",AB199=1,"Novato",AB199=2,"Principiante avanzado",AB199=3,"Competente",AB199=4,"Proficiente",AB199=5,"Master")</f>
        <v>Principiante avanzado</v>
      </c>
      <c r="AD199" s="21" t="str">
        <f t="shared" si="20"/>
        <v>EVALUACIÓN</v>
      </c>
    </row>
    <row r="200" spans="1:30" x14ac:dyDescent="0.25">
      <c r="A200" t="s">
        <v>194</v>
      </c>
      <c r="B200" t="s">
        <v>200</v>
      </c>
      <c r="C200" t="s">
        <v>205</v>
      </c>
      <c r="D200" t="s">
        <v>207</v>
      </c>
      <c r="E200" t="s">
        <v>219</v>
      </c>
      <c r="F200" t="s">
        <v>258</v>
      </c>
      <c r="G200" t="s">
        <v>300</v>
      </c>
      <c r="H200" s="5">
        <v>44409</v>
      </c>
      <c r="I200" s="1">
        <f t="shared" ca="1" si="17"/>
        <v>22</v>
      </c>
      <c r="J200" s="1" t="str">
        <f t="shared" ca="1" si="18"/>
        <v>3. Mayor a 6 meses</v>
      </c>
      <c r="K200" t="str">
        <f t="shared" si="16"/>
        <v>NO</v>
      </c>
      <c r="L200" t="s">
        <v>330</v>
      </c>
      <c r="M200" t="s">
        <v>333</v>
      </c>
      <c r="N200" t="s">
        <v>345</v>
      </c>
      <c r="O200" t="s">
        <v>345</v>
      </c>
      <c r="P200" t="str">
        <f t="shared" si="19"/>
        <v>JUAN ESTANISLAO CASUSOL TRUJILLOTecnología BCP</v>
      </c>
      <c r="Q200">
        <v>2</v>
      </c>
      <c r="R200" t="s">
        <v>4</v>
      </c>
      <c r="S200" t="s">
        <v>21</v>
      </c>
      <c r="T200" s="21">
        <v>3</v>
      </c>
      <c r="U200" s="21" t="str" cm="1">
        <f t="array" ref="U200">_xlfn.IFS(T200=0,"Prenovato",T200=1,"Novato",T200=2,"Principiante avanzado",T200=3,"Competente",T200=4,"Proficiente",T200=5,"Master")</f>
        <v>Competente</v>
      </c>
      <c r="V200" s="21">
        <v>3</v>
      </c>
      <c r="W200" s="21" t="str" cm="1">
        <f t="array" ref="W200">_xlfn.IFS(V200=0,"No evidenciado",V200=1,"Novato",V200=2,"Principiante avanzado",V200=3,"Competente",V200=4,"Proficiente",V200=5,"Master")</f>
        <v>Competente</v>
      </c>
      <c r="X200" s="21">
        <v>2</v>
      </c>
      <c r="Y200" s="21" t="str" cm="1">
        <f t="array" ref="Y200">_xlfn.IFS(X200=0,"No evidenciado",X200=1,"Novato",X200=2,"Principiante avanzado",X200=3,"Competente",X200=4,"Proficiente",X200=5,"Master")</f>
        <v>Principiante avanzado</v>
      </c>
      <c r="Z200" s="21">
        <v>3</v>
      </c>
      <c r="AA200" s="21" t="str" cm="1">
        <f t="array" ref="AA200">_xlfn.IFS(Z200=0,"No evidenciado",Z200=1,"Novato",Z200=2,"Principiante avanzado",Z200=3,"Competente",Z200=4,"Proficiente",Z200=5,"Master")</f>
        <v>Competente</v>
      </c>
      <c r="AB200" s="21">
        <v>2</v>
      </c>
      <c r="AC200" s="21" t="str" cm="1">
        <f t="array" ref="AC200">_xlfn.IFS(AB200=0,"Prenovato",AB200=1,"Novato",AB200=2,"Principiante avanzado",AB200=3,"Competente",AB200=4,"Proficiente",AB200=5,"Master")</f>
        <v>Principiante avanzado</v>
      </c>
      <c r="AD200" s="21" t="str">
        <f t="shared" si="20"/>
        <v>EVALUACIÓN</v>
      </c>
    </row>
    <row r="201" spans="1:30" x14ac:dyDescent="0.25">
      <c r="A201" t="s">
        <v>194</v>
      </c>
      <c r="B201" t="s">
        <v>200</v>
      </c>
      <c r="C201" t="s">
        <v>205</v>
      </c>
      <c r="D201" t="s">
        <v>207</v>
      </c>
      <c r="E201" t="s">
        <v>219</v>
      </c>
      <c r="F201" t="s">
        <v>258</v>
      </c>
      <c r="G201" t="s">
        <v>300</v>
      </c>
      <c r="H201" s="5">
        <v>44409</v>
      </c>
      <c r="I201" s="1">
        <f t="shared" ca="1" si="17"/>
        <v>22</v>
      </c>
      <c r="J201" s="1" t="str">
        <f t="shared" ca="1" si="18"/>
        <v>3. Mayor a 6 meses</v>
      </c>
      <c r="K201" t="str">
        <f t="shared" si="16"/>
        <v>NO</v>
      </c>
      <c r="L201" t="s">
        <v>330</v>
      </c>
      <c r="M201" t="s">
        <v>335</v>
      </c>
      <c r="N201" t="s">
        <v>31</v>
      </c>
      <c r="O201" t="s">
        <v>31</v>
      </c>
      <c r="P201" t="str">
        <f t="shared" si="19"/>
        <v>JUAN ESTANISLAO CASUSOL TRUJILLOPatrones de Arq. Soluciones</v>
      </c>
      <c r="Q201">
        <v>3</v>
      </c>
      <c r="R201" t="s">
        <v>5</v>
      </c>
      <c r="S201" t="s">
        <v>21</v>
      </c>
      <c r="T201" s="21">
        <v>3</v>
      </c>
      <c r="U201" s="21" t="str" cm="1">
        <f t="array" ref="U201">_xlfn.IFS(T201=0,"Prenovato",T201=1,"Novato",T201=2,"Principiante avanzado",T201=3,"Competente",T201=4,"Proficiente",T201=5,"Master")</f>
        <v>Competente</v>
      </c>
      <c r="V201" s="21">
        <v>3</v>
      </c>
      <c r="W201" s="21" t="str" cm="1">
        <f t="array" ref="W201">_xlfn.IFS(V201=0,"No evidenciado",V201=1,"Novato",V201=2,"Principiante avanzado",V201=3,"Competente",V201=4,"Proficiente",V201=5,"Master")</f>
        <v>Competente</v>
      </c>
      <c r="X201" s="21">
        <v>2</v>
      </c>
      <c r="Y201" s="21" t="str" cm="1">
        <f t="array" ref="Y201">_xlfn.IFS(X201=0,"No evidenciado",X201=1,"Novato",X201=2,"Principiante avanzado",X201=3,"Competente",X201=4,"Proficiente",X201=5,"Master")</f>
        <v>Principiante avanzado</v>
      </c>
      <c r="Z201" s="21">
        <v>3</v>
      </c>
      <c r="AA201" s="21" t="str" cm="1">
        <f t="array" ref="AA201">_xlfn.IFS(Z201=0,"No evidenciado",Z201=1,"Novato",Z201=2,"Principiante avanzado",Z201=3,"Competente",Z201=4,"Proficiente",Z201=5,"Master")</f>
        <v>Competente</v>
      </c>
      <c r="AB201" s="21">
        <v>2</v>
      </c>
      <c r="AC201" s="21" t="str" cm="1">
        <f t="array" ref="AC201">_xlfn.IFS(AB201=0,"Prenovato",AB201=1,"Novato",AB201=2,"Principiante avanzado",AB201=3,"Competente",AB201=4,"Proficiente",AB201=5,"Master")</f>
        <v>Principiante avanzado</v>
      </c>
      <c r="AD201" s="21" t="str">
        <f t="shared" si="20"/>
        <v>EVALUACIÓN</v>
      </c>
    </row>
    <row r="202" spans="1:30" x14ac:dyDescent="0.25">
      <c r="A202" t="s">
        <v>194</v>
      </c>
      <c r="B202" t="s">
        <v>200</v>
      </c>
      <c r="C202" t="s">
        <v>205</v>
      </c>
      <c r="D202" t="s">
        <v>207</v>
      </c>
      <c r="E202" t="s">
        <v>219</v>
      </c>
      <c r="F202" t="s">
        <v>258</v>
      </c>
      <c r="G202" t="s">
        <v>300</v>
      </c>
      <c r="H202" s="5">
        <v>44409</v>
      </c>
      <c r="I202" s="1">
        <f t="shared" ca="1" si="17"/>
        <v>22</v>
      </c>
      <c r="J202" s="1" t="str">
        <f t="shared" ca="1" si="18"/>
        <v>3. Mayor a 6 meses</v>
      </c>
      <c r="K202" t="str">
        <f t="shared" si="16"/>
        <v>NO</v>
      </c>
      <c r="L202" t="s">
        <v>330</v>
      </c>
      <c r="M202" t="s">
        <v>334</v>
      </c>
      <c r="N202" t="s">
        <v>31</v>
      </c>
      <c r="O202" t="s">
        <v>31</v>
      </c>
      <c r="P202" t="str">
        <f t="shared" si="19"/>
        <v>JUAN ESTANISLAO CASUSOL TRUJILLOPlataformas</v>
      </c>
      <c r="Q202">
        <v>3</v>
      </c>
      <c r="R202" t="s">
        <v>5</v>
      </c>
      <c r="S202" t="s">
        <v>21</v>
      </c>
      <c r="T202" s="21">
        <v>3</v>
      </c>
      <c r="U202" s="21" t="str" cm="1">
        <f t="array" ref="U202">_xlfn.IFS(T202=0,"Prenovato",T202=1,"Novato",T202=2,"Principiante avanzado",T202=3,"Competente",T202=4,"Proficiente",T202=5,"Master")</f>
        <v>Competente</v>
      </c>
      <c r="V202" s="21">
        <v>3</v>
      </c>
      <c r="W202" s="21" t="str" cm="1">
        <f t="array" ref="W202">_xlfn.IFS(V202=0,"No evidenciado",V202=1,"Novato",V202=2,"Principiante avanzado",V202=3,"Competente",V202=4,"Proficiente",V202=5,"Master")</f>
        <v>Competente</v>
      </c>
      <c r="X202" s="21">
        <v>2</v>
      </c>
      <c r="Y202" s="21" t="str" cm="1">
        <f t="array" ref="Y202">_xlfn.IFS(X202=0,"No evidenciado",X202=1,"Novato",X202=2,"Principiante avanzado",X202=3,"Competente",X202=4,"Proficiente",X202=5,"Master")</f>
        <v>Principiante avanzado</v>
      </c>
      <c r="Z202" s="21">
        <v>3</v>
      </c>
      <c r="AA202" s="21" t="str" cm="1">
        <f t="array" ref="AA202">_xlfn.IFS(Z202=0,"No evidenciado",Z202=1,"Novato",Z202=2,"Principiante avanzado",Z202=3,"Competente",Z202=4,"Proficiente",Z202=5,"Master")</f>
        <v>Competente</v>
      </c>
      <c r="AB202" s="21">
        <v>2</v>
      </c>
      <c r="AC202" s="21" t="str" cm="1">
        <f t="array" ref="AC202">_xlfn.IFS(AB202=0,"Prenovato",AB202=1,"Novato",AB202=2,"Principiante avanzado",AB202=3,"Competente",AB202=4,"Proficiente",AB202=5,"Master")</f>
        <v>Principiante avanzado</v>
      </c>
      <c r="AD202" s="21" t="str">
        <f t="shared" si="20"/>
        <v>EVALUACIÓN</v>
      </c>
    </row>
    <row r="203" spans="1:30" x14ac:dyDescent="0.25">
      <c r="A203" t="s">
        <v>194</v>
      </c>
      <c r="B203" t="s">
        <v>200</v>
      </c>
      <c r="C203" t="s">
        <v>205</v>
      </c>
      <c r="D203" t="s">
        <v>207</v>
      </c>
      <c r="E203" t="s">
        <v>219</v>
      </c>
      <c r="F203" t="s">
        <v>258</v>
      </c>
      <c r="G203" t="s">
        <v>300</v>
      </c>
      <c r="H203" s="5">
        <v>44409</v>
      </c>
      <c r="I203" s="1">
        <f t="shared" ca="1" si="17"/>
        <v>22</v>
      </c>
      <c r="J203" s="1" t="str">
        <f t="shared" ca="1" si="18"/>
        <v>3. Mayor a 6 meses</v>
      </c>
      <c r="K203" t="str">
        <f t="shared" si="16"/>
        <v>NO</v>
      </c>
      <c r="L203" t="s">
        <v>330</v>
      </c>
      <c r="M203" t="s">
        <v>336</v>
      </c>
      <c r="N203" t="s">
        <v>345</v>
      </c>
      <c r="O203" t="s">
        <v>345</v>
      </c>
      <c r="P203" t="str">
        <f t="shared" si="19"/>
        <v>JUAN ESTANISLAO CASUSOL TRUJILLOPatrones de Arq. Datos</v>
      </c>
      <c r="Q203">
        <v>2</v>
      </c>
      <c r="R203" t="s">
        <v>4</v>
      </c>
      <c r="S203" t="s">
        <v>21</v>
      </c>
      <c r="T203" s="21">
        <v>3</v>
      </c>
      <c r="U203" s="21" t="str" cm="1">
        <f t="array" ref="U203">_xlfn.IFS(T203=0,"Prenovato",T203=1,"Novato",T203=2,"Principiante avanzado",T203=3,"Competente",T203=4,"Proficiente",T203=5,"Master")</f>
        <v>Competente</v>
      </c>
      <c r="V203" s="21">
        <v>3</v>
      </c>
      <c r="W203" s="21" t="str" cm="1">
        <f t="array" ref="W203">_xlfn.IFS(V203=0,"No evidenciado",V203=1,"Novato",V203=2,"Principiante avanzado",V203=3,"Competente",V203=4,"Proficiente",V203=5,"Master")</f>
        <v>Competente</v>
      </c>
      <c r="X203" s="21">
        <v>2</v>
      </c>
      <c r="Y203" s="21" t="str" cm="1">
        <f t="array" ref="Y203">_xlfn.IFS(X203=0,"No evidenciado",X203=1,"Novato",X203=2,"Principiante avanzado",X203=3,"Competente",X203=4,"Proficiente",X203=5,"Master")</f>
        <v>Principiante avanzado</v>
      </c>
      <c r="Z203" s="21">
        <v>3</v>
      </c>
      <c r="AA203" s="21" t="str" cm="1">
        <f t="array" ref="AA203">_xlfn.IFS(Z203=0,"No evidenciado",Z203=1,"Novato",Z203=2,"Principiante avanzado",Z203=3,"Competente",Z203=4,"Proficiente",Z203=5,"Master")</f>
        <v>Competente</v>
      </c>
      <c r="AB203" s="21">
        <v>2</v>
      </c>
      <c r="AC203" s="21" t="str" cm="1">
        <f t="array" ref="AC203">_xlfn.IFS(AB203=0,"Prenovato",AB203=1,"Novato",AB203=2,"Principiante avanzado",AB203=3,"Competente",AB203=4,"Proficiente",AB203=5,"Master")</f>
        <v>Principiante avanzado</v>
      </c>
      <c r="AD203" s="21" t="str">
        <f t="shared" si="20"/>
        <v>EVALUACIÓN</v>
      </c>
    </row>
    <row r="204" spans="1:30" x14ac:dyDescent="0.25">
      <c r="A204" t="s">
        <v>194</v>
      </c>
      <c r="B204" t="s">
        <v>200</v>
      </c>
      <c r="C204" t="s">
        <v>205</v>
      </c>
      <c r="D204" t="s">
        <v>207</v>
      </c>
      <c r="E204" t="s">
        <v>219</v>
      </c>
      <c r="F204" t="s">
        <v>258</v>
      </c>
      <c r="G204" t="s">
        <v>300</v>
      </c>
      <c r="H204" s="5">
        <v>44409</v>
      </c>
      <c r="I204" s="1">
        <f t="shared" ca="1" si="17"/>
        <v>22</v>
      </c>
      <c r="J204" s="1" t="str">
        <f t="shared" ca="1" si="18"/>
        <v>3. Mayor a 6 meses</v>
      </c>
      <c r="K204" t="str">
        <f t="shared" si="16"/>
        <v>NO</v>
      </c>
      <c r="L204" t="s">
        <v>330</v>
      </c>
      <c r="M204" t="s">
        <v>338</v>
      </c>
      <c r="N204" t="s">
        <v>346</v>
      </c>
      <c r="O204" t="s">
        <v>345</v>
      </c>
      <c r="P204" t="str">
        <f t="shared" si="19"/>
        <v>JUAN ESTANISLAO CASUSOL TRUJILLOOpen Banking</v>
      </c>
      <c r="Q204">
        <v>2</v>
      </c>
      <c r="R204" t="s">
        <v>4</v>
      </c>
      <c r="S204" t="s">
        <v>21</v>
      </c>
      <c r="T204" s="21">
        <v>3</v>
      </c>
      <c r="U204" s="21" t="str" cm="1">
        <f t="array" ref="U204">_xlfn.IFS(T204=0,"Prenovato",T204=1,"Novato",T204=2,"Principiante avanzado",T204=3,"Competente",T204=4,"Proficiente",T204=5,"Master")</f>
        <v>Competente</v>
      </c>
      <c r="V204" s="21">
        <v>3</v>
      </c>
      <c r="W204" s="21" t="str" cm="1">
        <f t="array" ref="W204">_xlfn.IFS(V204=0,"No evidenciado",V204=1,"Novato",V204=2,"Principiante avanzado",V204=3,"Competente",V204=4,"Proficiente",V204=5,"Master")</f>
        <v>Competente</v>
      </c>
      <c r="X204" s="21">
        <v>2</v>
      </c>
      <c r="Y204" s="21" t="str" cm="1">
        <f t="array" ref="Y204">_xlfn.IFS(X204=0,"No evidenciado",X204=1,"Novato",X204=2,"Principiante avanzado",X204=3,"Competente",X204=4,"Proficiente",X204=5,"Master")</f>
        <v>Principiante avanzado</v>
      </c>
      <c r="Z204" s="21">
        <v>3</v>
      </c>
      <c r="AA204" s="21" t="str" cm="1">
        <f t="array" ref="AA204">_xlfn.IFS(Z204=0,"No evidenciado",Z204=1,"Novato",Z204=2,"Principiante avanzado",Z204=3,"Competente",Z204=4,"Proficiente",Z204=5,"Master")</f>
        <v>Competente</v>
      </c>
      <c r="AB204" s="21">
        <v>2</v>
      </c>
      <c r="AC204" s="21" t="str" cm="1">
        <f t="array" ref="AC204">_xlfn.IFS(AB204=0,"Prenovato",AB204=1,"Novato",AB204=2,"Principiante avanzado",AB204=3,"Competente",AB204=4,"Proficiente",AB204=5,"Master")</f>
        <v>Principiante avanzado</v>
      </c>
      <c r="AD204" s="21" t="str">
        <f t="shared" si="20"/>
        <v>EVALUACIÓN</v>
      </c>
    </row>
    <row r="205" spans="1:30" x14ac:dyDescent="0.25">
      <c r="A205" t="s">
        <v>194</v>
      </c>
      <c r="B205" t="s">
        <v>200</v>
      </c>
      <c r="C205" t="s">
        <v>205</v>
      </c>
      <c r="D205" t="s">
        <v>207</v>
      </c>
      <c r="E205" t="s">
        <v>219</v>
      </c>
      <c r="F205" t="s">
        <v>258</v>
      </c>
      <c r="G205" t="s">
        <v>300</v>
      </c>
      <c r="H205" s="5">
        <v>44409</v>
      </c>
      <c r="I205" s="1">
        <f t="shared" ca="1" si="17"/>
        <v>22</v>
      </c>
      <c r="J205" s="1" t="str">
        <f t="shared" ca="1" si="18"/>
        <v>3. Mayor a 6 meses</v>
      </c>
      <c r="K205" t="str">
        <f t="shared" si="16"/>
        <v>NO</v>
      </c>
      <c r="L205" t="s">
        <v>330</v>
      </c>
      <c r="M205" t="s">
        <v>340</v>
      </c>
      <c r="N205" t="s">
        <v>346</v>
      </c>
      <c r="O205" t="s">
        <v>345</v>
      </c>
      <c r="P205" t="str">
        <f t="shared" si="19"/>
        <v>JUAN ESTANISLAO CASUSOL TRUJILLOIngeniería de software</v>
      </c>
      <c r="Q205">
        <v>2</v>
      </c>
      <c r="R205" t="s">
        <v>4</v>
      </c>
      <c r="S205" t="s">
        <v>21</v>
      </c>
      <c r="T205" s="21">
        <v>3</v>
      </c>
      <c r="U205" s="21" t="str" cm="1">
        <f t="array" ref="U205">_xlfn.IFS(T205=0,"Prenovato",T205=1,"Novato",T205=2,"Principiante avanzado",T205=3,"Competente",T205=4,"Proficiente",T205=5,"Master")</f>
        <v>Competente</v>
      </c>
      <c r="V205" s="21">
        <v>3</v>
      </c>
      <c r="W205" s="21" t="str" cm="1">
        <f t="array" ref="W205">_xlfn.IFS(V205=0,"No evidenciado",V205=1,"Novato",V205=2,"Principiante avanzado",V205=3,"Competente",V205=4,"Proficiente",V205=5,"Master")</f>
        <v>Competente</v>
      </c>
      <c r="X205" s="21">
        <v>2</v>
      </c>
      <c r="Y205" s="21" t="str" cm="1">
        <f t="array" ref="Y205">_xlfn.IFS(X205=0,"No evidenciado",X205=1,"Novato",X205=2,"Principiante avanzado",X205=3,"Competente",X205=4,"Proficiente",X205=5,"Master")</f>
        <v>Principiante avanzado</v>
      </c>
      <c r="Z205" s="21">
        <v>3</v>
      </c>
      <c r="AA205" s="21" t="str" cm="1">
        <f t="array" ref="AA205">_xlfn.IFS(Z205=0,"No evidenciado",Z205=1,"Novato",Z205=2,"Principiante avanzado",Z205=3,"Competente",Z205=4,"Proficiente",Z205=5,"Master")</f>
        <v>Competente</v>
      </c>
      <c r="AB205" s="21">
        <v>2</v>
      </c>
      <c r="AC205" s="21" t="str" cm="1">
        <f t="array" ref="AC205">_xlfn.IFS(AB205=0,"Prenovato",AB205=1,"Novato",AB205=2,"Principiante avanzado",AB205=3,"Competente",AB205=4,"Proficiente",AB205=5,"Master")</f>
        <v>Principiante avanzado</v>
      </c>
      <c r="AD205" s="21" t="str">
        <f t="shared" si="20"/>
        <v>EVALUACIÓN</v>
      </c>
    </row>
    <row r="206" spans="1:30" x14ac:dyDescent="0.25">
      <c r="A206" t="s">
        <v>194</v>
      </c>
      <c r="B206" t="s">
        <v>200</v>
      </c>
      <c r="C206" t="s">
        <v>205</v>
      </c>
      <c r="D206" t="s">
        <v>207</v>
      </c>
      <c r="E206" t="s">
        <v>219</v>
      </c>
      <c r="F206" t="s">
        <v>258</v>
      </c>
      <c r="G206" t="s">
        <v>300</v>
      </c>
      <c r="H206" s="5">
        <v>44409</v>
      </c>
      <c r="I206" s="1">
        <f t="shared" ca="1" si="17"/>
        <v>22</v>
      </c>
      <c r="J206" s="1" t="str">
        <f t="shared" ca="1" si="18"/>
        <v>3. Mayor a 6 meses</v>
      </c>
      <c r="K206" t="str">
        <f t="shared" si="16"/>
        <v>NO</v>
      </c>
      <c r="L206" t="s">
        <v>330</v>
      </c>
      <c r="M206" t="s">
        <v>339</v>
      </c>
      <c r="N206" t="s">
        <v>346</v>
      </c>
      <c r="O206" t="s">
        <v>345</v>
      </c>
      <c r="P206" t="str">
        <f t="shared" si="19"/>
        <v>JUAN ESTANISLAO CASUSOL TRUJILLOMicroservicios y APIs</v>
      </c>
      <c r="Q206">
        <v>3</v>
      </c>
      <c r="R206" t="s">
        <v>5</v>
      </c>
      <c r="S206" t="s">
        <v>21</v>
      </c>
      <c r="T206" s="21">
        <v>3</v>
      </c>
      <c r="U206" s="21" t="str" cm="1">
        <f t="array" ref="U206">_xlfn.IFS(T206=0,"Prenovato",T206=1,"Novato",T206=2,"Principiante avanzado",T206=3,"Competente",T206=4,"Proficiente",T206=5,"Master")</f>
        <v>Competente</v>
      </c>
      <c r="V206" s="21">
        <v>3</v>
      </c>
      <c r="W206" s="21" t="str" cm="1">
        <f t="array" ref="W206">_xlfn.IFS(V206=0,"No evidenciado",V206=1,"Novato",V206=2,"Principiante avanzado",V206=3,"Competente",V206=4,"Proficiente",V206=5,"Master")</f>
        <v>Competente</v>
      </c>
      <c r="X206" s="21">
        <v>2</v>
      </c>
      <c r="Y206" s="21" t="str" cm="1">
        <f t="array" ref="Y206">_xlfn.IFS(X206=0,"No evidenciado",X206=1,"Novato",X206=2,"Principiante avanzado",X206=3,"Competente",X206=4,"Proficiente",X206=5,"Master")</f>
        <v>Principiante avanzado</v>
      </c>
      <c r="Z206" s="21">
        <v>3</v>
      </c>
      <c r="AA206" s="21" t="str" cm="1">
        <f t="array" ref="AA206">_xlfn.IFS(Z206=0,"No evidenciado",Z206=1,"Novato",Z206=2,"Principiante avanzado",Z206=3,"Competente",Z206=4,"Proficiente",Z206=5,"Master")</f>
        <v>Competente</v>
      </c>
      <c r="AB206" s="21">
        <v>2</v>
      </c>
      <c r="AC206" s="21" t="str" cm="1">
        <f t="array" ref="AC206">_xlfn.IFS(AB206=0,"Prenovato",AB206=1,"Novato",AB206=2,"Principiante avanzado",AB206=3,"Competente",AB206=4,"Proficiente",AB206=5,"Master")</f>
        <v>Principiante avanzado</v>
      </c>
      <c r="AD206" s="21" t="str">
        <f t="shared" si="20"/>
        <v>EVALUACIÓN</v>
      </c>
    </row>
    <row r="207" spans="1:30" x14ac:dyDescent="0.25">
      <c r="A207" t="s">
        <v>194</v>
      </c>
      <c r="B207" t="s">
        <v>200</v>
      </c>
      <c r="C207" t="s">
        <v>205</v>
      </c>
      <c r="D207" t="s">
        <v>207</v>
      </c>
      <c r="E207" t="s">
        <v>219</v>
      </c>
      <c r="F207" t="s">
        <v>258</v>
      </c>
      <c r="G207" t="s">
        <v>300</v>
      </c>
      <c r="H207" s="5">
        <v>44409</v>
      </c>
      <c r="I207" s="1">
        <f t="shared" ca="1" si="17"/>
        <v>22</v>
      </c>
      <c r="J207" s="1" t="str">
        <f t="shared" ca="1" si="18"/>
        <v>3. Mayor a 6 meses</v>
      </c>
      <c r="K207" t="str">
        <f t="shared" si="16"/>
        <v>NO</v>
      </c>
      <c r="L207" t="s">
        <v>330</v>
      </c>
      <c r="M207" t="s">
        <v>337</v>
      </c>
      <c r="N207" t="s">
        <v>345</v>
      </c>
      <c r="O207" t="s">
        <v>345</v>
      </c>
      <c r="P207" t="str">
        <f t="shared" si="19"/>
        <v>JUAN ESTANISLAO CASUSOL TRUJILLOModelos Bancarios</v>
      </c>
      <c r="Q207">
        <v>3</v>
      </c>
      <c r="R207" t="s">
        <v>5</v>
      </c>
      <c r="S207" t="s">
        <v>21</v>
      </c>
      <c r="T207" s="21">
        <v>3</v>
      </c>
      <c r="U207" s="21" t="str" cm="1">
        <f t="array" ref="U207">_xlfn.IFS(T207=0,"Prenovato",T207=1,"Novato",T207=2,"Principiante avanzado",T207=3,"Competente",T207=4,"Proficiente",T207=5,"Master")</f>
        <v>Competente</v>
      </c>
      <c r="V207" s="21">
        <v>3</v>
      </c>
      <c r="W207" s="21" t="str" cm="1">
        <f t="array" ref="W207">_xlfn.IFS(V207=0,"No evidenciado",V207=1,"Novato",V207=2,"Principiante avanzado",V207=3,"Competente",V207=4,"Proficiente",V207=5,"Master")</f>
        <v>Competente</v>
      </c>
      <c r="X207" s="21">
        <v>2</v>
      </c>
      <c r="Y207" s="21" t="str" cm="1">
        <f t="array" ref="Y207">_xlfn.IFS(X207=0,"No evidenciado",X207=1,"Novato",X207=2,"Principiante avanzado",X207=3,"Competente",X207=4,"Proficiente",X207=5,"Master")</f>
        <v>Principiante avanzado</v>
      </c>
      <c r="Z207" s="21">
        <v>3</v>
      </c>
      <c r="AA207" s="21" t="str" cm="1">
        <f t="array" ref="AA207">_xlfn.IFS(Z207=0,"No evidenciado",Z207=1,"Novato",Z207=2,"Principiante avanzado",Z207=3,"Competente",Z207=4,"Proficiente",Z207=5,"Master")</f>
        <v>Competente</v>
      </c>
      <c r="AB207" s="21">
        <v>2</v>
      </c>
      <c r="AC207" s="21" t="str" cm="1">
        <f t="array" ref="AC207">_xlfn.IFS(AB207=0,"Prenovato",AB207=1,"Novato",AB207=2,"Principiante avanzado",AB207=3,"Competente",AB207=4,"Proficiente",AB207=5,"Master")</f>
        <v>Principiante avanzado</v>
      </c>
      <c r="AD207" s="21" t="str">
        <f t="shared" si="20"/>
        <v>EVALUACIÓN</v>
      </c>
    </row>
    <row r="208" spans="1:30" x14ac:dyDescent="0.25">
      <c r="A208" t="s">
        <v>194</v>
      </c>
      <c r="B208" t="s">
        <v>200</v>
      </c>
      <c r="C208" t="s">
        <v>205</v>
      </c>
      <c r="D208" t="s">
        <v>207</v>
      </c>
      <c r="E208" t="s">
        <v>219</v>
      </c>
      <c r="F208" t="s">
        <v>258</v>
      </c>
      <c r="G208" t="s">
        <v>300</v>
      </c>
      <c r="H208" s="5">
        <v>44409</v>
      </c>
      <c r="I208" s="1">
        <f t="shared" ca="1" si="17"/>
        <v>22</v>
      </c>
      <c r="J208" s="1" t="str">
        <f t="shared" ca="1" si="18"/>
        <v>3. Mayor a 6 meses</v>
      </c>
      <c r="K208" t="str">
        <f t="shared" si="16"/>
        <v>NO</v>
      </c>
      <c r="L208" t="s">
        <v>330</v>
      </c>
      <c r="M208" t="s">
        <v>342</v>
      </c>
      <c r="N208" t="s">
        <v>345</v>
      </c>
      <c r="O208" t="s">
        <v>345</v>
      </c>
      <c r="P208" t="str">
        <f t="shared" si="19"/>
        <v>JUAN ESTANISLAO CASUSOL TRUJILLOFrameworks de arquitectura empresarial</v>
      </c>
      <c r="Q208">
        <v>3</v>
      </c>
      <c r="R208" t="s">
        <v>5</v>
      </c>
      <c r="S208" t="s">
        <v>21</v>
      </c>
      <c r="T208" s="21">
        <v>3</v>
      </c>
      <c r="U208" s="21" t="str" cm="1">
        <f t="array" ref="U208">_xlfn.IFS(T208=0,"Prenovato",T208=1,"Novato",T208=2,"Principiante avanzado",T208=3,"Competente",T208=4,"Proficiente",T208=5,"Master")</f>
        <v>Competente</v>
      </c>
      <c r="V208" s="21">
        <v>3</v>
      </c>
      <c r="W208" s="21" t="str" cm="1">
        <f t="array" ref="W208">_xlfn.IFS(V208=0,"No evidenciado",V208=1,"Novato",V208=2,"Principiante avanzado",V208=3,"Competente",V208=4,"Proficiente",V208=5,"Master")</f>
        <v>Competente</v>
      </c>
      <c r="X208" s="21">
        <v>2</v>
      </c>
      <c r="Y208" s="21" t="str" cm="1">
        <f t="array" ref="Y208">_xlfn.IFS(X208=0,"No evidenciado",X208=1,"Novato",X208=2,"Principiante avanzado",X208=3,"Competente",X208=4,"Proficiente",X208=5,"Master")</f>
        <v>Principiante avanzado</v>
      </c>
      <c r="Z208" s="21">
        <v>3</v>
      </c>
      <c r="AA208" s="21" t="str" cm="1">
        <f t="array" ref="AA208">_xlfn.IFS(Z208=0,"No evidenciado",Z208=1,"Novato",Z208=2,"Principiante avanzado",Z208=3,"Competente",Z208=4,"Proficiente",Z208=5,"Master")</f>
        <v>Competente</v>
      </c>
      <c r="AB208" s="21">
        <v>2</v>
      </c>
      <c r="AC208" s="21" t="str" cm="1">
        <f t="array" ref="AC208">_xlfn.IFS(AB208=0,"Prenovato",AB208=1,"Novato",AB208=2,"Principiante avanzado",AB208=3,"Competente",AB208=4,"Proficiente",AB208=5,"Master")</f>
        <v>Principiante avanzado</v>
      </c>
      <c r="AD208" s="21" t="str">
        <f t="shared" si="20"/>
        <v>EVALUACIÓN</v>
      </c>
    </row>
    <row r="209" spans="1:30" x14ac:dyDescent="0.25">
      <c r="A209" t="s">
        <v>194</v>
      </c>
      <c r="B209" t="s">
        <v>200</v>
      </c>
      <c r="C209" t="s">
        <v>205</v>
      </c>
      <c r="D209" t="s">
        <v>207</v>
      </c>
      <c r="E209" t="s">
        <v>219</v>
      </c>
      <c r="F209" t="s">
        <v>258</v>
      </c>
      <c r="G209" t="s">
        <v>300</v>
      </c>
      <c r="H209" s="5">
        <v>44409</v>
      </c>
      <c r="I209" s="1">
        <f t="shared" ca="1" si="17"/>
        <v>22</v>
      </c>
      <c r="J209" s="1" t="str">
        <f t="shared" ca="1" si="18"/>
        <v>3. Mayor a 6 meses</v>
      </c>
      <c r="K209" t="str">
        <f t="shared" si="16"/>
        <v>NO</v>
      </c>
      <c r="L209" t="s">
        <v>330</v>
      </c>
      <c r="M209" t="s">
        <v>343</v>
      </c>
      <c r="N209" t="s">
        <v>31</v>
      </c>
      <c r="O209" t="s">
        <v>31</v>
      </c>
      <c r="P209" t="str">
        <f t="shared" si="19"/>
        <v>JUAN ESTANISLAO CASUSOL TRUJILLODiseño de Arq. Soluciones</v>
      </c>
      <c r="Q209">
        <v>4</v>
      </c>
      <c r="R209" t="s">
        <v>7</v>
      </c>
      <c r="S209" t="s">
        <v>21</v>
      </c>
      <c r="T209" s="21">
        <v>3</v>
      </c>
      <c r="U209" s="21" t="str" cm="1">
        <f t="array" ref="U209">_xlfn.IFS(T209=0,"Prenovato",T209=1,"Novato",T209=2,"Principiante avanzado",T209=3,"Competente",T209=4,"Proficiente",T209=5,"Master")</f>
        <v>Competente</v>
      </c>
      <c r="V209" s="21">
        <v>3</v>
      </c>
      <c r="W209" s="21" t="str" cm="1">
        <f t="array" ref="W209">_xlfn.IFS(V209=0,"No evidenciado",V209=1,"Novato",V209=2,"Principiante avanzado",V209=3,"Competente",V209=4,"Proficiente",V209=5,"Master")</f>
        <v>Competente</v>
      </c>
      <c r="X209" s="21">
        <v>2</v>
      </c>
      <c r="Y209" s="21" t="str" cm="1">
        <f t="array" ref="Y209">_xlfn.IFS(X209=0,"No evidenciado",X209=1,"Novato",X209=2,"Principiante avanzado",X209=3,"Competente",X209=4,"Proficiente",X209=5,"Master")</f>
        <v>Principiante avanzado</v>
      </c>
      <c r="Z209" s="21">
        <v>3</v>
      </c>
      <c r="AA209" s="21" t="str" cm="1">
        <f t="array" ref="AA209">_xlfn.IFS(Z209=0,"No evidenciado",Z209=1,"Novato",Z209=2,"Principiante avanzado",Z209=3,"Competente",Z209=4,"Proficiente",Z209=5,"Master")</f>
        <v>Competente</v>
      </c>
      <c r="AB209" s="21">
        <v>2</v>
      </c>
      <c r="AC209" s="21" t="str" cm="1">
        <f t="array" ref="AC209">_xlfn.IFS(AB209=0,"Prenovato",AB209=1,"Novato",AB209=2,"Principiante avanzado",AB209=3,"Competente",AB209=4,"Proficiente",AB209=5,"Master")</f>
        <v>Principiante avanzado</v>
      </c>
      <c r="AD209" s="21" t="str">
        <f t="shared" si="20"/>
        <v>EVALUACIÓN</v>
      </c>
    </row>
    <row r="210" spans="1:30" x14ac:dyDescent="0.25">
      <c r="A210" t="s">
        <v>194</v>
      </c>
      <c r="B210" t="s">
        <v>200</v>
      </c>
      <c r="C210" t="s">
        <v>205</v>
      </c>
      <c r="D210" t="s">
        <v>207</v>
      </c>
      <c r="E210" t="s">
        <v>219</v>
      </c>
      <c r="F210" t="s">
        <v>258</v>
      </c>
      <c r="G210" t="s">
        <v>300</v>
      </c>
      <c r="H210" s="5">
        <v>44409</v>
      </c>
      <c r="I210" s="1">
        <f t="shared" ca="1" si="17"/>
        <v>22</v>
      </c>
      <c r="J210" s="1" t="str">
        <f t="shared" ca="1" si="18"/>
        <v>3. Mayor a 6 meses</v>
      </c>
      <c r="K210" t="str">
        <f t="shared" si="16"/>
        <v>NO</v>
      </c>
      <c r="L210" t="s">
        <v>330</v>
      </c>
      <c r="M210" t="s">
        <v>341</v>
      </c>
      <c r="N210" t="s">
        <v>31</v>
      </c>
      <c r="O210" t="s">
        <v>31</v>
      </c>
      <c r="P210" t="str">
        <f t="shared" si="19"/>
        <v>JUAN ESTANISLAO CASUSOL TRUJILLOEcosistema BCP</v>
      </c>
      <c r="Q210">
        <v>3</v>
      </c>
      <c r="R210" t="s">
        <v>5</v>
      </c>
      <c r="S210" t="s">
        <v>21</v>
      </c>
      <c r="T210" s="21">
        <v>3</v>
      </c>
      <c r="U210" s="21" t="str" cm="1">
        <f t="array" ref="U210">_xlfn.IFS(T210=0,"Prenovato",T210=1,"Novato",T210=2,"Principiante avanzado",T210=3,"Competente",T210=4,"Proficiente",T210=5,"Master")</f>
        <v>Competente</v>
      </c>
      <c r="V210" s="21">
        <v>3</v>
      </c>
      <c r="W210" s="21" t="str" cm="1">
        <f t="array" ref="W210">_xlfn.IFS(V210=0,"No evidenciado",V210=1,"Novato",V210=2,"Principiante avanzado",V210=3,"Competente",V210=4,"Proficiente",V210=5,"Master")</f>
        <v>Competente</v>
      </c>
      <c r="X210" s="21">
        <v>2</v>
      </c>
      <c r="Y210" s="21" t="str" cm="1">
        <f t="array" ref="Y210">_xlfn.IFS(X210=0,"No evidenciado",X210=1,"Novato",X210=2,"Principiante avanzado",X210=3,"Competente",X210=4,"Proficiente",X210=5,"Master")</f>
        <v>Principiante avanzado</v>
      </c>
      <c r="Z210" s="21">
        <v>3</v>
      </c>
      <c r="AA210" s="21" t="str" cm="1">
        <f t="array" ref="AA210">_xlfn.IFS(Z210=0,"No evidenciado",Z210=1,"Novato",Z210=2,"Principiante avanzado",Z210=3,"Competente",Z210=4,"Proficiente",Z210=5,"Master")</f>
        <v>Competente</v>
      </c>
      <c r="AB210" s="21">
        <v>2</v>
      </c>
      <c r="AC210" s="21" t="str" cm="1">
        <f t="array" ref="AC210">_xlfn.IFS(AB210=0,"Prenovato",AB210=1,"Novato",AB210=2,"Principiante avanzado",AB210=3,"Competente",AB210=4,"Proficiente",AB210=5,"Master")</f>
        <v>Principiante avanzado</v>
      </c>
      <c r="AD210" s="21" t="str">
        <f t="shared" si="20"/>
        <v>EVALUACIÓN</v>
      </c>
    </row>
    <row r="211" spans="1:30" x14ac:dyDescent="0.25">
      <c r="A211" t="s">
        <v>194</v>
      </c>
      <c r="B211" t="s">
        <v>200</v>
      </c>
      <c r="C211" t="s">
        <v>205</v>
      </c>
      <c r="D211" t="s">
        <v>207</v>
      </c>
      <c r="E211" t="s">
        <v>219</v>
      </c>
      <c r="F211" t="s">
        <v>258</v>
      </c>
      <c r="G211" t="s">
        <v>300</v>
      </c>
      <c r="H211" s="5">
        <v>44409</v>
      </c>
      <c r="I211" s="1">
        <f t="shared" ca="1" si="17"/>
        <v>22</v>
      </c>
      <c r="J211" s="1" t="str">
        <f t="shared" ca="1" si="18"/>
        <v>3. Mayor a 6 meses</v>
      </c>
      <c r="K211" t="str">
        <f t="shared" si="16"/>
        <v>NO</v>
      </c>
      <c r="L211" t="s">
        <v>330</v>
      </c>
      <c r="M211" t="s">
        <v>344</v>
      </c>
      <c r="N211" t="s">
        <v>345</v>
      </c>
      <c r="O211" t="s">
        <v>345</v>
      </c>
      <c r="P211" t="str">
        <f t="shared" si="19"/>
        <v>JUAN ESTANISLAO CASUSOL TRUJILLOAutomatización</v>
      </c>
      <c r="Q211">
        <v>1</v>
      </c>
      <c r="R211" t="s">
        <v>6</v>
      </c>
      <c r="S211" t="s">
        <v>21</v>
      </c>
      <c r="T211" s="21">
        <v>3</v>
      </c>
      <c r="U211" s="21" t="str" cm="1">
        <f t="array" ref="U211">_xlfn.IFS(T211=0,"Prenovato",T211=1,"Novato",T211=2,"Principiante avanzado",T211=3,"Competente",T211=4,"Proficiente",T211=5,"Master")</f>
        <v>Competente</v>
      </c>
      <c r="V211" s="21">
        <v>3</v>
      </c>
      <c r="W211" s="21" t="str" cm="1">
        <f t="array" ref="W211">_xlfn.IFS(V211=0,"No evidenciado",V211=1,"Novato",V211=2,"Principiante avanzado",V211=3,"Competente",V211=4,"Proficiente",V211=5,"Master")</f>
        <v>Competente</v>
      </c>
      <c r="X211" s="21">
        <v>2</v>
      </c>
      <c r="Y211" s="21" t="str" cm="1">
        <f t="array" ref="Y211">_xlfn.IFS(X211=0,"No evidenciado",X211=1,"Novato",X211=2,"Principiante avanzado",X211=3,"Competente",X211=4,"Proficiente",X211=5,"Master")</f>
        <v>Principiante avanzado</v>
      </c>
      <c r="Z211" s="21">
        <v>3</v>
      </c>
      <c r="AA211" s="21" t="str" cm="1">
        <f t="array" ref="AA211">_xlfn.IFS(Z211=0,"No evidenciado",Z211=1,"Novato",Z211=2,"Principiante avanzado",Z211=3,"Competente",Z211=4,"Proficiente",Z211=5,"Master")</f>
        <v>Competente</v>
      </c>
      <c r="AB211" s="21">
        <v>2</v>
      </c>
      <c r="AC211" s="21" t="str" cm="1">
        <f t="array" ref="AC211">_xlfn.IFS(AB211=0,"Prenovato",AB211=1,"Novato",AB211=2,"Principiante avanzado",AB211=3,"Competente",AB211=4,"Proficiente",AB211=5,"Master")</f>
        <v>Principiante avanzado</v>
      </c>
      <c r="AD211" s="21" t="str">
        <f t="shared" si="20"/>
        <v>EVALUACIÓN</v>
      </c>
    </row>
    <row r="212" spans="1:30" x14ac:dyDescent="0.25">
      <c r="A212" t="s">
        <v>193</v>
      </c>
      <c r="B212" t="s">
        <v>199</v>
      </c>
      <c r="C212" t="s">
        <v>205</v>
      </c>
      <c r="D212" t="s">
        <v>207</v>
      </c>
      <c r="E212" t="s">
        <v>220</v>
      </c>
      <c r="F212" t="s">
        <v>259</v>
      </c>
      <c r="G212" t="s">
        <v>301</v>
      </c>
      <c r="H212" s="5">
        <v>44409</v>
      </c>
      <c r="I212" s="1">
        <f t="shared" ca="1" si="17"/>
        <v>22</v>
      </c>
      <c r="J212" s="1" t="str">
        <f t="shared" ca="1" si="18"/>
        <v>3. Mayor a 6 meses</v>
      </c>
      <c r="K212" t="str">
        <f t="shared" si="16"/>
        <v>NO</v>
      </c>
      <c r="L212" t="s">
        <v>330</v>
      </c>
      <c r="M212" t="s">
        <v>340</v>
      </c>
      <c r="N212" t="s">
        <v>346</v>
      </c>
      <c r="O212" t="s">
        <v>345</v>
      </c>
      <c r="P212" t="str">
        <f t="shared" si="19"/>
        <v>RONY LEXTER QUIROZ CASTILLOIngeniería de software</v>
      </c>
      <c r="Q212">
        <v>3</v>
      </c>
      <c r="R212" t="s">
        <v>5</v>
      </c>
      <c r="S212" t="s">
        <v>21</v>
      </c>
      <c r="T212" s="21">
        <v>3</v>
      </c>
      <c r="U212" s="21" t="str" cm="1">
        <f t="array" ref="U212">_xlfn.IFS(T212=0,"Prenovato",T212=1,"Novato",T212=2,"Principiante avanzado",T212=3,"Competente",T212=4,"Proficiente",T212=5,"Master")</f>
        <v>Competente</v>
      </c>
      <c r="V212" s="21">
        <v>3</v>
      </c>
      <c r="W212" s="21" t="str" cm="1">
        <f t="array" ref="W212">_xlfn.IFS(V212=0,"No evidenciado",V212=1,"Novato",V212=2,"Principiante avanzado",V212=3,"Competente",V212=4,"Proficiente",V212=5,"Master")</f>
        <v>Competente</v>
      </c>
      <c r="X212" s="21">
        <v>3</v>
      </c>
      <c r="Y212" s="21" t="str" cm="1">
        <f t="array" ref="Y212">_xlfn.IFS(X212=0,"No evidenciado",X212=1,"Novato",X212=2,"Principiante avanzado",X212=3,"Competente",X212=4,"Proficiente",X212=5,"Master")</f>
        <v>Competente</v>
      </c>
      <c r="Z212" s="21">
        <v>4</v>
      </c>
      <c r="AA212" s="21" t="str" cm="1">
        <f t="array" ref="AA212">_xlfn.IFS(Z212=0,"No evidenciado",Z212=1,"Novato",Z212=2,"Principiante avanzado",Z212=3,"Competente",Z212=4,"Proficiente",Z212=5,"Master")</f>
        <v>Proficiente</v>
      </c>
      <c r="AB212" s="21">
        <v>3</v>
      </c>
      <c r="AC212" s="21" t="str" cm="1">
        <f t="array" ref="AC212">_xlfn.IFS(AB212=0,"Prenovato",AB212=1,"Novato",AB212=2,"Principiante avanzado",AB212=3,"Competente",AB212=4,"Proficiente",AB212=5,"Master")</f>
        <v>Competente</v>
      </c>
      <c r="AD212" s="21" t="str">
        <f t="shared" si="20"/>
        <v>EVALUACIÓN</v>
      </c>
    </row>
    <row r="213" spans="1:30" x14ac:dyDescent="0.25">
      <c r="A213" t="s">
        <v>193</v>
      </c>
      <c r="B213" t="s">
        <v>199</v>
      </c>
      <c r="C213" t="s">
        <v>205</v>
      </c>
      <c r="D213" t="s">
        <v>207</v>
      </c>
      <c r="E213" t="s">
        <v>220</v>
      </c>
      <c r="F213" t="s">
        <v>259</v>
      </c>
      <c r="G213" t="s">
        <v>301</v>
      </c>
      <c r="H213" s="5">
        <v>44409</v>
      </c>
      <c r="I213" s="1">
        <f t="shared" ca="1" si="17"/>
        <v>22</v>
      </c>
      <c r="J213" s="1" t="str">
        <f t="shared" ca="1" si="18"/>
        <v>3. Mayor a 6 meses</v>
      </c>
      <c r="K213" t="str">
        <f t="shared" si="16"/>
        <v>NO</v>
      </c>
      <c r="L213" t="s">
        <v>330</v>
      </c>
      <c r="M213" t="s">
        <v>339</v>
      </c>
      <c r="N213" t="s">
        <v>346</v>
      </c>
      <c r="O213" t="s">
        <v>345</v>
      </c>
      <c r="P213" t="str">
        <f t="shared" si="19"/>
        <v>RONY LEXTER QUIROZ CASTILLOMicroservicios y APIs</v>
      </c>
      <c r="Q213">
        <v>3</v>
      </c>
      <c r="R213" t="s">
        <v>5</v>
      </c>
      <c r="S213" t="s">
        <v>21</v>
      </c>
      <c r="T213" s="21">
        <v>3</v>
      </c>
      <c r="U213" s="21" t="str" cm="1">
        <f t="array" ref="U213">_xlfn.IFS(T213=0,"Prenovato",T213=1,"Novato",T213=2,"Principiante avanzado",T213=3,"Competente",T213=4,"Proficiente",T213=5,"Master")</f>
        <v>Competente</v>
      </c>
      <c r="V213" s="21">
        <v>3</v>
      </c>
      <c r="W213" s="21" t="str" cm="1">
        <f t="array" ref="W213">_xlfn.IFS(V213=0,"No evidenciado",V213=1,"Novato",V213=2,"Principiante avanzado",V213=3,"Competente",V213=4,"Proficiente",V213=5,"Master")</f>
        <v>Competente</v>
      </c>
      <c r="X213" s="21">
        <v>3</v>
      </c>
      <c r="Y213" s="21" t="str" cm="1">
        <f t="array" ref="Y213">_xlfn.IFS(X213=0,"No evidenciado",X213=1,"Novato",X213=2,"Principiante avanzado",X213=3,"Competente",X213=4,"Proficiente",X213=5,"Master")</f>
        <v>Competente</v>
      </c>
      <c r="Z213" s="21">
        <v>4</v>
      </c>
      <c r="AA213" s="21" t="str" cm="1">
        <f t="array" ref="AA213">_xlfn.IFS(Z213=0,"No evidenciado",Z213=1,"Novato",Z213=2,"Principiante avanzado",Z213=3,"Competente",Z213=4,"Proficiente",Z213=5,"Master")</f>
        <v>Proficiente</v>
      </c>
      <c r="AB213" s="21">
        <v>3</v>
      </c>
      <c r="AC213" s="21" t="str" cm="1">
        <f t="array" ref="AC213">_xlfn.IFS(AB213=0,"Prenovato",AB213=1,"Novato",AB213=2,"Principiante avanzado",AB213=3,"Competente",AB213=4,"Proficiente",AB213=5,"Master")</f>
        <v>Competente</v>
      </c>
      <c r="AD213" s="21" t="str">
        <f t="shared" si="20"/>
        <v>EVALUACIÓN</v>
      </c>
    </row>
    <row r="214" spans="1:30" x14ac:dyDescent="0.25">
      <c r="A214" t="s">
        <v>193</v>
      </c>
      <c r="B214" t="s">
        <v>199</v>
      </c>
      <c r="C214" t="s">
        <v>205</v>
      </c>
      <c r="D214" t="s">
        <v>207</v>
      </c>
      <c r="E214" t="s">
        <v>220</v>
      </c>
      <c r="F214" t="s">
        <v>259</v>
      </c>
      <c r="G214" t="s">
        <v>301</v>
      </c>
      <c r="H214" s="5">
        <v>44409</v>
      </c>
      <c r="I214" s="1">
        <f t="shared" ca="1" si="17"/>
        <v>22</v>
      </c>
      <c r="J214" s="1" t="str">
        <f t="shared" ca="1" si="18"/>
        <v>3. Mayor a 6 meses</v>
      </c>
      <c r="K214" t="str">
        <f t="shared" si="16"/>
        <v>NO</v>
      </c>
      <c r="L214" t="s">
        <v>330</v>
      </c>
      <c r="M214" t="s">
        <v>337</v>
      </c>
      <c r="N214" t="s">
        <v>345</v>
      </c>
      <c r="O214" t="s">
        <v>345</v>
      </c>
      <c r="P214" t="str">
        <f t="shared" si="19"/>
        <v>RONY LEXTER QUIROZ CASTILLOModelos Bancarios</v>
      </c>
      <c r="Q214">
        <v>2</v>
      </c>
      <c r="R214" t="s">
        <v>4</v>
      </c>
      <c r="S214" t="s">
        <v>21</v>
      </c>
      <c r="T214" s="21">
        <v>3</v>
      </c>
      <c r="U214" s="21" t="str" cm="1">
        <f t="array" ref="U214">_xlfn.IFS(T214=0,"Prenovato",T214=1,"Novato",T214=2,"Principiante avanzado",T214=3,"Competente",T214=4,"Proficiente",T214=5,"Master")</f>
        <v>Competente</v>
      </c>
      <c r="V214" s="21">
        <v>3</v>
      </c>
      <c r="W214" s="21" t="str" cm="1">
        <f t="array" ref="W214">_xlfn.IFS(V214=0,"No evidenciado",V214=1,"Novato",V214=2,"Principiante avanzado",V214=3,"Competente",V214=4,"Proficiente",V214=5,"Master")</f>
        <v>Competente</v>
      </c>
      <c r="X214" s="21">
        <v>3</v>
      </c>
      <c r="Y214" s="21" t="str" cm="1">
        <f t="array" ref="Y214">_xlfn.IFS(X214=0,"No evidenciado",X214=1,"Novato",X214=2,"Principiante avanzado",X214=3,"Competente",X214=4,"Proficiente",X214=5,"Master")</f>
        <v>Competente</v>
      </c>
      <c r="Z214" s="21">
        <v>4</v>
      </c>
      <c r="AA214" s="21" t="str" cm="1">
        <f t="array" ref="AA214">_xlfn.IFS(Z214=0,"No evidenciado",Z214=1,"Novato",Z214=2,"Principiante avanzado",Z214=3,"Competente",Z214=4,"Proficiente",Z214=5,"Master")</f>
        <v>Proficiente</v>
      </c>
      <c r="AB214" s="21">
        <v>3</v>
      </c>
      <c r="AC214" s="21" t="str" cm="1">
        <f t="array" ref="AC214">_xlfn.IFS(AB214=0,"Prenovato",AB214=1,"Novato",AB214=2,"Principiante avanzado",AB214=3,"Competente",AB214=4,"Proficiente",AB214=5,"Master")</f>
        <v>Competente</v>
      </c>
      <c r="AD214" s="21" t="str">
        <f t="shared" si="20"/>
        <v>EVALUACIÓN</v>
      </c>
    </row>
    <row r="215" spans="1:30" x14ac:dyDescent="0.25">
      <c r="A215" t="s">
        <v>193</v>
      </c>
      <c r="B215" t="s">
        <v>199</v>
      </c>
      <c r="C215" t="s">
        <v>205</v>
      </c>
      <c r="D215" t="s">
        <v>207</v>
      </c>
      <c r="E215" t="s">
        <v>220</v>
      </c>
      <c r="F215" t="s">
        <v>259</v>
      </c>
      <c r="G215" t="s">
        <v>301</v>
      </c>
      <c r="H215" s="5">
        <v>44409</v>
      </c>
      <c r="I215" s="1">
        <f t="shared" ca="1" si="17"/>
        <v>22</v>
      </c>
      <c r="J215" s="1" t="str">
        <f t="shared" ca="1" si="18"/>
        <v>3. Mayor a 6 meses</v>
      </c>
      <c r="K215" t="str">
        <f t="shared" si="16"/>
        <v>NO</v>
      </c>
      <c r="L215" t="s">
        <v>330</v>
      </c>
      <c r="M215" t="s">
        <v>338</v>
      </c>
      <c r="N215" t="s">
        <v>346</v>
      </c>
      <c r="O215" t="s">
        <v>345</v>
      </c>
      <c r="P215" t="str">
        <f t="shared" si="19"/>
        <v>RONY LEXTER QUIROZ CASTILLOOpen Banking</v>
      </c>
      <c r="Q215">
        <v>3</v>
      </c>
      <c r="R215" t="s">
        <v>5</v>
      </c>
      <c r="S215" t="s">
        <v>21</v>
      </c>
      <c r="T215" s="21">
        <v>3</v>
      </c>
      <c r="U215" s="21" t="str" cm="1">
        <f t="array" ref="U215">_xlfn.IFS(T215=0,"Prenovato",T215=1,"Novato",T215=2,"Principiante avanzado",T215=3,"Competente",T215=4,"Proficiente",T215=5,"Master")</f>
        <v>Competente</v>
      </c>
      <c r="V215" s="21">
        <v>3</v>
      </c>
      <c r="W215" s="21" t="str" cm="1">
        <f t="array" ref="W215">_xlfn.IFS(V215=0,"No evidenciado",V215=1,"Novato",V215=2,"Principiante avanzado",V215=3,"Competente",V215=4,"Proficiente",V215=5,"Master")</f>
        <v>Competente</v>
      </c>
      <c r="X215" s="21">
        <v>3</v>
      </c>
      <c r="Y215" s="21" t="str" cm="1">
        <f t="array" ref="Y215">_xlfn.IFS(X215=0,"No evidenciado",X215=1,"Novato",X215=2,"Principiante avanzado",X215=3,"Competente",X215=4,"Proficiente",X215=5,"Master")</f>
        <v>Competente</v>
      </c>
      <c r="Z215" s="21">
        <v>4</v>
      </c>
      <c r="AA215" s="21" t="str" cm="1">
        <f t="array" ref="AA215">_xlfn.IFS(Z215=0,"No evidenciado",Z215=1,"Novato",Z215=2,"Principiante avanzado",Z215=3,"Competente",Z215=4,"Proficiente",Z215=5,"Master")</f>
        <v>Proficiente</v>
      </c>
      <c r="AB215" s="21">
        <v>3</v>
      </c>
      <c r="AC215" s="21" t="str" cm="1">
        <f t="array" ref="AC215">_xlfn.IFS(AB215=0,"Prenovato",AB215=1,"Novato",AB215=2,"Principiante avanzado",AB215=3,"Competente",AB215=4,"Proficiente",AB215=5,"Master")</f>
        <v>Competente</v>
      </c>
      <c r="AD215" s="21" t="str">
        <f t="shared" si="20"/>
        <v>EVALUACIÓN</v>
      </c>
    </row>
    <row r="216" spans="1:30" x14ac:dyDescent="0.25">
      <c r="A216" t="s">
        <v>193</v>
      </c>
      <c r="B216" t="s">
        <v>199</v>
      </c>
      <c r="C216" t="s">
        <v>205</v>
      </c>
      <c r="D216" t="s">
        <v>207</v>
      </c>
      <c r="E216" t="s">
        <v>220</v>
      </c>
      <c r="F216" t="s">
        <v>259</v>
      </c>
      <c r="G216" t="s">
        <v>301</v>
      </c>
      <c r="H216" s="5">
        <v>44409</v>
      </c>
      <c r="I216" s="1">
        <f t="shared" ca="1" si="17"/>
        <v>22</v>
      </c>
      <c r="J216" s="1" t="str">
        <f t="shared" ca="1" si="18"/>
        <v>3. Mayor a 6 meses</v>
      </c>
      <c r="K216" t="str">
        <f t="shared" si="16"/>
        <v>NO</v>
      </c>
      <c r="L216" t="s">
        <v>330</v>
      </c>
      <c r="M216" t="s">
        <v>336</v>
      </c>
      <c r="N216" t="s">
        <v>345</v>
      </c>
      <c r="O216" t="s">
        <v>345</v>
      </c>
      <c r="P216" t="str">
        <f t="shared" si="19"/>
        <v>RONY LEXTER QUIROZ CASTILLOPatrones de Arq. Datos</v>
      </c>
      <c r="Q216">
        <v>2</v>
      </c>
      <c r="R216" t="s">
        <v>4</v>
      </c>
      <c r="S216" t="s">
        <v>21</v>
      </c>
      <c r="T216" s="21">
        <v>3</v>
      </c>
      <c r="U216" s="21" t="str" cm="1">
        <f t="array" ref="U216">_xlfn.IFS(T216=0,"Prenovato",T216=1,"Novato",T216=2,"Principiante avanzado",T216=3,"Competente",T216=4,"Proficiente",T216=5,"Master")</f>
        <v>Competente</v>
      </c>
      <c r="V216" s="21">
        <v>3</v>
      </c>
      <c r="W216" s="21" t="str" cm="1">
        <f t="array" ref="W216">_xlfn.IFS(V216=0,"No evidenciado",V216=1,"Novato",V216=2,"Principiante avanzado",V216=3,"Competente",V216=4,"Proficiente",V216=5,"Master")</f>
        <v>Competente</v>
      </c>
      <c r="X216" s="21">
        <v>3</v>
      </c>
      <c r="Y216" s="21" t="str" cm="1">
        <f t="array" ref="Y216">_xlfn.IFS(X216=0,"No evidenciado",X216=1,"Novato",X216=2,"Principiante avanzado",X216=3,"Competente",X216=4,"Proficiente",X216=5,"Master")</f>
        <v>Competente</v>
      </c>
      <c r="Z216" s="21">
        <v>4</v>
      </c>
      <c r="AA216" s="21" t="str" cm="1">
        <f t="array" ref="AA216">_xlfn.IFS(Z216=0,"No evidenciado",Z216=1,"Novato",Z216=2,"Principiante avanzado",Z216=3,"Competente",Z216=4,"Proficiente",Z216=5,"Master")</f>
        <v>Proficiente</v>
      </c>
      <c r="AB216" s="21">
        <v>3</v>
      </c>
      <c r="AC216" s="21" t="str" cm="1">
        <f t="array" ref="AC216">_xlfn.IFS(AB216=0,"Prenovato",AB216=1,"Novato",AB216=2,"Principiante avanzado",AB216=3,"Competente",AB216=4,"Proficiente",AB216=5,"Master")</f>
        <v>Competente</v>
      </c>
      <c r="AD216" s="21" t="str">
        <f t="shared" si="20"/>
        <v>EVALUACIÓN</v>
      </c>
    </row>
    <row r="217" spans="1:30" x14ac:dyDescent="0.25">
      <c r="A217" t="s">
        <v>193</v>
      </c>
      <c r="B217" t="s">
        <v>199</v>
      </c>
      <c r="C217" t="s">
        <v>205</v>
      </c>
      <c r="D217" t="s">
        <v>207</v>
      </c>
      <c r="E217" t="s">
        <v>220</v>
      </c>
      <c r="F217" t="s">
        <v>259</v>
      </c>
      <c r="G217" t="s">
        <v>301</v>
      </c>
      <c r="H217" s="5">
        <v>44409</v>
      </c>
      <c r="I217" s="1">
        <f t="shared" ca="1" si="17"/>
        <v>22</v>
      </c>
      <c r="J217" s="1" t="str">
        <f t="shared" ca="1" si="18"/>
        <v>3. Mayor a 6 meses</v>
      </c>
      <c r="K217" t="str">
        <f t="shared" si="16"/>
        <v>NO</v>
      </c>
      <c r="L217" t="s">
        <v>330</v>
      </c>
      <c r="M217" t="s">
        <v>334</v>
      </c>
      <c r="N217" t="s">
        <v>31</v>
      </c>
      <c r="O217" t="s">
        <v>31</v>
      </c>
      <c r="P217" t="str">
        <f t="shared" si="19"/>
        <v>RONY LEXTER QUIROZ CASTILLOPlataformas</v>
      </c>
      <c r="Q217">
        <v>3</v>
      </c>
      <c r="R217" t="s">
        <v>5</v>
      </c>
      <c r="S217" t="s">
        <v>21</v>
      </c>
      <c r="T217" s="21">
        <v>3</v>
      </c>
      <c r="U217" s="21" t="str" cm="1">
        <f t="array" ref="U217">_xlfn.IFS(T217=0,"Prenovato",T217=1,"Novato",T217=2,"Principiante avanzado",T217=3,"Competente",T217=4,"Proficiente",T217=5,"Master")</f>
        <v>Competente</v>
      </c>
      <c r="V217" s="21">
        <v>3</v>
      </c>
      <c r="W217" s="21" t="str" cm="1">
        <f t="array" ref="W217">_xlfn.IFS(V217=0,"No evidenciado",V217=1,"Novato",V217=2,"Principiante avanzado",V217=3,"Competente",V217=4,"Proficiente",V217=5,"Master")</f>
        <v>Competente</v>
      </c>
      <c r="X217" s="21">
        <v>3</v>
      </c>
      <c r="Y217" s="21" t="str" cm="1">
        <f t="array" ref="Y217">_xlfn.IFS(X217=0,"No evidenciado",X217=1,"Novato",X217=2,"Principiante avanzado",X217=3,"Competente",X217=4,"Proficiente",X217=5,"Master")</f>
        <v>Competente</v>
      </c>
      <c r="Z217" s="21">
        <v>4</v>
      </c>
      <c r="AA217" s="21" t="str" cm="1">
        <f t="array" ref="AA217">_xlfn.IFS(Z217=0,"No evidenciado",Z217=1,"Novato",Z217=2,"Principiante avanzado",Z217=3,"Competente",Z217=4,"Proficiente",Z217=5,"Master")</f>
        <v>Proficiente</v>
      </c>
      <c r="AB217" s="21">
        <v>3</v>
      </c>
      <c r="AC217" s="21" t="str" cm="1">
        <f t="array" ref="AC217">_xlfn.IFS(AB217=0,"Prenovato",AB217=1,"Novato",AB217=2,"Principiante avanzado",AB217=3,"Competente",AB217=4,"Proficiente",AB217=5,"Master")</f>
        <v>Competente</v>
      </c>
      <c r="AD217" s="21" t="str">
        <f t="shared" si="20"/>
        <v>EVALUACIÓN</v>
      </c>
    </row>
    <row r="218" spans="1:30" x14ac:dyDescent="0.25">
      <c r="A218" t="s">
        <v>193</v>
      </c>
      <c r="B218" t="s">
        <v>199</v>
      </c>
      <c r="C218" t="s">
        <v>205</v>
      </c>
      <c r="D218" t="s">
        <v>207</v>
      </c>
      <c r="E218" t="s">
        <v>220</v>
      </c>
      <c r="F218" t="s">
        <v>259</v>
      </c>
      <c r="G218" t="s">
        <v>301</v>
      </c>
      <c r="H218" s="5">
        <v>44409</v>
      </c>
      <c r="I218" s="1">
        <f t="shared" ca="1" si="17"/>
        <v>22</v>
      </c>
      <c r="J218" s="1" t="str">
        <f t="shared" ca="1" si="18"/>
        <v>3. Mayor a 6 meses</v>
      </c>
      <c r="K218" t="str">
        <f t="shared" si="16"/>
        <v>NO</v>
      </c>
      <c r="L218" t="s">
        <v>330</v>
      </c>
      <c r="M218" t="s">
        <v>332</v>
      </c>
      <c r="N218" t="s">
        <v>345</v>
      </c>
      <c r="O218" t="s">
        <v>345</v>
      </c>
      <c r="P218" t="str">
        <f t="shared" si="19"/>
        <v>RONY LEXTER QUIROZ CASTILLOPrincipios de seguridad</v>
      </c>
      <c r="Q218">
        <v>2</v>
      </c>
      <c r="R218" t="s">
        <v>4</v>
      </c>
      <c r="S218" t="s">
        <v>21</v>
      </c>
      <c r="T218" s="21">
        <v>3</v>
      </c>
      <c r="U218" s="21" t="str" cm="1">
        <f t="array" ref="U218">_xlfn.IFS(T218=0,"Prenovato",T218=1,"Novato",T218=2,"Principiante avanzado",T218=3,"Competente",T218=4,"Proficiente",T218=5,"Master")</f>
        <v>Competente</v>
      </c>
      <c r="V218" s="21">
        <v>3</v>
      </c>
      <c r="W218" s="21" t="str" cm="1">
        <f t="array" ref="W218">_xlfn.IFS(V218=0,"No evidenciado",V218=1,"Novato",V218=2,"Principiante avanzado",V218=3,"Competente",V218=4,"Proficiente",V218=5,"Master")</f>
        <v>Competente</v>
      </c>
      <c r="X218" s="21">
        <v>3</v>
      </c>
      <c r="Y218" s="21" t="str" cm="1">
        <f t="array" ref="Y218">_xlfn.IFS(X218=0,"No evidenciado",X218=1,"Novato",X218=2,"Principiante avanzado",X218=3,"Competente",X218=4,"Proficiente",X218=5,"Master")</f>
        <v>Competente</v>
      </c>
      <c r="Z218" s="21">
        <v>4</v>
      </c>
      <c r="AA218" s="21" t="str" cm="1">
        <f t="array" ref="AA218">_xlfn.IFS(Z218=0,"No evidenciado",Z218=1,"Novato",Z218=2,"Principiante avanzado",Z218=3,"Competente",Z218=4,"Proficiente",Z218=5,"Master")</f>
        <v>Proficiente</v>
      </c>
      <c r="AB218" s="21">
        <v>3</v>
      </c>
      <c r="AC218" s="21" t="str" cm="1">
        <f t="array" ref="AC218">_xlfn.IFS(AB218=0,"Prenovato",AB218=1,"Novato",AB218=2,"Principiante avanzado",AB218=3,"Competente",AB218=4,"Proficiente",AB218=5,"Master")</f>
        <v>Competente</v>
      </c>
      <c r="AD218" s="21" t="str">
        <f t="shared" si="20"/>
        <v>EVALUACIÓN</v>
      </c>
    </row>
    <row r="219" spans="1:30" x14ac:dyDescent="0.25">
      <c r="A219" t="s">
        <v>193</v>
      </c>
      <c r="B219" t="s">
        <v>199</v>
      </c>
      <c r="C219" t="s">
        <v>205</v>
      </c>
      <c r="D219" t="s">
        <v>207</v>
      </c>
      <c r="E219" t="s">
        <v>220</v>
      </c>
      <c r="F219" t="s">
        <v>259</v>
      </c>
      <c r="G219" t="s">
        <v>301</v>
      </c>
      <c r="H219" s="5">
        <v>44409</v>
      </c>
      <c r="I219" s="1">
        <f t="shared" ca="1" si="17"/>
        <v>22</v>
      </c>
      <c r="J219" s="1" t="str">
        <f t="shared" ca="1" si="18"/>
        <v>3. Mayor a 6 meses</v>
      </c>
      <c r="K219" t="str">
        <f t="shared" si="16"/>
        <v>NO</v>
      </c>
      <c r="L219" t="s">
        <v>330</v>
      </c>
      <c r="M219" t="s">
        <v>335</v>
      </c>
      <c r="N219" t="s">
        <v>31</v>
      </c>
      <c r="O219" t="s">
        <v>31</v>
      </c>
      <c r="P219" t="str">
        <f t="shared" si="19"/>
        <v>RONY LEXTER QUIROZ CASTILLOPatrones de Arq. Soluciones</v>
      </c>
      <c r="Q219">
        <v>3</v>
      </c>
      <c r="R219" t="s">
        <v>5</v>
      </c>
      <c r="S219" t="s">
        <v>21</v>
      </c>
      <c r="T219" s="21">
        <v>3</v>
      </c>
      <c r="U219" s="21" t="str" cm="1">
        <f t="array" ref="U219">_xlfn.IFS(T219=0,"Prenovato",T219=1,"Novato",T219=2,"Principiante avanzado",T219=3,"Competente",T219=4,"Proficiente",T219=5,"Master")</f>
        <v>Competente</v>
      </c>
      <c r="V219" s="21">
        <v>3</v>
      </c>
      <c r="W219" s="21" t="str" cm="1">
        <f t="array" ref="W219">_xlfn.IFS(V219=0,"No evidenciado",V219=1,"Novato",V219=2,"Principiante avanzado",V219=3,"Competente",V219=4,"Proficiente",V219=5,"Master")</f>
        <v>Competente</v>
      </c>
      <c r="X219" s="21">
        <v>3</v>
      </c>
      <c r="Y219" s="21" t="str" cm="1">
        <f t="array" ref="Y219">_xlfn.IFS(X219=0,"No evidenciado",X219=1,"Novato",X219=2,"Principiante avanzado",X219=3,"Competente",X219=4,"Proficiente",X219=5,"Master")</f>
        <v>Competente</v>
      </c>
      <c r="Z219" s="21">
        <v>4</v>
      </c>
      <c r="AA219" s="21" t="str" cm="1">
        <f t="array" ref="AA219">_xlfn.IFS(Z219=0,"No evidenciado",Z219=1,"Novato",Z219=2,"Principiante avanzado",Z219=3,"Competente",Z219=4,"Proficiente",Z219=5,"Master")</f>
        <v>Proficiente</v>
      </c>
      <c r="AB219" s="21">
        <v>3</v>
      </c>
      <c r="AC219" s="21" t="str" cm="1">
        <f t="array" ref="AC219">_xlfn.IFS(AB219=0,"Prenovato",AB219=1,"Novato",AB219=2,"Principiante avanzado",AB219=3,"Competente",AB219=4,"Proficiente",AB219=5,"Master")</f>
        <v>Competente</v>
      </c>
      <c r="AD219" s="21" t="str">
        <f t="shared" si="20"/>
        <v>EVALUACIÓN</v>
      </c>
    </row>
    <row r="220" spans="1:30" x14ac:dyDescent="0.25">
      <c r="A220" t="s">
        <v>193</v>
      </c>
      <c r="B220" t="s">
        <v>199</v>
      </c>
      <c r="C220" t="s">
        <v>205</v>
      </c>
      <c r="D220" t="s">
        <v>207</v>
      </c>
      <c r="E220" t="s">
        <v>220</v>
      </c>
      <c r="F220" t="s">
        <v>259</v>
      </c>
      <c r="G220" t="s">
        <v>301</v>
      </c>
      <c r="H220" s="5">
        <v>44409</v>
      </c>
      <c r="I220" s="1">
        <f t="shared" ca="1" si="17"/>
        <v>22</v>
      </c>
      <c r="J220" s="1" t="str">
        <f t="shared" ca="1" si="18"/>
        <v>3. Mayor a 6 meses</v>
      </c>
      <c r="K220" t="str">
        <f t="shared" si="16"/>
        <v>NO</v>
      </c>
      <c r="L220" t="s">
        <v>330</v>
      </c>
      <c r="M220" t="s">
        <v>331</v>
      </c>
      <c r="N220" t="s">
        <v>345</v>
      </c>
      <c r="O220" t="s">
        <v>345</v>
      </c>
      <c r="P220" t="str">
        <f t="shared" si="19"/>
        <v>RONY LEXTER QUIROZ CASTILLOCloud</v>
      </c>
      <c r="Q220">
        <v>2</v>
      </c>
      <c r="R220" t="s">
        <v>4</v>
      </c>
      <c r="S220" t="s">
        <v>21</v>
      </c>
      <c r="T220" s="21">
        <v>3</v>
      </c>
      <c r="U220" s="21" t="str" cm="1">
        <f t="array" ref="U220">_xlfn.IFS(T220=0,"Prenovato",T220=1,"Novato",T220=2,"Principiante avanzado",T220=3,"Competente",T220=4,"Proficiente",T220=5,"Master")</f>
        <v>Competente</v>
      </c>
      <c r="V220" s="21">
        <v>3</v>
      </c>
      <c r="W220" s="21" t="str" cm="1">
        <f t="array" ref="W220">_xlfn.IFS(V220=0,"No evidenciado",V220=1,"Novato",V220=2,"Principiante avanzado",V220=3,"Competente",V220=4,"Proficiente",V220=5,"Master")</f>
        <v>Competente</v>
      </c>
      <c r="X220" s="21">
        <v>3</v>
      </c>
      <c r="Y220" s="21" t="str" cm="1">
        <f t="array" ref="Y220">_xlfn.IFS(X220=0,"No evidenciado",X220=1,"Novato",X220=2,"Principiante avanzado",X220=3,"Competente",X220=4,"Proficiente",X220=5,"Master")</f>
        <v>Competente</v>
      </c>
      <c r="Z220" s="21">
        <v>4</v>
      </c>
      <c r="AA220" s="21" t="str" cm="1">
        <f t="array" ref="AA220">_xlfn.IFS(Z220=0,"No evidenciado",Z220=1,"Novato",Z220=2,"Principiante avanzado",Z220=3,"Competente",Z220=4,"Proficiente",Z220=5,"Master")</f>
        <v>Proficiente</v>
      </c>
      <c r="AB220" s="21">
        <v>3</v>
      </c>
      <c r="AC220" s="21" t="str" cm="1">
        <f t="array" ref="AC220">_xlfn.IFS(AB220=0,"Prenovato",AB220=1,"Novato",AB220=2,"Principiante avanzado",AB220=3,"Competente",AB220=4,"Proficiente",AB220=5,"Master")</f>
        <v>Competente</v>
      </c>
      <c r="AD220" s="21" t="str">
        <f t="shared" si="20"/>
        <v>EVALUACIÓN</v>
      </c>
    </row>
    <row r="221" spans="1:30" x14ac:dyDescent="0.25">
      <c r="A221" t="s">
        <v>193</v>
      </c>
      <c r="B221" t="s">
        <v>199</v>
      </c>
      <c r="C221" t="s">
        <v>205</v>
      </c>
      <c r="D221" t="s">
        <v>207</v>
      </c>
      <c r="E221" t="s">
        <v>220</v>
      </c>
      <c r="F221" t="s">
        <v>259</v>
      </c>
      <c r="G221" t="s">
        <v>301</v>
      </c>
      <c r="H221" s="5">
        <v>44409</v>
      </c>
      <c r="I221" s="1">
        <f t="shared" ca="1" si="17"/>
        <v>22</v>
      </c>
      <c r="J221" s="1" t="str">
        <f t="shared" ca="1" si="18"/>
        <v>3. Mayor a 6 meses</v>
      </c>
      <c r="K221" t="str">
        <f t="shared" si="16"/>
        <v>NO</v>
      </c>
      <c r="L221" t="s">
        <v>330</v>
      </c>
      <c r="M221" t="s">
        <v>333</v>
      </c>
      <c r="N221" t="s">
        <v>345</v>
      </c>
      <c r="O221" t="s">
        <v>345</v>
      </c>
      <c r="P221" t="str">
        <f t="shared" si="19"/>
        <v>RONY LEXTER QUIROZ CASTILLOTecnología BCP</v>
      </c>
      <c r="Q221">
        <v>2</v>
      </c>
      <c r="R221" t="s">
        <v>4</v>
      </c>
      <c r="S221" t="s">
        <v>21</v>
      </c>
      <c r="T221" s="21">
        <v>3</v>
      </c>
      <c r="U221" s="21" t="str" cm="1">
        <f t="array" ref="U221">_xlfn.IFS(T221=0,"Prenovato",T221=1,"Novato",T221=2,"Principiante avanzado",T221=3,"Competente",T221=4,"Proficiente",T221=5,"Master")</f>
        <v>Competente</v>
      </c>
      <c r="V221" s="21">
        <v>3</v>
      </c>
      <c r="W221" s="21" t="str" cm="1">
        <f t="array" ref="W221">_xlfn.IFS(V221=0,"No evidenciado",V221=1,"Novato",V221=2,"Principiante avanzado",V221=3,"Competente",V221=4,"Proficiente",V221=5,"Master")</f>
        <v>Competente</v>
      </c>
      <c r="X221" s="21">
        <v>3</v>
      </c>
      <c r="Y221" s="21" t="str" cm="1">
        <f t="array" ref="Y221">_xlfn.IFS(X221=0,"No evidenciado",X221=1,"Novato",X221=2,"Principiante avanzado",X221=3,"Competente",X221=4,"Proficiente",X221=5,"Master")</f>
        <v>Competente</v>
      </c>
      <c r="Z221" s="21">
        <v>4</v>
      </c>
      <c r="AA221" s="21" t="str" cm="1">
        <f t="array" ref="AA221">_xlfn.IFS(Z221=0,"No evidenciado",Z221=1,"Novato",Z221=2,"Principiante avanzado",Z221=3,"Competente",Z221=4,"Proficiente",Z221=5,"Master")</f>
        <v>Proficiente</v>
      </c>
      <c r="AB221" s="21">
        <v>3</v>
      </c>
      <c r="AC221" s="21" t="str" cm="1">
        <f t="array" ref="AC221">_xlfn.IFS(AB221=0,"Prenovato",AB221=1,"Novato",AB221=2,"Principiante avanzado",AB221=3,"Competente",AB221=4,"Proficiente",AB221=5,"Master")</f>
        <v>Competente</v>
      </c>
      <c r="AD221" s="21" t="str">
        <f t="shared" si="20"/>
        <v>EVALUACIÓN</v>
      </c>
    </row>
    <row r="222" spans="1:30" x14ac:dyDescent="0.25">
      <c r="A222" t="s">
        <v>193</v>
      </c>
      <c r="B222" t="s">
        <v>199</v>
      </c>
      <c r="C222" t="s">
        <v>205</v>
      </c>
      <c r="D222" t="s">
        <v>207</v>
      </c>
      <c r="E222" t="s">
        <v>220</v>
      </c>
      <c r="F222" t="s">
        <v>259</v>
      </c>
      <c r="G222" t="s">
        <v>301</v>
      </c>
      <c r="H222" s="5">
        <v>44409</v>
      </c>
      <c r="I222" s="1">
        <f t="shared" ca="1" si="17"/>
        <v>22</v>
      </c>
      <c r="J222" s="1" t="str">
        <f t="shared" ca="1" si="18"/>
        <v>3. Mayor a 6 meses</v>
      </c>
      <c r="K222" t="str">
        <f t="shared" si="16"/>
        <v>NO</v>
      </c>
      <c r="L222" t="s">
        <v>330</v>
      </c>
      <c r="M222" t="s">
        <v>343</v>
      </c>
      <c r="N222" t="s">
        <v>31</v>
      </c>
      <c r="O222" t="s">
        <v>31</v>
      </c>
      <c r="P222" t="str">
        <f t="shared" si="19"/>
        <v>RONY LEXTER QUIROZ CASTILLODiseño de Arq. Soluciones</v>
      </c>
      <c r="Q222">
        <v>4</v>
      </c>
      <c r="R222" t="s">
        <v>7</v>
      </c>
      <c r="S222" t="s">
        <v>21</v>
      </c>
      <c r="T222" s="21">
        <v>3</v>
      </c>
      <c r="U222" s="21" t="str" cm="1">
        <f t="array" ref="U222">_xlfn.IFS(T222=0,"Prenovato",T222=1,"Novato",T222=2,"Principiante avanzado",T222=3,"Competente",T222=4,"Proficiente",T222=5,"Master")</f>
        <v>Competente</v>
      </c>
      <c r="V222" s="21">
        <v>3</v>
      </c>
      <c r="W222" s="21" t="str" cm="1">
        <f t="array" ref="W222">_xlfn.IFS(V222=0,"No evidenciado",V222=1,"Novato",V222=2,"Principiante avanzado",V222=3,"Competente",V222=4,"Proficiente",V222=5,"Master")</f>
        <v>Competente</v>
      </c>
      <c r="X222" s="21">
        <v>3</v>
      </c>
      <c r="Y222" s="21" t="str" cm="1">
        <f t="array" ref="Y222">_xlfn.IFS(X222=0,"No evidenciado",X222=1,"Novato",X222=2,"Principiante avanzado",X222=3,"Competente",X222=4,"Proficiente",X222=5,"Master")</f>
        <v>Competente</v>
      </c>
      <c r="Z222" s="21">
        <v>4</v>
      </c>
      <c r="AA222" s="21" t="str" cm="1">
        <f t="array" ref="AA222">_xlfn.IFS(Z222=0,"No evidenciado",Z222=1,"Novato",Z222=2,"Principiante avanzado",Z222=3,"Competente",Z222=4,"Proficiente",Z222=5,"Master")</f>
        <v>Proficiente</v>
      </c>
      <c r="AB222" s="21">
        <v>3</v>
      </c>
      <c r="AC222" s="21" t="str" cm="1">
        <f t="array" ref="AC222">_xlfn.IFS(AB222=0,"Prenovato",AB222=1,"Novato",AB222=2,"Principiante avanzado",AB222=3,"Competente",AB222=4,"Proficiente",AB222=5,"Master")</f>
        <v>Competente</v>
      </c>
      <c r="AD222" s="21" t="str">
        <f t="shared" si="20"/>
        <v>EVALUACIÓN</v>
      </c>
    </row>
    <row r="223" spans="1:30" x14ac:dyDescent="0.25">
      <c r="A223" t="s">
        <v>193</v>
      </c>
      <c r="B223" t="s">
        <v>199</v>
      </c>
      <c r="C223" t="s">
        <v>205</v>
      </c>
      <c r="D223" t="s">
        <v>207</v>
      </c>
      <c r="E223" t="s">
        <v>220</v>
      </c>
      <c r="F223" t="s">
        <v>259</v>
      </c>
      <c r="G223" t="s">
        <v>301</v>
      </c>
      <c r="H223" s="5">
        <v>44409</v>
      </c>
      <c r="I223" s="1">
        <f t="shared" ca="1" si="17"/>
        <v>22</v>
      </c>
      <c r="J223" s="1" t="str">
        <f t="shared" ca="1" si="18"/>
        <v>3. Mayor a 6 meses</v>
      </c>
      <c r="K223" t="str">
        <f t="shared" si="16"/>
        <v>NO</v>
      </c>
      <c r="L223" t="s">
        <v>330</v>
      </c>
      <c r="M223" t="s">
        <v>341</v>
      </c>
      <c r="N223" t="s">
        <v>31</v>
      </c>
      <c r="O223" t="s">
        <v>31</v>
      </c>
      <c r="P223" t="str">
        <f t="shared" si="19"/>
        <v>RONY LEXTER QUIROZ CASTILLOEcosistema BCP</v>
      </c>
      <c r="Q223">
        <v>3</v>
      </c>
      <c r="R223" t="s">
        <v>5</v>
      </c>
      <c r="S223" t="s">
        <v>21</v>
      </c>
      <c r="T223" s="21">
        <v>3</v>
      </c>
      <c r="U223" s="21" t="str" cm="1">
        <f t="array" ref="U223">_xlfn.IFS(T223=0,"Prenovato",T223=1,"Novato",T223=2,"Principiante avanzado",T223=3,"Competente",T223=4,"Proficiente",T223=5,"Master")</f>
        <v>Competente</v>
      </c>
      <c r="V223" s="21">
        <v>3</v>
      </c>
      <c r="W223" s="21" t="str" cm="1">
        <f t="array" ref="W223">_xlfn.IFS(V223=0,"No evidenciado",V223=1,"Novato",V223=2,"Principiante avanzado",V223=3,"Competente",V223=4,"Proficiente",V223=5,"Master")</f>
        <v>Competente</v>
      </c>
      <c r="X223" s="21">
        <v>3</v>
      </c>
      <c r="Y223" s="21" t="str" cm="1">
        <f t="array" ref="Y223">_xlfn.IFS(X223=0,"No evidenciado",X223=1,"Novato",X223=2,"Principiante avanzado",X223=3,"Competente",X223=4,"Proficiente",X223=5,"Master")</f>
        <v>Competente</v>
      </c>
      <c r="Z223" s="21">
        <v>4</v>
      </c>
      <c r="AA223" s="21" t="str" cm="1">
        <f t="array" ref="AA223">_xlfn.IFS(Z223=0,"No evidenciado",Z223=1,"Novato",Z223=2,"Principiante avanzado",Z223=3,"Competente",Z223=4,"Proficiente",Z223=5,"Master")</f>
        <v>Proficiente</v>
      </c>
      <c r="AB223" s="21">
        <v>3</v>
      </c>
      <c r="AC223" s="21" t="str" cm="1">
        <f t="array" ref="AC223">_xlfn.IFS(AB223=0,"Prenovato",AB223=1,"Novato",AB223=2,"Principiante avanzado",AB223=3,"Competente",AB223=4,"Proficiente",AB223=5,"Master")</f>
        <v>Competente</v>
      </c>
      <c r="AD223" s="21" t="str">
        <f t="shared" si="20"/>
        <v>EVALUACIÓN</v>
      </c>
    </row>
    <row r="224" spans="1:30" x14ac:dyDescent="0.25">
      <c r="A224" t="s">
        <v>193</v>
      </c>
      <c r="B224" t="s">
        <v>199</v>
      </c>
      <c r="C224" t="s">
        <v>205</v>
      </c>
      <c r="D224" t="s">
        <v>207</v>
      </c>
      <c r="E224" t="s">
        <v>220</v>
      </c>
      <c r="F224" t="s">
        <v>259</v>
      </c>
      <c r="G224" t="s">
        <v>301</v>
      </c>
      <c r="H224" s="5">
        <v>44409</v>
      </c>
      <c r="I224" s="1">
        <f t="shared" ca="1" si="17"/>
        <v>22</v>
      </c>
      <c r="J224" s="1" t="str">
        <f t="shared" ca="1" si="18"/>
        <v>3. Mayor a 6 meses</v>
      </c>
      <c r="K224" t="str">
        <f t="shared" si="16"/>
        <v>NO</v>
      </c>
      <c r="L224" t="s">
        <v>330</v>
      </c>
      <c r="M224" t="s">
        <v>342</v>
      </c>
      <c r="N224" t="s">
        <v>345</v>
      </c>
      <c r="O224" t="s">
        <v>345</v>
      </c>
      <c r="P224" t="str">
        <f t="shared" si="19"/>
        <v>RONY LEXTER QUIROZ CASTILLOFrameworks de arquitectura empresarial</v>
      </c>
      <c r="Q224">
        <v>2</v>
      </c>
      <c r="R224" t="s">
        <v>4</v>
      </c>
      <c r="S224" t="s">
        <v>21</v>
      </c>
      <c r="T224" s="21">
        <v>3</v>
      </c>
      <c r="U224" s="21" t="str" cm="1">
        <f t="array" ref="U224">_xlfn.IFS(T224=0,"Prenovato",T224=1,"Novato",T224=2,"Principiante avanzado",T224=3,"Competente",T224=4,"Proficiente",T224=5,"Master")</f>
        <v>Competente</v>
      </c>
      <c r="V224" s="21">
        <v>3</v>
      </c>
      <c r="W224" s="21" t="str" cm="1">
        <f t="array" ref="W224">_xlfn.IFS(V224=0,"No evidenciado",V224=1,"Novato",V224=2,"Principiante avanzado",V224=3,"Competente",V224=4,"Proficiente",V224=5,"Master")</f>
        <v>Competente</v>
      </c>
      <c r="X224" s="21">
        <v>3</v>
      </c>
      <c r="Y224" s="21" t="str" cm="1">
        <f t="array" ref="Y224">_xlfn.IFS(X224=0,"No evidenciado",X224=1,"Novato",X224=2,"Principiante avanzado",X224=3,"Competente",X224=4,"Proficiente",X224=5,"Master")</f>
        <v>Competente</v>
      </c>
      <c r="Z224" s="21">
        <v>4</v>
      </c>
      <c r="AA224" s="21" t="str" cm="1">
        <f t="array" ref="AA224">_xlfn.IFS(Z224=0,"No evidenciado",Z224=1,"Novato",Z224=2,"Principiante avanzado",Z224=3,"Competente",Z224=4,"Proficiente",Z224=5,"Master")</f>
        <v>Proficiente</v>
      </c>
      <c r="AB224" s="21">
        <v>3</v>
      </c>
      <c r="AC224" s="21" t="str" cm="1">
        <f t="array" ref="AC224">_xlfn.IFS(AB224=0,"Prenovato",AB224=1,"Novato",AB224=2,"Principiante avanzado",AB224=3,"Competente",AB224=4,"Proficiente",AB224=5,"Master")</f>
        <v>Competente</v>
      </c>
      <c r="AD224" s="21" t="str">
        <f t="shared" si="20"/>
        <v>EVALUACIÓN</v>
      </c>
    </row>
    <row r="225" spans="1:30" x14ac:dyDescent="0.25">
      <c r="A225" t="s">
        <v>193</v>
      </c>
      <c r="B225" t="s">
        <v>199</v>
      </c>
      <c r="C225" t="s">
        <v>205</v>
      </c>
      <c r="D225" t="s">
        <v>207</v>
      </c>
      <c r="E225" t="s">
        <v>220</v>
      </c>
      <c r="F225" t="s">
        <v>259</v>
      </c>
      <c r="G225" t="s">
        <v>301</v>
      </c>
      <c r="H225" s="5">
        <v>44409</v>
      </c>
      <c r="I225" s="1">
        <f t="shared" ca="1" si="17"/>
        <v>22</v>
      </c>
      <c r="J225" s="1" t="str">
        <f t="shared" ca="1" si="18"/>
        <v>3. Mayor a 6 meses</v>
      </c>
      <c r="K225" t="str">
        <f t="shared" si="16"/>
        <v>NO</v>
      </c>
      <c r="L225" t="s">
        <v>330</v>
      </c>
      <c r="M225" t="s">
        <v>344</v>
      </c>
      <c r="N225" t="s">
        <v>345</v>
      </c>
      <c r="O225" t="s">
        <v>345</v>
      </c>
      <c r="P225" t="str">
        <f t="shared" si="19"/>
        <v>RONY LEXTER QUIROZ CASTILLOAutomatización</v>
      </c>
      <c r="Q225">
        <v>1</v>
      </c>
      <c r="R225" t="s">
        <v>6</v>
      </c>
      <c r="S225" t="s">
        <v>21</v>
      </c>
      <c r="T225" s="21">
        <v>3</v>
      </c>
      <c r="U225" s="21" t="str" cm="1">
        <f t="array" ref="U225">_xlfn.IFS(T225=0,"Prenovato",T225=1,"Novato",T225=2,"Principiante avanzado",T225=3,"Competente",T225=4,"Proficiente",T225=5,"Master")</f>
        <v>Competente</v>
      </c>
      <c r="V225" s="21">
        <v>3</v>
      </c>
      <c r="W225" s="21" t="str" cm="1">
        <f t="array" ref="W225">_xlfn.IFS(V225=0,"No evidenciado",V225=1,"Novato",V225=2,"Principiante avanzado",V225=3,"Competente",V225=4,"Proficiente",V225=5,"Master")</f>
        <v>Competente</v>
      </c>
      <c r="X225" s="21">
        <v>3</v>
      </c>
      <c r="Y225" s="21" t="str" cm="1">
        <f t="array" ref="Y225">_xlfn.IFS(X225=0,"No evidenciado",X225=1,"Novato",X225=2,"Principiante avanzado",X225=3,"Competente",X225=4,"Proficiente",X225=5,"Master")</f>
        <v>Competente</v>
      </c>
      <c r="Z225" s="21">
        <v>4</v>
      </c>
      <c r="AA225" s="21" t="str" cm="1">
        <f t="array" ref="AA225">_xlfn.IFS(Z225=0,"No evidenciado",Z225=1,"Novato",Z225=2,"Principiante avanzado",Z225=3,"Competente",Z225=4,"Proficiente",Z225=5,"Master")</f>
        <v>Proficiente</v>
      </c>
      <c r="AB225" s="21">
        <v>3</v>
      </c>
      <c r="AC225" s="21" t="str" cm="1">
        <f t="array" ref="AC225">_xlfn.IFS(AB225=0,"Prenovato",AB225=1,"Novato",AB225=2,"Principiante avanzado",AB225=3,"Competente",AB225=4,"Proficiente",AB225=5,"Master")</f>
        <v>Competente</v>
      </c>
      <c r="AD225" s="21" t="str">
        <f t="shared" si="20"/>
        <v>EVALUACIÓN</v>
      </c>
    </row>
    <row r="226" spans="1:30" x14ac:dyDescent="0.25">
      <c r="A226" t="s">
        <v>198</v>
      </c>
      <c r="B226" t="s">
        <v>204</v>
      </c>
      <c r="C226" t="s">
        <v>205</v>
      </c>
      <c r="D226" t="s">
        <v>207</v>
      </c>
      <c r="E226" t="s">
        <v>221</v>
      </c>
      <c r="F226" t="s">
        <v>260</v>
      </c>
      <c r="G226" t="s">
        <v>302</v>
      </c>
      <c r="H226" s="5">
        <v>44409</v>
      </c>
      <c r="I226" s="1">
        <f t="shared" ca="1" si="17"/>
        <v>22</v>
      </c>
      <c r="J226" s="1" t="str">
        <f t="shared" ca="1" si="18"/>
        <v>3. Mayor a 6 meses</v>
      </c>
      <c r="K226" t="str">
        <f t="shared" si="16"/>
        <v>NO</v>
      </c>
      <c r="L226" t="s">
        <v>330</v>
      </c>
      <c r="M226" t="s">
        <v>333</v>
      </c>
      <c r="N226" t="s">
        <v>345</v>
      </c>
      <c r="O226" t="s">
        <v>345</v>
      </c>
      <c r="P226" t="str">
        <f t="shared" si="19"/>
        <v>ANGEL LUIS DURAN CAMPOSTecnología BCP</v>
      </c>
      <c r="Q226">
        <v>2</v>
      </c>
      <c r="R226" t="s">
        <v>4</v>
      </c>
      <c r="S226" t="s">
        <v>21</v>
      </c>
      <c r="T226" s="21">
        <v>2</v>
      </c>
      <c r="U226" s="21" t="str" cm="1">
        <f t="array" ref="U226">_xlfn.IFS(T226=0,"Prenovato",T226=1,"Novato",T226=2,"Principiante avanzado",T226=3,"Competente",T226=4,"Proficiente",T226=5,"Master")</f>
        <v>Principiante avanzado</v>
      </c>
      <c r="V226" s="21">
        <v>3</v>
      </c>
      <c r="W226" s="21" t="str" cm="1">
        <f t="array" ref="W226">_xlfn.IFS(V226=0,"No evidenciado",V226=1,"Novato",V226=2,"Principiante avanzado",V226=3,"Competente",V226=4,"Proficiente",V226=5,"Master")</f>
        <v>Competente</v>
      </c>
      <c r="X226" s="21">
        <v>2</v>
      </c>
      <c r="Y226" s="21" t="str" cm="1">
        <f t="array" ref="Y226">_xlfn.IFS(X226=0,"No evidenciado",X226=1,"Novato",X226=2,"Principiante avanzado",X226=3,"Competente",X226=4,"Proficiente",X226=5,"Master")</f>
        <v>Principiante avanzado</v>
      </c>
      <c r="Z226" s="21">
        <v>3</v>
      </c>
      <c r="AA226" s="21" t="str" cm="1">
        <f t="array" ref="AA226">_xlfn.IFS(Z226=0,"No evidenciado",Z226=1,"Novato",Z226=2,"Principiante avanzado",Z226=3,"Competente",Z226=4,"Proficiente",Z226=5,"Master")</f>
        <v>Competente</v>
      </c>
      <c r="AB226" s="21">
        <v>2</v>
      </c>
      <c r="AC226" s="21" t="str" cm="1">
        <f t="array" ref="AC226">_xlfn.IFS(AB226=0,"Prenovato",AB226=1,"Novato",AB226=2,"Principiante avanzado",AB226=3,"Competente",AB226=4,"Proficiente",AB226=5,"Master")</f>
        <v>Principiante avanzado</v>
      </c>
      <c r="AD226" s="21" t="str">
        <f t="shared" si="20"/>
        <v>EVALUACIÓN</v>
      </c>
    </row>
    <row r="227" spans="1:30" x14ac:dyDescent="0.25">
      <c r="A227" t="s">
        <v>198</v>
      </c>
      <c r="B227" t="s">
        <v>204</v>
      </c>
      <c r="C227" t="s">
        <v>205</v>
      </c>
      <c r="D227" t="s">
        <v>207</v>
      </c>
      <c r="E227" t="s">
        <v>221</v>
      </c>
      <c r="F227" t="s">
        <v>260</v>
      </c>
      <c r="G227" t="s">
        <v>302</v>
      </c>
      <c r="H227" s="5">
        <v>44409</v>
      </c>
      <c r="I227" s="1">
        <f t="shared" ca="1" si="17"/>
        <v>22</v>
      </c>
      <c r="J227" s="1" t="str">
        <f t="shared" ca="1" si="18"/>
        <v>3. Mayor a 6 meses</v>
      </c>
      <c r="K227" t="str">
        <f t="shared" si="16"/>
        <v>NO</v>
      </c>
      <c r="L227" t="s">
        <v>330</v>
      </c>
      <c r="M227" t="s">
        <v>331</v>
      </c>
      <c r="N227" t="s">
        <v>345</v>
      </c>
      <c r="O227" t="s">
        <v>345</v>
      </c>
      <c r="P227" t="str">
        <f t="shared" si="19"/>
        <v>ANGEL LUIS DURAN CAMPOSCloud</v>
      </c>
      <c r="Q227">
        <v>2</v>
      </c>
      <c r="R227" t="s">
        <v>4</v>
      </c>
      <c r="S227" t="s">
        <v>21</v>
      </c>
      <c r="T227" s="21">
        <v>2</v>
      </c>
      <c r="U227" s="21" t="str" cm="1">
        <f t="array" ref="U227">_xlfn.IFS(T227=0,"Prenovato",T227=1,"Novato",T227=2,"Principiante avanzado",T227=3,"Competente",T227=4,"Proficiente",T227=5,"Master")</f>
        <v>Principiante avanzado</v>
      </c>
      <c r="V227" s="21">
        <v>3</v>
      </c>
      <c r="W227" s="21" t="str" cm="1">
        <f t="array" ref="W227">_xlfn.IFS(V227=0,"No evidenciado",V227=1,"Novato",V227=2,"Principiante avanzado",V227=3,"Competente",V227=4,"Proficiente",V227=5,"Master")</f>
        <v>Competente</v>
      </c>
      <c r="X227" s="21">
        <v>2</v>
      </c>
      <c r="Y227" s="21" t="str" cm="1">
        <f t="array" ref="Y227">_xlfn.IFS(X227=0,"No evidenciado",X227=1,"Novato",X227=2,"Principiante avanzado",X227=3,"Competente",X227=4,"Proficiente",X227=5,"Master")</f>
        <v>Principiante avanzado</v>
      </c>
      <c r="Z227" s="21">
        <v>3</v>
      </c>
      <c r="AA227" s="21" t="str" cm="1">
        <f t="array" ref="AA227">_xlfn.IFS(Z227=0,"No evidenciado",Z227=1,"Novato",Z227=2,"Principiante avanzado",Z227=3,"Competente",Z227=4,"Proficiente",Z227=5,"Master")</f>
        <v>Competente</v>
      </c>
      <c r="AB227" s="21">
        <v>2</v>
      </c>
      <c r="AC227" s="21" t="str" cm="1">
        <f t="array" ref="AC227">_xlfn.IFS(AB227=0,"Prenovato",AB227=1,"Novato",AB227=2,"Principiante avanzado",AB227=3,"Competente",AB227=4,"Proficiente",AB227=5,"Master")</f>
        <v>Principiante avanzado</v>
      </c>
      <c r="AD227" s="21" t="str">
        <f t="shared" si="20"/>
        <v>EVALUACIÓN</v>
      </c>
    </row>
    <row r="228" spans="1:30" x14ac:dyDescent="0.25">
      <c r="A228" t="s">
        <v>198</v>
      </c>
      <c r="B228" t="s">
        <v>204</v>
      </c>
      <c r="C228" t="s">
        <v>205</v>
      </c>
      <c r="D228" t="s">
        <v>207</v>
      </c>
      <c r="E228" t="s">
        <v>221</v>
      </c>
      <c r="F228" t="s">
        <v>260</v>
      </c>
      <c r="G228" t="s">
        <v>302</v>
      </c>
      <c r="H228" s="5">
        <v>44409</v>
      </c>
      <c r="I228" s="1">
        <f t="shared" ca="1" si="17"/>
        <v>22</v>
      </c>
      <c r="J228" s="1" t="str">
        <f t="shared" ca="1" si="18"/>
        <v>3. Mayor a 6 meses</v>
      </c>
      <c r="K228" t="str">
        <f t="shared" si="16"/>
        <v>NO</v>
      </c>
      <c r="L228" t="s">
        <v>330</v>
      </c>
      <c r="M228" t="s">
        <v>334</v>
      </c>
      <c r="N228" t="s">
        <v>31</v>
      </c>
      <c r="O228" t="s">
        <v>31</v>
      </c>
      <c r="P228" t="str">
        <f t="shared" si="19"/>
        <v>ANGEL LUIS DURAN CAMPOSPlataformas</v>
      </c>
      <c r="Q228">
        <v>3</v>
      </c>
      <c r="R228" t="s">
        <v>5</v>
      </c>
      <c r="S228" t="s">
        <v>21</v>
      </c>
      <c r="T228" s="21">
        <v>2</v>
      </c>
      <c r="U228" s="21" t="str" cm="1">
        <f t="array" ref="U228">_xlfn.IFS(T228=0,"Prenovato",T228=1,"Novato",T228=2,"Principiante avanzado",T228=3,"Competente",T228=4,"Proficiente",T228=5,"Master")</f>
        <v>Principiante avanzado</v>
      </c>
      <c r="V228" s="21">
        <v>3</v>
      </c>
      <c r="W228" s="21" t="str" cm="1">
        <f t="array" ref="W228">_xlfn.IFS(V228=0,"No evidenciado",V228=1,"Novato",V228=2,"Principiante avanzado",V228=3,"Competente",V228=4,"Proficiente",V228=5,"Master")</f>
        <v>Competente</v>
      </c>
      <c r="X228" s="21">
        <v>2</v>
      </c>
      <c r="Y228" s="21" t="str" cm="1">
        <f t="array" ref="Y228">_xlfn.IFS(X228=0,"No evidenciado",X228=1,"Novato",X228=2,"Principiante avanzado",X228=3,"Competente",X228=4,"Proficiente",X228=5,"Master")</f>
        <v>Principiante avanzado</v>
      </c>
      <c r="Z228" s="21">
        <v>3</v>
      </c>
      <c r="AA228" s="21" t="str" cm="1">
        <f t="array" ref="AA228">_xlfn.IFS(Z228=0,"No evidenciado",Z228=1,"Novato",Z228=2,"Principiante avanzado",Z228=3,"Competente",Z228=4,"Proficiente",Z228=5,"Master")</f>
        <v>Competente</v>
      </c>
      <c r="AB228" s="21">
        <v>2</v>
      </c>
      <c r="AC228" s="21" t="str" cm="1">
        <f t="array" ref="AC228">_xlfn.IFS(AB228=0,"Prenovato",AB228=1,"Novato",AB228=2,"Principiante avanzado",AB228=3,"Competente",AB228=4,"Proficiente",AB228=5,"Master")</f>
        <v>Principiante avanzado</v>
      </c>
      <c r="AD228" s="21" t="str">
        <f t="shared" si="20"/>
        <v>EVALUACIÓN</v>
      </c>
    </row>
    <row r="229" spans="1:30" x14ac:dyDescent="0.25">
      <c r="A229" t="s">
        <v>198</v>
      </c>
      <c r="B229" t="s">
        <v>204</v>
      </c>
      <c r="C229" t="s">
        <v>205</v>
      </c>
      <c r="D229" t="s">
        <v>207</v>
      </c>
      <c r="E229" t="s">
        <v>221</v>
      </c>
      <c r="F229" t="s">
        <v>260</v>
      </c>
      <c r="G229" t="s">
        <v>302</v>
      </c>
      <c r="H229" s="5">
        <v>44409</v>
      </c>
      <c r="I229" s="1">
        <f t="shared" ca="1" si="17"/>
        <v>22</v>
      </c>
      <c r="J229" s="1" t="str">
        <f t="shared" ca="1" si="18"/>
        <v>3. Mayor a 6 meses</v>
      </c>
      <c r="K229" t="str">
        <f t="shared" si="16"/>
        <v>NO</v>
      </c>
      <c r="L229" t="s">
        <v>330</v>
      </c>
      <c r="M229" t="s">
        <v>332</v>
      </c>
      <c r="N229" t="s">
        <v>345</v>
      </c>
      <c r="O229" t="s">
        <v>345</v>
      </c>
      <c r="P229" t="str">
        <f t="shared" si="19"/>
        <v>ANGEL LUIS DURAN CAMPOSPrincipios de seguridad</v>
      </c>
      <c r="Q229">
        <v>2</v>
      </c>
      <c r="R229" t="s">
        <v>4</v>
      </c>
      <c r="S229" t="s">
        <v>21</v>
      </c>
      <c r="T229" s="21">
        <v>2</v>
      </c>
      <c r="U229" s="21" t="str" cm="1">
        <f t="array" ref="U229">_xlfn.IFS(T229=0,"Prenovato",T229=1,"Novato",T229=2,"Principiante avanzado",T229=3,"Competente",T229=4,"Proficiente",T229=5,"Master")</f>
        <v>Principiante avanzado</v>
      </c>
      <c r="V229" s="21">
        <v>3</v>
      </c>
      <c r="W229" s="21" t="str" cm="1">
        <f t="array" ref="W229">_xlfn.IFS(V229=0,"No evidenciado",V229=1,"Novato",V229=2,"Principiante avanzado",V229=3,"Competente",V229=4,"Proficiente",V229=5,"Master")</f>
        <v>Competente</v>
      </c>
      <c r="X229" s="21">
        <v>2</v>
      </c>
      <c r="Y229" s="21" t="str" cm="1">
        <f t="array" ref="Y229">_xlfn.IFS(X229=0,"No evidenciado",X229=1,"Novato",X229=2,"Principiante avanzado",X229=3,"Competente",X229=4,"Proficiente",X229=5,"Master")</f>
        <v>Principiante avanzado</v>
      </c>
      <c r="Z229" s="21">
        <v>3</v>
      </c>
      <c r="AA229" s="21" t="str" cm="1">
        <f t="array" ref="AA229">_xlfn.IFS(Z229=0,"No evidenciado",Z229=1,"Novato",Z229=2,"Principiante avanzado",Z229=3,"Competente",Z229=4,"Proficiente",Z229=5,"Master")</f>
        <v>Competente</v>
      </c>
      <c r="AB229" s="21">
        <v>2</v>
      </c>
      <c r="AC229" s="21" t="str" cm="1">
        <f t="array" ref="AC229">_xlfn.IFS(AB229=0,"Prenovato",AB229=1,"Novato",AB229=2,"Principiante avanzado",AB229=3,"Competente",AB229=4,"Proficiente",AB229=5,"Master")</f>
        <v>Principiante avanzado</v>
      </c>
      <c r="AD229" s="21" t="str">
        <f t="shared" si="20"/>
        <v>EVALUACIÓN</v>
      </c>
    </row>
    <row r="230" spans="1:30" x14ac:dyDescent="0.25">
      <c r="A230" t="s">
        <v>198</v>
      </c>
      <c r="B230" t="s">
        <v>204</v>
      </c>
      <c r="C230" t="s">
        <v>205</v>
      </c>
      <c r="D230" t="s">
        <v>207</v>
      </c>
      <c r="E230" t="s">
        <v>221</v>
      </c>
      <c r="F230" t="s">
        <v>260</v>
      </c>
      <c r="G230" t="s">
        <v>302</v>
      </c>
      <c r="H230" s="5">
        <v>44409</v>
      </c>
      <c r="I230" s="1">
        <f t="shared" ca="1" si="17"/>
        <v>22</v>
      </c>
      <c r="J230" s="1" t="str">
        <f t="shared" ca="1" si="18"/>
        <v>3. Mayor a 6 meses</v>
      </c>
      <c r="K230" t="str">
        <f t="shared" si="16"/>
        <v>NO</v>
      </c>
      <c r="L230" t="s">
        <v>330</v>
      </c>
      <c r="M230" t="s">
        <v>343</v>
      </c>
      <c r="N230" t="s">
        <v>31</v>
      </c>
      <c r="O230" t="s">
        <v>31</v>
      </c>
      <c r="P230" t="str">
        <f t="shared" si="19"/>
        <v>ANGEL LUIS DURAN CAMPOSDiseño de Arq. Soluciones</v>
      </c>
      <c r="Q230">
        <v>3</v>
      </c>
      <c r="R230" t="s">
        <v>5</v>
      </c>
      <c r="S230" t="s">
        <v>21</v>
      </c>
      <c r="T230" s="21">
        <v>2</v>
      </c>
      <c r="U230" s="21" t="str" cm="1">
        <f t="array" ref="U230">_xlfn.IFS(T230=0,"Prenovato",T230=1,"Novato",T230=2,"Principiante avanzado",T230=3,"Competente",T230=4,"Proficiente",T230=5,"Master")</f>
        <v>Principiante avanzado</v>
      </c>
      <c r="V230" s="21">
        <v>3</v>
      </c>
      <c r="W230" s="21" t="str" cm="1">
        <f t="array" ref="W230">_xlfn.IFS(V230=0,"No evidenciado",V230=1,"Novato",V230=2,"Principiante avanzado",V230=3,"Competente",V230=4,"Proficiente",V230=5,"Master")</f>
        <v>Competente</v>
      </c>
      <c r="X230" s="21">
        <v>2</v>
      </c>
      <c r="Y230" s="21" t="str" cm="1">
        <f t="array" ref="Y230">_xlfn.IFS(X230=0,"No evidenciado",X230=1,"Novato",X230=2,"Principiante avanzado",X230=3,"Competente",X230=4,"Proficiente",X230=5,"Master")</f>
        <v>Principiante avanzado</v>
      </c>
      <c r="Z230" s="21">
        <v>3</v>
      </c>
      <c r="AA230" s="21" t="str" cm="1">
        <f t="array" ref="AA230">_xlfn.IFS(Z230=0,"No evidenciado",Z230=1,"Novato",Z230=2,"Principiante avanzado",Z230=3,"Competente",Z230=4,"Proficiente",Z230=5,"Master")</f>
        <v>Competente</v>
      </c>
      <c r="AB230" s="21">
        <v>2</v>
      </c>
      <c r="AC230" s="21" t="str" cm="1">
        <f t="array" ref="AC230">_xlfn.IFS(AB230=0,"Prenovato",AB230=1,"Novato",AB230=2,"Principiante avanzado",AB230=3,"Competente",AB230=4,"Proficiente",AB230=5,"Master")</f>
        <v>Principiante avanzado</v>
      </c>
      <c r="AD230" s="21" t="str">
        <f t="shared" si="20"/>
        <v>EVALUACIÓN</v>
      </c>
    </row>
    <row r="231" spans="1:30" x14ac:dyDescent="0.25">
      <c r="A231" t="s">
        <v>198</v>
      </c>
      <c r="B231" t="s">
        <v>204</v>
      </c>
      <c r="C231" t="s">
        <v>205</v>
      </c>
      <c r="D231" t="s">
        <v>207</v>
      </c>
      <c r="E231" t="s">
        <v>221</v>
      </c>
      <c r="F231" t="s">
        <v>260</v>
      </c>
      <c r="G231" t="s">
        <v>302</v>
      </c>
      <c r="H231" s="5">
        <v>44409</v>
      </c>
      <c r="I231" s="1">
        <f t="shared" ca="1" si="17"/>
        <v>22</v>
      </c>
      <c r="J231" s="1" t="str">
        <f t="shared" ca="1" si="18"/>
        <v>3. Mayor a 6 meses</v>
      </c>
      <c r="K231" t="str">
        <f t="shared" si="16"/>
        <v>NO</v>
      </c>
      <c r="L231" t="s">
        <v>330</v>
      </c>
      <c r="M231" t="s">
        <v>344</v>
      </c>
      <c r="N231" t="s">
        <v>345</v>
      </c>
      <c r="O231" t="s">
        <v>345</v>
      </c>
      <c r="P231" t="str">
        <f t="shared" si="19"/>
        <v>ANGEL LUIS DURAN CAMPOSAutomatización</v>
      </c>
      <c r="Q231">
        <v>2</v>
      </c>
      <c r="R231" t="s">
        <v>4</v>
      </c>
      <c r="S231" t="s">
        <v>21</v>
      </c>
      <c r="T231" s="21">
        <v>2</v>
      </c>
      <c r="U231" s="21" t="str" cm="1">
        <f t="array" ref="U231">_xlfn.IFS(T231=0,"Prenovato",T231=1,"Novato",T231=2,"Principiante avanzado",T231=3,"Competente",T231=4,"Proficiente",T231=5,"Master")</f>
        <v>Principiante avanzado</v>
      </c>
      <c r="V231" s="21">
        <v>3</v>
      </c>
      <c r="W231" s="21" t="str" cm="1">
        <f t="array" ref="W231">_xlfn.IFS(V231=0,"No evidenciado",V231=1,"Novato",V231=2,"Principiante avanzado",V231=3,"Competente",V231=4,"Proficiente",V231=5,"Master")</f>
        <v>Competente</v>
      </c>
      <c r="X231" s="21">
        <v>2</v>
      </c>
      <c r="Y231" s="21" t="str" cm="1">
        <f t="array" ref="Y231">_xlfn.IFS(X231=0,"No evidenciado",X231=1,"Novato",X231=2,"Principiante avanzado",X231=3,"Competente",X231=4,"Proficiente",X231=5,"Master")</f>
        <v>Principiante avanzado</v>
      </c>
      <c r="Z231" s="21">
        <v>3</v>
      </c>
      <c r="AA231" s="21" t="str" cm="1">
        <f t="array" ref="AA231">_xlfn.IFS(Z231=0,"No evidenciado",Z231=1,"Novato",Z231=2,"Principiante avanzado",Z231=3,"Competente",Z231=4,"Proficiente",Z231=5,"Master")</f>
        <v>Competente</v>
      </c>
      <c r="AB231" s="21">
        <v>2</v>
      </c>
      <c r="AC231" s="21" t="str" cm="1">
        <f t="array" ref="AC231">_xlfn.IFS(AB231=0,"Prenovato",AB231=1,"Novato",AB231=2,"Principiante avanzado",AB231=3,"Competente",AB231=4,"Proficiente",AB231=5,"Master")</f>
        <v>Principiante avanzado</v>
      </c>
      <c r="AD231" s="21" t="str">
        <f t="shared" si="20"/>
        <v>EVALUACIÓN</v>
      </c>
    </row>
    <row r="232" spans="1:30" x14ac:dyDescent="0.25">
      <c r="A232" t="s">
        <v>198</v>
      </c>
      <c r="B232" t="s">
        <v>204</v>
      </c>
      <c r="C232" t="s">
        <v>205</v>
      </c>
      <c r="D232" t="s">
        <v>207</v>
      </c>
      <c r="E232" t="s">
        <v>221</v>
      </c>
      <c r="F232" t="s">
        <v>260</v>
      </c>
      <c r="G232" t="s">
        <v>302</v>
      </c>
      <c r="H232" s="5">
        <v>44409</v>
      </c>
      <c r="I232" s="1">
        <f t="shared" ca="1" si="17"/>
        <v>22</v>
      </c>
      <c r="J232" s="1" t="str">
        <f t="shared" ca="1" si="18"/>
        <v>3. Mayor a 6 meses</v>
      </c>
      <c r="K232" t="str">
        <f t="shared" si="16"/>
        <v>NO</v>
      </c>
      <c r="L232" t="s">
        <v>330</v>
      </c>
      <c r="M232" t="s">
        <v>335</v>
      </c>
      <c r="N232" t="s">
        <v>31</v>
      </c>
      <c r="O232" t="s">
        <v>31</v>
      </c>
      <c r="P232" t="str">
        <f t="shared" si="19"/>
        <v>ANGEL LUIS DURAN CAMPOSPatrones de Arq. Soluciones</v>
      </c>
      <c r="Q232">
        <v>3</v>
      </c>
      <c r="R232" t="s">
        <v>5</v>
      </c>
      <c r="S232" t="s">
        <v>21</v>
      </c>
      <c r="T232" s="21">
        <v>2</v>
      </c>
      <c r="U232" s="21" t="str" cm="1">
        <f t="array" ref="U232">_xlfn.IFS(T232=0,"Prenovato",T232=1,"Novato",T232=2,"Principiante avanzado",T232=3,"Competente",T232=4,"Proficiente",T232=5,"Master")</f>
        <v>Principiante avanzado</v>
      </c>
      <c r="V232" s="21">
        <v>3</v>
      </c>
      <c r="W232" s="21" t="str" cm="1">
        <f t="array" ref="W232">_xlfn.IFS(V232=0,"No evidenciado",V232=1,"Novato",V232=2,"Principiante avanzado",V232=3,"Competente",V232=4,"Proficiente",V232=5,"Master")</f>
        <v>Competente</v>
      </c>
      <c r="X232" s="21">
        <v>2</v>
      </c>
      <c r="Y232" s="21" t="str" cm="1">
        <f t="array" ref="Y232">_xlfn.IFS(X232=0,"No evidenciado",X232=1,"Novato",X232=2,"Principiante avanzado",X232=3,"Competente",X232=4,"Proficiente",X232=5,"Master")</f>
        <v>Principiante avanzado</v>
      </c>
      <c r="Z232" s="21">
        <v>3</v>
      </c>
      <c r="AA232" s="21" t="str" cm="1">
        <f t="array" ref="AA232">_xlfn.IFS(Z232=0,"No evidenciado",Z232=1,"Novato",Z232=2,"Principiante avanzado",Z232=3,"Competente",Z232=4,"Proficiente",Z232=5,"Master")</f>
        <v>Competente</v>
      </c>
      <c r="AB232" s="21">
        <v>2</v>
      </c>
      <c r="AC232" s="21" t="str" cm="1">
        <f t="array" ref="AC232">_xlfn.IFS(AB232=0,"Prenovato",AB232=1,"Novato",AB232=2,"Principiante avanzado",AB232=3,"Competente",AB232=4,"Proficiente",AB232=5,"Master")</f>
        <v>Principiante avanzado</v>
      </c>
      <c r="AD232" s="21" t="str">
        <f t="shared" si="20"/>
        <v>EVALUACIÓN</v>
      </c>
    </row>
    <row r="233" spans="1:30" x14ac:dyDescent="0.25">
      <c r="A233" t="s">
        <v>198</v>
      </c>
      <c r="B233" t="s">
        <v>204</v>
      </c>
      <c r="C233" t="s">
        <v>205</v>
      </c>
      <c r="D233" t="s">
        <v>207</v>
      </c>
      <c r="E233" t="s">
        <v>221</v>
      </c>
      <c r="F233" t="s">
        <v>260</v>
      </c>
      <c r="G233" t="s">
        <v>302</v>
      </c>
      <c r="H233" s="5">
        <v>44409</v>
      </c>
      <c r="I233" s="1">
        <f t="shared" ca="1" si="17"/>
        <v>22</v>
      </c>
      <c r="J233" s="1" t="str">
        <f t="shared" ca="1" si="18"/>
        <v>3. Mayor a 6 meses</v>
      </c>
      <c r="K233" t="str">
        <f t="shared" si="16"/>
        <v>NO</v>
      </c>
      <c r="L233" t="s">
        <v>330</v>
      </c>
      <c r="M233" t="s">
        <v>336</v>
      </c>
      <c r="N233" t="s">
        <v>345</v>
      </c>
      <c r="O233" t="s">
        <v>345</v>
      </c>
      <c r="P233" t="str">
        <f t="shared" si="19"/>
        <v>ANGEL LUIS DURAN CAMPOSPatrones de Arq. Datos</v>
      </c>
      <c r="Q233">
        <v>2</v>
      </c>
      <c r="R233" t="s">
        <v>4</v>
      </c>
      <c r="S233" t="s">
        <v>21</v>
      </c>
      <c r="T233" s="21">
        <v>2</v>
      </c>
      <c r="U233" s="21" t="str" cm="1">
        <f t="array" ref="U233">_xlfn.IFS(T233=0,"Prenovato",T233=1,"Novato",T233=2,"Principiante avanzado",T233=3,"Competente",T233=4,"Proficiente",T233=5,"Master")</f>
        <v>Principiante avanzado</v>
      </c>
      <c r="V233" s="21">
        <v>3</v>
      </c>
      <c r="W233" s="21" t="str" cm="1">
        <f t="array" ref="W233">_xlfn.IFS(V233=0,"No evidenciado",V233=1,"Novato",V233=2,"Principiante avanzado",V233=3,"Competente",V233=4,"Proficiente",V233=5,"Master")</f>
        <v>Competente</v>
      </c>
      <c r="X233" s="21">
        <v>2</v>
      </c>
      <c r="Y233" s="21" t="str" cm="1">
        <f t="array" ref="Y233">_xlfn.IFS(X233=0,"No evidenciado",X233=1,"Novato",X233=2,"Principiante avanzado",X233=3,"Competente",X233=4,"Proficiente",X233=5,"Master")</f>
        <v>Principiante avanzado</v>
      </c>
      <c r="Z233" s="21">
        <v>3</v>
      </c>
      <c r="AA233" s="21" t="str" cm="1">
        <f t="array" ref="AA233">_xlfn.IFS(Z233=0,"No evidenciado",Z233=1,"Novato",Z233=2,"Principiante avanzado",Z233=3,"Competente",Z233=4,"Proficiente",Z233=5,"Master")</f>
        <v>Competente</v>
      </c>
      <c r="AB233" s="21">
        <v>2</v>
      </c>
      <c r="AC233" s="21" t="str" cm="1">
        <f t="array" ref="AC233">_xlfn.IFS(AB233=0,"Prenovato",AB233=1,"Novato",AB233=2,"Principiante avanzado",AB233=3,"Competente",AB233=4,"Proficiente",AB233=5,"Master")</f>
        <v>Principiante avanzado</v>
      </c>
      <c r="AD233" s="21" t="str">
        <f t="shared" si="20"/>
        <v>EVALUACIÓN</v>
      </c>
    </row>
    <row r="234" spans="1:30" x14ac:dyDescent="0.25">
      <c r="A234" t="s">
        <v>198</v>
      </c>
      <c r="B234" t="s">
        <v>204</v>
      </c>
      <c r="C234" t="s">
        <v>205</v>
      </c>
      <c r="D234" t="s">
        <v>207</v>
      </c>
      <c r="E234" t="s">
        <v>221</v>
      </c>
      <c r="F234" t="s">
        <v>260</v>
      </c>
      <c r="G234" t="s">
        <v>302</v>
      </c>
      <c r="H234" s="5">
        <v>44409</v>
      </c>
      <c r="I234" s="1">
        <f t="shared" ca="1" si="17"/>
        <v>22</v>
      </c>
      <c r="J234" s="1" t="str">
        <f t="shared" ca="1" si="18"/>
        <v>3. Mayor a 6 meses</v>
      </c>
      <c r="K234" t="str">
        <f t="shared" si="16"/>
        <v>NO</v>
      </c>
      <c r="L234" t="s">
        <v>330</v>
      </c>
      <c r="M234" t="s">
        <v>338</v>
      </c>
      <c r="N234" t="s">
        <v>346</v>
      </c>
      <c r="O234" t="s">
        <v>345</v>
      </c>
      <c r="P234" t="str">
        <f t="shared" si="19"/>
        <v>ANGEL LUIS DURAN CAMPOSOpen Banking</v>
      </c>
      <c r="Q234">
        <v>3</v>
      </c>
      <c r="R234" t="s">
        <v>5</v>
      </c>
      <c r="S234" t="s">
        <v>21</v>
      </c>
      <c r="T234" s="21">
        <v>2</v>
      </c>
      <c r="U234" s="21" t="str" cm="1">
        <f t="array" ref="U234">_xlfn.IFS(T234=0,"Prenovato",T234=1,"Novato",T234=2,"Principiante avanzado",T234=3,"Competente",T234=4,"Proficiente",T234=5,"Master")</f>
        <v>Principiante avanzado</v>
      </c>
      <c r="V234" s="21">
        <v>3</v>
      </c>
      <c r="W234" s="21" t="str" cm="1">
        <f t="array" ref="W234">_xlfn.IFS(V234=0,"No evidenciado",V234=1,"Novato",V234=2,"Principiante avanzado",V234=3,"Competente",V234=4,"Proficiente",V234=5,"Master")</f>
        <v>Competente</v>
      </c>
      <c r="X234" s="21">
        <v>2</v>
      </c>
      <c r="Y234" s="21" t="str" cm="1">
        <f t="array" ref="Y234">_xlfn.IFS(X234=0,"No evidenciado",X234=1,"Novato",X234=2,"Principiante avanzado",X234=3,"Competente",X234=4,"Proficiente",X234=5,"Master")</f>
        <v>Principiante avanzado</v>
      </c>
      <c r="Z234" s="21">
        <v>3</v>
      </c>
      <c r="AA234" s="21" t="str" cm="1">
        <f t="array" ref="AA234">_xlfn.IFS(Z234=0,"No evidenciado",Z234=1,"Novato",Z234=2,"Principiante avanzado",Z234=3,"Competente",Z234=4,"Proficiente",Z234=5,"Master")</f>
        <v>Competente</v>
      </c>
      <c r="AB234" s="21">
        <v>2</v>
      </c>
      <c r="AC234" s="21" t="str" cm="1">
        <f t="array" ref="AC234">_xlfn.IFS(AB234=0,"Prenovato",AB234=1,"Novato",AB234=2,"Principiante avanzado",AB234=3,"Competente",AB234=4,"Proficiente",AB234=5,"Master")</f>
        <v>Principiante avanzado</v>
      </c>
      <c r="AD234" s="21" t="str">
        <f t="shared" si="20"/>
        <v>EVALUACIÓN</v>
      </c>
    </row>
    <row r="235" spans="1:30" x14ac:dyDescent="0.25">
      <c r="A235" t="s">
        <v>198</v>
      </c>
      <c r="B235" t="s">
        <v>204</v>
      </c>
      <c r="C235" t="s">
        <v>205</v>
      </c>
      <c r="D235" t="s">
        <v>207</v>
      </c>
      <c r="E235" t="s">
        <v>221</v>
      </c>
      <c r="F235" t="s">
        <v>260</v>
      </c>
      <c r="G235" t="s">
        <v>302</v>
      </c>
      <c r="H235" s="5">
        <v>44409</v>
      </c>
      <c r="I235" s="1">
        <f t="shared" ca="1" si="17"/>
        <v>22</v>
      </c>
      <c r="J235" s="1" t="str">
        <f t="shared" ca="1" si="18"/>
        <v>3. Mayor a 6 meses</v>
      </c>
      <c r="K235" t="str">
        <f t="shared" si="16"/>
        <v>NO</v>
      </c>
      <c r="L235" t="s">
        <v>330</v>
      </c>
      <c r="M235" t="s">
        <v>337</v>
      </c>
      <c r="N235" t="s">
        <v>345</v>
      </c>
      <c r="O235" t="s">
        <v>345</v>
      </c>
      <c r="P235" t="str">
        <f t="shared" si="19"/>
        <v>ANGEL LUIS DURAN CAMPOSModelos Bancarios</v>
      </c>
      <c r="Q235">
        <v>2</v>
      </c>
      <c r="R235" t="s">
        <v>4</v>
      </c>
      <c r="S235" t="s">
        <v>21</v>
      </c>
      <c r="T235" s="21">
        <v>2</v>
      </c>
      <c r="U235" s="21" t="str" cm="1">
        <f t="array" ref="U235">_xlfn.IFS(T235=0,"Prenovato",T235=1,"Novato",T235=2,"Principiante avanzado",T235=3,"Competente",T235=4,"Proficiente",T235=5,"Master")</f>
        <v>Principiante avanzado</v>
      </c>
      <c r="V235" s="21">
        <v>3</v>
      </c>
      <c r="W235" s="21" t="str" cm="1">
        <f t="array" ref="W235">_xlfn.IFS(V235=0,"No evidenciado",V235=1,"Novato",V235=2,"Principiante avanzado",V235=3,"Competente",V235=4,"Proficiente",V235=5,"Master")</f>
        <v>Competente</v>
      </c>
      <c r="X235" s="21">
        <v>2</v>
      </c>
      <c r="Y235" s="21" t="str" cm="1">
        <f t="array" ref="Y235">_xlfn.IFS(X235=0,"No evidenciado",X235=1,"Novato",X235=2,"Principiante avanzado",X235=3,"Competente",X235=4,"Proficiente",X235=5,"Master")</f>
        <v>Principiante avanzado</v>
      </c>
      <c r="Z235" s="21">
        <v>3</v>
      </c>
      <c r="AA235" s="21" t="str" cm="1">
        <f t="array" ref="AA235">_xlfn.IFS(Z235=0,"No evidenciado",Z235=1,"Novato",Z235=2,"Principiante avanzado",Z235=3,"Competente",Z235=4,"Proficiente",Z235=5,"Master")</f>
        <v>Competente</v>
      </c>
      <c r="AB235" s="21">
        <v>2</v>
      </c>
      <c r="AC235" s="21" t="str" cm="1">
        <f t="array" ref="AC235">_xlfn.IFS(AB235=0,"Prenovato",AB235=1,"Novato",AB235=2,"Principiante avanzado",AB235=3,"Competente",AB235=4,"Proficiente",AB235=5,"Master")</f>
        <v>Principiante avanzado</v>
      </c>
      <c r="AD235" s="21" t="str">
        <f t="shared" si="20"/>
        <v>EVALUACIÓN</v>
      </c>
    </row>
    <row r="236" spans="1:30" x14ac:dyDescent="0.25">
      <c r="A236" t="s">
        <v>198</v>
      </c>
      <c r="B236" t="s">
        <v>204</v>
      </c>
      <c r="C236" t="s">
        <v>205</v>
      </c>
      <c r="D236" t="s">
        <v>207</v>
      </c>
      <c r="E236" t="s">
        <v>221</v>
      </c>
      <c r="F236" t="s">
        <v>260</v>
      </c>
      <c r="G236" t="s">
        <v>302</v>
      </c>
      <c r="H236" s="5">
        <v>44409</v>
      </c>
      <c r="I236" s="1">
        <f t="shared" ca="1" si="17"/>
        <v>22</v>
      </c>
      <c r="J236" s="1" t="str">
        <f t="shared" ca="1" si="18"/>
        <v>3. Mayor a 6 meses</v>
      </c>
      <c r="K236" t="str">
        <f t="shared" si="16"/>
        <v>NO</v>
      </c>
      <c r="L236" t="s">
        <v>330</v>
      </c>
      <c r="M236" t="s">
        <v>339</v>
      </c>
      <c r="N236" t="s">
        <v>346</v>
      </c>
      <c r="O236" t="s">
        <v>345</v>
      </c>
      <c r="P236" t="str">
        <f t="shared" si="19"/>
        <v>ANGEL LUIS DURAN CAMPOSMicroservicios y APIs</v>
      </c>
      <c r="Q236">
        <v>2</v>
      </c>
      <c r="R236" t="s">
        <v>4</v>
      </c>
      <c r="S236" t="s">
        <v>21</v>
      </c>
      <c r="T236" s="21">
        <v>2</v>
      </c>
      <c r="U236" s="21" t="str" cm="1">
        <f t="array" ref="U236">_xlfn.IFS(T236=0,"Prenovato",T236=1,"Novato",T236=2,"Principiante avanzado",T236=3,"Competente",T236=4,"Proficiente",T236=5,"Master")</f>
        <v>Principiante avanzado</v>
      </c>
      <c r="V236" s="21">
        <v>3</v>
      </c>
      <c r="W236" s="21" t="str" cm="1">
        <f t="array" ref="W236">_xlfn.IFS(V236=0,"No evidenciado",V236=1,"Novato",V236=2,"Principiante avanzado",V236=3,"Competente",V236=4,"Proficiente",V236=5,"Master")</f>
        <v>Competente</v>
      </c>
      <c r="X236" s="21">
        <v>2</v>
      </c>
      <c r="Y236" s="21" t="str" cm="1">
        <f t="array" ref="Y236">_xlfn.IFS(X236=0,"No evidenciado",X236=1,"Novato",X236=2,"Principiante avanzado",X236=3,"Competente",X236=4,"Proficiente",X236=5,"Master")</f>
        <v>Principiante avanzado</v>
      </c>
      <c r="Z236" s="21">
        <v>3</v>
      </c>
      <c r="AA236" s="21" t="str" cm="1">
        <f t="array" ref="AA236">_xlfn.IFS(Z236=0,"No evidenciado",Z236=1,"Novato",Z236=2,"Principiante avanzado",Z236=3,"Competente",Z236=4,"Proficiente",Z236=5,"Master")</f>
        <v>Competente</v>
      </c>
      <c r="AB236" s="21">
        <v>2</v>
      </c>
      <c r="AC236" s="21" t="str" cm="1">
        <f t="array" ref="AC236">_xlfn.IFS(AB236=0,"Prenovato",AB236=1,"Novato",AB236=2,"Principiante avanzado",AB236=3,"Competente",AB236=4,"Proficiente",AB236=5,"Master")</f>
        <v>Principiante avanzado</v>
      </c>
      <c r="AD236" s="21" t="str">
        <f t="shared" si="20"/>
        <v>EVALUACIÓN</v>
      </c>
    </row>
    <row r="237" spans="1:30" x14ac:dyDescent="0.25">
      <c r="A237" t="s">
        <v>198</v>
      </c>
      <c r="B237" t="s">
        <v>204</v>
      </c>
      <c r="C237" t="s">
        <v>205</v>
      </c>
      <c r="D237" t="s">
        <v>207</v>
      </c>
      <c r="E237" t="s">
        <v>221</v>
      </c>
      <c r="F237" t="s">
        <v>260</v>
      </c>
      <c r="G237" t="s">
        <v>302</v>
      </c>
      <c r="H237" s="5">
        <v>44409</v>
      </c>
      <c r="I237" s="1">
        <f t="shared" ca="1" si="17"/>
        <v>22</v>
      </c>
      <c r="J237" s="1" t="str">
        <f t="shared" ca="1" si="18"/>
        <v>3. Mayor a 6 meses</v>
      </c>
      <c r="K237" t="str">
        <f t="shared" si="16"/>
        <v>NO</v>
      </c>
      <c r="L237" t="s">
        <v>330</v>
      </c>
      <c r="M237" t="s">
        <v>340</v>
      </c>
      <c r="N237" t="s">
        <v>346</v>
      </c>
      <c r="O237" t="s">
        <v>345</v>
      </c>
      <c r="P237" t="str">
        <f t="shared" si="19"/>
        <v>ANGEL LUIS DURAN CAMPOSIngeniería de software</v>
      </c>
      <c r="Q237">
        <v>2</v>
      </c>
      <c r="R237" t="s">
        <v>4</v>
      </c>
      <c r="S237" t="s">
        <v>21</v>
      </c>
      <c r="T237" s="21">
        <v>2</v>
      </c>
      <c r="U237" s="21" t="str" cm="1">
        <f t="array" ref="U237">_xlfn.IFS(T237=0,"Prenovato",T237=1,"Novato",T237=2,"Principiante avanzado",T237=3,"Competente",T237=4,"Proficiente",T237=5,"Master")</f>
        <v>Principiante avanzado</v>
      </c>
      <c r="V237" s="21">
        <v>3</v>
      </c>
      <c r="W237" s="21" t="str" cm="1">
        <f t="array" ref="W237">_xlfn.IFS(V237=0,"No evidenciado",V237=1,"Novato",V237=2,"Principiante avanzado",V237=3,"Competente",V237=4,"Proficiente",V237=5,"Master")</f>
        <v>Competente</v>
      </c>
      <c r="X237" s="21">
        <v>2</v>
      </c>
      <c r="Y237" s="21" t="str" cm="1">
        <f t="array" ref="Y237">_xlfn.IFS(X237=0,"No evidenciado",X237=1,"Novato",X237=2,"Principiante avanzado",X237=3,"Competente",X237=4,"Proficiente",X237=5,"Master")</f>
        <v>Principiante avanzado</v>
      </c>
      <c r="Z237" s="21">
        <v>3</v>
      </c>
      <c r="AA237" s="21" t="str" cm="1">
        <f t="array" ref="AA237">_xlfn.IFS(Z237=0,"No evidenciado",Z237=1,"Novato",Z237=2,"Principiante avanzado",Z237=3,"Competente",Z237=4,"Proficiente",Z237=5,"Master")</f>
        <v>Competente</v>
      </c>
      <c r="AB237" s="21">
        <v>2</v>
      </c>
      <c r="AC237" s="21" t="str" cm="1">
        <f t="array" ref="AC237">_xlfn.IFS(AB237=0,"Prenovato",AB237=1,"Novato",AB237=2,"Principiante avanzado",AB237=3,"Competente",AB237=4,"Proficiente",AB237=5,"Master")</f>
        <v>Principiante avanzado</v>
      </c>
      <c r="AD237" s="21" t="str">
        <f t="shared" si="20"/>
        <v>EVALUACIÓN</v>
      </c>
    </row>
    <row r="238" spans="1:30" x14ac:dyDescent="0.25">
      <c r="A238" t="s">
        <v>198</v>
      </c>
      <c r="B238" t="s">
        <v>204</v>
      </c>
      <c r="C238" t="s">
        <v>205</v>
      </c>
      <c r="D238" t="s">
        <v>207</v>
      </c>
      <c r="E238" t="s">
        <v>221</v>
      </c>
      <c r="F238" t="s">
        <v>260</v>
      </c>
      <c r="G238" t="s">
        <v>302</v>
      </c>
      <c r="H238" s="5">
        <v>44409</v>
      </c>
      <c r="I238" s="1">
        <f t="shared" ca="1" si="17"/>
        <v>22</v>
      </c>
      <c r="J238" s="1" t="str">
        <f t="shared" ca="1" si="18"/>
        <v>3. Mayor a 6 meses</v>
      </c>
      <c r="K238" t="str">
        <f t="shared" si="16"/>
        <v>NO</v>
      </c>
      <c r="L238" t="s">
        <v>330</v>
      </c>
      <c r="M238" t="s">
        <v>342</v>
      </c>
      <c r="N238" t="s">
        <v>345</v>
      </c>
      <c r="O238" t="s">
        <v>345</v>
      </c>
      <c r="P238" t="str">
        <f t="shared" si="19"/>
        <v>ANGEL LUIS DURAN CAMPOSFrameworks de arquitectura empresarial</v>
      </c>
      <c r="Q238">
        <v>2</v>
      </c>
      <c r="R238" t="s">
        <v>4</v>
      </c>
      <c r="S238" t="s">
        <v>21</v>
      </c>
      <c r="T238" s="21">
        <v>2</v>
      </c>
      <c r="U238" s="21" t="str" cm="1">
        <f t="array" ref="U238">_xlfn.IFS(T238=0,"Prenovato",T238=1,"Novato",T238=2,"Principiante avanzado",T238=3,"Competente",T238=4,"Proficiente",T238=5,"Master")</f>
        <v>Principiante avanzado</v>
      </c>
      <c r="V238" s="21">
        <v>3</v>
      </c>
      <c r="W238" s="21" t="str" cm="1">
        <f t="array" ref="W238">_xlfn.IFS(V238=0,"No evidenciado",V238=1,"Novato",V238=2,"Principiante avanzado",V238=3,"Competente",V238=4,"Proficiente",V238=5,"Master")</f>
        <v>Competente</v>
      </c>
      <c r="X238" s="21">
        <v>2</v>
      </c>
      <c r="Y238" s="21" t="str" cm="1">
        <f t="array" ref="Y238">_xlfn.IFS(X238=0,"No evidenciado",X238=1,"Novato",X238=2,"Principiante avanzado",X238=3,"Competente",X238=4,"Proficiente",X238=5,"Master")</f>
        <v>Principiante avanzado</v>
      </c>
      <c r="Z238" s="21">
        <v>3</v>
      </c>
      <c r="AA238" s="21" t="str" cm="1">
        <f t="array" ref="AA238">_xlfn.IFS(Z238=0,"No evidenciado",Z238=1,"Novato",Z238=2,"Principiante avanzado",Z238=3,"Competente",Z238=4,"Proficiente",Z238=5,"Master")</f>
        <v>Competente</v>
      </c>
      <c r="AB238" s="21">
        <v>2</v>
      </c>
      <c r="AC238" s="21" t="str" cm="1">
        <f t="array" ref="AC238">_xlfn.IFS(AB238=0,"Prenovato",AB238=1,"Novato",AB238=2,"Principiante avanzado",AB238=3,"Competente",AB238=4,"Proficiente",AB238=5,"Master")</f>
        <v>Principiante avanzado</v>
      </c>
      <c r="AD238" s="21" t="str">
        <f t="shared" si="20"/>
        <v>EVALUACIÓN</v>
      </c>
    </row>
    <row r="239" spans="1:30" x14ac:dyDescent="0.25">
      <c r="A239" t="s">
        <v>198</v>
      </c>
      <c r="B239" t="s">
        <v>204</v>
      </c>
      <c r="C239" t="s">
        <v>205</v>
      </c>
      <c r="D239" t="s">
        <v>207</v>
      </c>
      <c r="E239" t="s">
        <v>221</v>
      </c>
      <c r="F239" t="s">
        <v>260</v>
      </c>
      <c r="G239" t="s">
        <v>302</v>
      </c>
      <c r="H239" s="5">
        <v>44409</v>
      </c>
      <c r="I239" s="1">
        <f t="shared" ca="1" si="17"/>
        <v>22</v>
      </c>
      <c r="J239" s="1" t="str">
        <f t="shared" ca="1" si="18"/>
        <v>3. Mayor a 6 meses</v>
      </c>
      <c r="K239" t="str">
        <f t="shared" si="16"/>
        <v>NO</v>
      </c>
      <c r="L239" t="s">
        <v>330</v>
      </c>
      <c r="M239" t="s">
        <v>341</v>
      </c>
      <c r="N239" t="s">
        <v>31</v>
      </c>
      <c r="O239" t="s">
        <v>31</v>
      </c>
      <c r="P239" t="str">
        <f t="shared" si="19"/>
        <v>ANGEL LUIS DURAN CAMPOSEcosistema BCP</v>
      </c>
      <c r="Q239">
        <v>2</v>
      </c>
      <c r="R239" t="s">
        <v>4</v>
      </c>
      <c r="S239" t="s">
        <v>21</v>
      </c>
      <c r="T239" s="21">
        <v>2</v>
      </c>
      <c r="U239" s="21" t="str" cm="1">
        <f t="array" ref="U239">_xlfn.IFS(T239=0,"Prenovato",T239=1,"Novato",T239=2,"Principiante avanzado",T239=3,"Competente",T239=4,"Proficiente",T239=5,"Master")</f>
        <v>Principiante avanzado</v>
      </c>
      <c r="V239" s="21">
        <v>3</v>
      </c>
      <c r="W239" s="21" t="str" cm="1">
        <f t="array" ref="W239">_xlfn.IFS(V239=0,"No evidenciado",V239=1,"Novato",V239=2,"Principiante avanzado",V239=3,"Competente",V239=4,"Proficiente",V239=5,"Master")</f>
        <v>Competente</v>
      </c>
      <c r="X239" s="21">
        <v>2</v>
      </c>
      <c r="Y239" s="21" t="str" cm="1">
        <f t="array" ref="Y239">_xlfn.IFS(X239=0,"No evidenciado",X239=1,"Novato",X239=2,"Principiante avanzado",X239=3,"Competente",X239=4,"Proficiente",X239=5,"Master")</f>
        <v>Principiante avanzado</v>
      </c>
      <c r="Z239" s="21">
        <v>3</v>
      </c>
      <c r="AA239" s="21" t="str" cm="1">
        <f t="array" ref="AA239">_xlfn.IFS(Z239=0,"No evidenciado",Z239=1,"Novato",Z239=2,"Principiante avanzado",Z239=3,"Competente",Z239=4,"Proficiente",Z239=5,"Master")</f>
        <v>Competente</v>
      </c>
      <c r="AB239" s="21">
        <v>2</v>
      </c>
      <c r="AC239" s="21" t="str" cm="1">
        <f t="array" ref="AC239">_xlfn.IFS(AB239=0,"Prenovato",AB239=1,"Novato",AB239=2,"Principiante avanzado",AB239=3,"Competente",AB239=4,"Proficiente",AB239=5,"Master")</f>
        <v>Principiante avanzado</v>
      </c>
      <c r="AD239" s="21" t="str">
        <f t="shared" si="20"/>
        <v>EVALUACIÓN</v>
      </c>
    </row>
    <row r="240" spans="1:30" x14ac:dyDescent="0.25">
      <c r="A240" t="s">
        <v>194</v>
      </c>
      <c r="B240" t="s">
        <v>200</v>
      </c>
      <c r="C240" t="s">
        <v>205</v>
      </c>
      <c r="D240" t="s">
        <v>207</v>
      </c>
      <c r="E240" t="s">
        <v>222</v>
      </c>
      <c r="F240" t="s">
        <v>261</v>
      </c>
      <c r="G240" t="s">
        <v>303</v>
      </c>
      <c r="H240" s="5">
        <v>44409</v>
      </c>
      <c r="I240" s="1">
        <f t="shared" ca="1" si="17"/>
        <v>22</v>
      </c>
      <c r="J240" s="1" t="str">
        <f t="shared" ca="1" si="18"/>
        <v>3. Mayor a 6 meses</v>
      </c>
      <c r="K240" t="str">
        <f t="shared" si="16"/>
        <v>NO</v>
      </c>
      <c r="L240" t="s">
        <v>330</v>
      </c>
      <c r="M240" t="s">
        <v>344</v>
      </c>
      <c r="N240" t="s">
        <v>345</v>
      </c>
      <c r="O240" t="s">
        <v>345</v>
      </c>
      <c r="P240" t="str">
        <f t="shared" si="19"/>
        <v>ALBERTO JHONATAN ORTEGA ALVAREZAutomatización</v>
      </c>
      <c r="Q240">
        <v>1</v>
      </c>
      <c r="R240" t="s">
        <v>6</v>
      </c>
      <c r="S240" t="s">
        <v>21</v>
      </c>
      <c r="T240" s="21">
        <v>3</v>
      </c>
      <c r="U240" s="21" t="str" cm="1">
        <f t="array" ref="U240">_xlfn.IFS(T240=0,"Prenovato",T240=1,"Novato",T240=2,"Principiante avanzado",T240=3,"Competente",T240=4,"Proficiente",T240=5,"Master")</f>
        <v>Competente</v>
      </c>
      <c r="V240" s="21">
        <v>3</v>
      </c>
      <c r="W240" s="21" t="str" cm="1">
        <f t="array" ref="W240">_xlfn.IFS(V240=0,"No evidenciado",V240=1,"Novato",V240=2,"Principiante avanzado",V240=3,"Competente",V240=4,"Proficiente",V240=5,"Master")</f>
        <v>Competente</v>
      </c>
      <c r="X240" s="21">
        <v>3</v>
      </c>
      <c r="Y240" s="21" t="str" cm="1">
        <f t="array" ref="Y240">_xlfn.IFS(X240=0,"No evidenciado",X240=1,"Novato",X240=2,"Principiante avanzado",X240=3,"Competente",X240=4,"Proficiente",X240=5,"Master")</f>
        <v>Competente</v>
      </c>
      <c r="Z240" s="21">
        <v>4</v>
      </c>
      <c r="AA240" s="21" t="str" cm="1">
        <f t="array" ref="AA240">_xlfn.IFS(Z240=0,"No evidenciado",Z240=1,"Novato",Z240=2,"Principiante avanzado",Z240=3,"Competente",Z240=4,"Proficiente",Z240=5,"Master")</f>
        <v>Proficiente</v>
      </c>
      <c r="AB240" s="21">
        <v>3</v>
      </c>
      <c r="AC240" s="21" t="str" cm="1">
        <f t="array" ref="AC240">_xlfn.IFS(AB240=0,"Prenovato",AB240=1,"Novato",AB240=2,"Principiante avanzado",AB240=3,"Competente",AB240=4,"Proficiente",AB240=5,"Master")</f>
        <v>Competente</v>
      </c>
      <c r="AD240" s="21" t="str">
        <f t="shared" si="20"/>
        <v>EVALUACIÓN</v>
      </c>
    </row>
    <row r="241" spans="1:30" x14ac:dyDescent="0.25">
      <c r="A241" t="s">
        <v>194</v>
      </c>
      <c r="B241" t="s">
        <v>200</v>
      </c>
      <c r="C241" t="s">
        <v>205</v>
      </c>
      <c r="D241" t="s">
        <v>207</v>
      </c>
      <c r="E241" t="s">
        <v>222</v>
      </c>
      <c r="F241" t="s">
        <v>261</v>
      </c>
      <c r="G241" t="s">
        <v>303</v>
      </c>
      <c r="H241" s="5">
        <v>44409</v>
      </c>
      <c r="I241" s="1">
        <f t="shared" ca="1" si="17"/>
        <v>22</v>
      </c>
      <c r="J241" s="1" t="str">
        <f t="shared" ca="1" si="18"/>
        <v>3. Mayor a 6 meses</v>
      </c>
      <c r="K241" t="str">
        <f t="shared" si="16"/>
        <v>NO</v>
      </c>
      <c r="L241" t="s">
        <v>330</v>
      </c>
      <c r="M241" t="s">
        <v>341</v>
      </c>
      <c r="N241" t="s">
        <v>31</v>
      </c>
      <c r="O241" t="s">
        <v>31</v>
      </c>
      <c r="P241" t="str">
        <f t="shared" si="19"/>
        <v>ALBERTO JHONATAN ORTEGA ALVAREZEcosistema BCP</v>
      </c>
      <c r="Q241">
        <v>3</v>
      </c>
      <c r="R241" t="s">
        <v>5</v>
      </c>
      <c r="S241" t="s">
        <v>21</v>
      </c>
      <c r="T241" s="21">
        <v>3</v>
      </c>
      <c r="U241" s="21" t="str" cm="1">
        <f t="array" ref="U241">_xlfn.IFS(T241=0,"Prenovato",T241=1,"Novato",T241=2,"Principiante avanzado",T241=3,"Competente",T241=4,"Proficiente",T241=5,"Master")</f>
        <v>Competente</v>
      </c>
      <c r="V241" s="21">
        <v>3</v>
      </c>
      <c r="W241" s="21" t="str" cm="1">
        <f t="array" ref="W241">_xlfn.IFS(V241=0,"No evidenciado",V241=1,"Novato",V241=2,"Principiante avanzado",V241=3,"Competente",V241=4,"Proficiente",V241=5,"Master")</f>
        <v>Competente</v>
      </c>
      <c r="X241" s="21">
        <v>3</v>
      </c>
      <c r="Y241" s="21" t="str" cm="1">
        <f t="array" ref="Y241">_xlfn.IFS(X241=0,"No evidenciado",X241=1,"Novato",X241=2,"Principiante avanzado",X241=3,"Competente",X241=4,"Proficiente",X241=5,"Master")</f>
        <v>Competente</v>
      </c>
      <c r="Z241" s="21">
        <v>4</v>
      </c>
      <c r="AA241" s="21" t="str" cm="1">
        <f t="array" ref="AA241">_xlfn.IFS(Z241=0,"No evidenciado",Z241=1,"Novato",Z241=2,"Principiante avanzado",Z241=3,"Competente",Z241=4,"Proficiente",Z241=5,"Master")</f>
        <v>Proficiente</v>
      </c>
      <c r="AB241" s="21">
        <v>3</v>
      </c>
      <c r="AC241" s="21" t="str" cm="1">
        <f t="array" ref="AC241">_xlfn.IFS(AB241=0,"Prenovato",AB241=1,"Novato",AB241=2,"Principiante avanzado",AB241=3,"Competente",AB241=4,"Proficiente",AB241=5,"Master")</f>
        <v>Competente</v>
      </c>
      <c r="AD241" s="21" t="str">
        <f t="shared" si="20"/>
        <v>EVALUACIÓN</v>
      </c>
    </row>
    <row r="242" spans="1:30" x14ac:dyDescent="0.25">
      <c r="A242" t="s">
        <v>194</v>
      </c>
      <c r="B242" t="s">
        <v>200</v>
      </c>
      <c r="C242" t="s">
        <v>205</v>
      </c>
      <c r="D242" t="s">
        <v>207</v>
      </c>
      <c r="E242" t="s">
        <v>222</v>
      </c>
      <c r="F242" t="s">
        <v>261</v>
      </c>
      <c r="G242" t="s">
        <v>303</v>
      </c>
      <c r="H242" s="5">
        <v>44409</v>
      </c>
      <c r="I242" s="1">
        <f t="shared" ca="1" si="17"/>
        <v>22</v>
      </c>
      <c r="J242" s="1" t="str">
        <f t="shared" ca="1" si="18"/>
        <v>3. Mayor a 6 meses</v>
      </c>
      <c r="K242" t="str">
        <f t="shared" si="16"/>
        <v>NO</v>
      </c>
      <c r="L242" t="s">
        <v>330</v>
      </c>
      <c r="M242" t="s">
        <v>343</v>
      </c>
      <c r="N242" t="s">
        <v>31</v>
      </c>
      <c r="O242" t="s">
        <v>31</v>
      </c>
      <c r="P242" t="str">
        <f t="shared" si="19"/>
        <v>ALBERTO JHONATAN ORTEGA ALVAREZDiseño de Arq. Soluciones</v>
      </c>
      <c r="Q242">
        <v>4</v>
      </c>
      <c r="R242" t="s">
        <v>7</v>
      </c>
      <c r="S242" t="s">
        <v>21</v>
      </c>
      <c r="T242" s="21">
        <v>3</v>
      </c>
      <c r="U242" s="21" t="str" cm="1">
        <f t="array" ref="U242">_xlfn.IFS(T242=0,"Prenovato",T242=1,"Novato",T242=2,"Principiante avanzado",T242=3,"Competente",T242=4,"Proficiente",T242=5,"Master")</f>
        <v>Competente</v>
      </c>
      <c r="V242" s="21">
        <v>3</v>
      </c>
      <c r="W242" s="21" t="str" cm="1">
        <f t="array" ref="W242">_xlfn.IFS(V242=0,"No evidenciado",V242=1,"Novato",V242=2,"Principiante avanzado",V242=3,"Competente",V242=4,"Proficiente",V242=5,"Master")</f>
        <v>Competente</v>
      </c>
      <c r="X242" s="21">
        <v>3</v>
      </c>
      <c r="Y242" s="21" t="str" cm="1">
        <f t="array" ref="Y242">_xlfn.IFS(X242=0,"No evidenciado",X242=1,"Novato",X242=2,"Principiante avanzado",X242=3,"Competente",X242=4,"Proficiente",X242=5,"Master")</f>
        <v>Competente</v>
      </c>
      <c r="Z242" s="21">
        <v>4</v>
      </c>
      <c r="AA242" s="21" t="str" cm="1">
        <f t="array" ref="AA242">_xlfn.IFS(Z242=0,"No evidenciado",Z242=1,"Novato",Z242=2,"Principiante avanzado",Z242=3,"Competente",Z242=4,"Proficiente",Z242=5,"Master")</f>
        <v>Proficiente</v>
      </c>
      <c r="AB242" s="21">
        <v>3</v>
      </c>
      <c r="AC242" s="21" t="str" cm="1">
        <f t="array" ref="AC242">_xlfn.IFS(AB242=0,"Prenovato",AB242=1,"Novato",AB242=2,"Principiante avanzado",AB242=3,"Competente",AB242=4,"Proficiente",AB242=5,"Master")</f>
        <v>Competente</v>
      </c>
      <c r="AD242" s="21" t="str">
        <f t="shared" si="20"/>
        <v>EVALUACIÓN</v>
      </c>
    </row>
    <row r="243" spans="1:30" x14ac:dyDescent="0.25">
      <c r="A243" t="s">
        <v>194</v>
      </c>
      <c r="B243" t="s">
        <v>200</v>
      </c>
      <c r="C243" t="s">
        <v>205</v>
      </c>
      <c r="D243" t="s">
        <v>207</v>
      </c>
      <c r="E243" t="s">
        <v>222</v>
      </c>
      <c r="F243" t="s">
        <v>261</v>
      </c>
      <c r="G243" t="s">
        <v>303</v>
      </c>
      <c r="H243" s="5">
        <v>44409</v>
      </c>
      <c r="I243" s="1">
        <f t="shared" ca="1" si="17"/>
        <v>22</v>
      </c>
      <c r="J243" s="1" t="str">
        <f t="shared" ca="1" si="18"/>
        <v>3. Mayor a 6 meses</v>
      </c>
      <c r="K243" t="str">
        <f t="shared" si="16"/>
        <v>NO</v>
      </c>
      <c r="L243" t="s">
        <v>330</v>
      </c>
      <c r="M243" t="s">
        <v>342</v>
      </c>
      <c r="N243" t="s">
        <v>345</v>
      </c>
      <c r="O243" t="s">
        <v>345</v>
      </c>
      <c r="P243" t="str">
        <f t="shared" si="19"/>
        <v>ALBERTO JHONATAN ORTEGA ALVAREZFrameworks de arquitectura empresarial</v>
      </c>
      <c r="Q243">
        <v>2</v>
      </c>
      <c r="R243" t="s">
        <v>4</v>
      </c>
      <c r="S243" t="s">
        <v>21</v>
      </c>
      <c r="T243" s="21">
        <v>3</v>
      </c>
      <c r="U243" s="21" t="str" cm="1">
        <f t="array" ref="U243">_xlfn.IFS(T243=0,"Prenovato",T243=1,"Novato",T243=2,"Principiante avanzado",T243=3,"Competente",T243=4,"Proficiente",T243=5,"Master")</f>
        <v>Competente</v>
      </c>
      <c r="V243" s="21">
        <v>3</v>
      </c>
      <c r="W243" s="21" t="str" cm="1">
        <f t="array" ref="W243">_xlfn.IFS(V243=0,"No evidenciado",V243=1,"Novato",V243=2,"Principiante avanzado",V243=3,"Competente",V243=4,"Proficiente",V243=5,"Master")</f>
        <v>Competente</v>
      </c>
      <c r="X243" s="21">
        <v>3</v>
      </c>
      <c r="Y243" s="21" t="str" cm="1">
        <f t="array" ref="Y243">_xlfn.IFS(X243=0,"No evidenciado",X243=1,"Novato",X243=2,"Principiante avanzado",X243=3,"Competente",X243=4,"Proficiente",X243=5,"Master")</f>
        <v>Competente</v>
      </c>
      <c r="Z243" s="21">
        <v>4</v>
      </c>
      <c r="AA243" s="21" t="str" cm="1">
        <f t="array" ref="AA243">_xlfn.IFS(Z243=0,"No evidenciado",Z243=1,"Novato",Z243=2,"Principiante avanzado",Z243=3,"Competente",Z243=4,"Proficiente",Z243=5,"Master")</f>
        <v>Proficiente</v>
      </c>
      <c r="AB243" s="21">
        <v>3</v>
      </c>
      <c r="AC243" s="21" t="str" cm="1">
        <f t="array" ref="AC243">_xlfn.IFS(AB243=0,"Prenovato",AB243=1,"Novato",AB243=2,"Principiante avanzado",AB243=3,"Competente",AB243=4,"Proficiente",AB243=5,"Master")</f>
        <v>Competente</v>
      </c>
      <c r="AD243" s="21" t="str">
        <f t="shared" si="20"/>
        <v>EVALUACIÓN</v>
      </c>
    </row>
    <row r="244" spans="1:30" x14ac:dyDescent="0.25">
      <c r="A244" t="s">
        <v>194</v>
      </c>
      <c r="B244" t="s">
        <v>200</v>
      </c>
      <c r="C244" t="s">
        <v>205</v>
      </c>
      <c r="D244" t="s">
        <v>207</v>
      </c>
      <c r="E244" t="s">
        <v>222</v>
      </c>
      <c r="F244" t="s">
        <v>261</v>
      </c>
      <c r="G244" t="s">
        <v>303</v>
      </c>
      <c r="H244" s="5">
        <v>44409</v>
      </c>
      <c r="I244" s="1">
        <f t="shared" ca="1" si="17"/>
        <v>22</v>
      </c>
      <c r="J244" s="1" t="str">
        <f t="shared" ca="1" si="18"/>
        <v>3. Mayor a 6 meses</v>
      </c>
      <c r="K244" t="str">
        <f t="shared" si="16"/>
        <v>NO</v>
      </c>
      <c r="L244" t="s">
        <v>330</v>
      </c>
      <c r="M244" t="s">
        <v>337</v>
      </c>
      <c r="N244" t="s">
        <v>345</v>
      </c>
      <c r="O244" t="s">
        <v>345</v>
      </c>
      <c r="P244" t="str">
        <f t="shared" si="19"/>
        <v>ALBERTO JHONATAN ORTEGA ALVAREZModelos Bancarios</v>
      </c>
      <c r="Q244">
        <v>2</v>
      </c>
      <c r="R244" t="s">
        <v>4</v>
      </c>
      <c r="S244" t="s">
        <v>21</v>
      </c>
      <c r="T244" s="21">
        <v>3</v>
      </c>
      <c r="U244" s="21" t="str" cm="1">
        <f t="array" ref="U244">_xlfn.IFS(T244=0,"Prenovato",T244=1,"Novato",T244=2,"Principiante avanzado",T244=3,"Competente",T244=4,"Proficiente",T244=5,"Master")</f>
        <v>Competente</v>
      </c>
      <c r="V244" s="21">
        <v>3</v>
      </c>
      <c r="W244" s="21" t="str" cm="1">
        <f t="array" ref="W244">_xlfn.IFS(V244=0,"No evidenciado",V244=1,"Novato",V244=2,"Principiante avanzado",V244=3,"Competente",V244=4,"Proficiente",V244=5,"Master")</f>
        <v>Competente</v>
      </c>
      <c r="X244" s="21">
        <v>3</v>
      </c>
      <c r="Y244" s="21" t="str" cm="1">
        <f t="array" ref="Y244">_xlfn.IFS(X244=0,"No evidenciado",X244=1,"Novato",X244=2,"Principiante avanzado",X244=3,"Competente",X244=4,"Proficiente",X244=5,"Master")</f>
        <v>Competente</v>
      </c>
      <c r="Z244" s="21">
        <v>4</v>
      </c>
      <c r="AA244" s="21" t="str" cm="1">
        <f t="array" ref="AA244">_xlfn.IFS(Z244=0,"No evidenciado",Z244=1,"Novato",Z244=2,"Principiante avanzado",Z244=3,"Competente",Z244=4,"Proficiente",Z244=5,"Master")</f>
        <v>Proficiente</v>
      </c>
      <c r="AB244" s="21">
        <v>3</v>
      </c>
      <c r="AC244" s="21" t="str" cm="1">
        <f t="array" ref="AC244">_xlfn.IFS(AB244=0,"Prenovato",AB244=1,"Novato",AB244=2,"Principiante avanzado",AB244=3,"Competente",AB244=4,"Proficiente",AB244=5,"Master")</f>
        <v>Competente</v>
      </c>
      <c r="AD244" s="21" t="str">
        <f t="shared" si="20"/>
        <v>EVALUACIÓN</v>
      </c>
    </row>
    <row r="245" spans="1:30" x14ac:dyDescent="0.25">
      <c r="A245" t="s">
        <v>194</v>
      </c>
      <c r="B245" t="s">
        <v>200</v>
      </c>
      <c r="C245" t="s">
        <v>205</v>
      </c>
      <c r="D245" t="s">
        <v>207</v>
      </c>
      <c r="E245" t="s">
        <v>222</v>
      </c>
      <c r="F245" t="s">
        <v>261</v>
      </c>
      <c r="G245" t="s">
        <v>303</v>
      </c>
      <c r="H245" s="5">
        <v>44409</v>
      </c>
      <c r="I245" s="1">
        <f t="shared" ca="1" si="17"/>
        <v>22</v>
      </c>
      <c r="J245" s="1" t="str">
        <f t="shared" ca="1" si="18"/>
        <v>3. Mayor a 6 meses</v>
      </c>
      <c r="K245" t="str">
        <f t="shared" si="16"/>
        <v>NO</v>
      </c>
      <c r="L245" t="s">
        <v>330</v>
      </c>
      <c r="M245" t="s">
        <v>339</v>
      </c>
      <c r="N245" t="s">
        <v>346</v>
      </c>
      <c r="O245" t="s">
        <v>345</v>
      </c>
      <c r="P245" t="str">
        <f t="shared" si="19"/>
        <v>ALBERTO JHONATAN ORTEGA ALVAREZMicroservicios y APIs</v>
      </c>
      <c r="Q245">
        <v>3</v>
      </c>
      <c r="R245" t="s">
        <v>5</v>
      </c>
      <c r="S245" t="s">
        <v>21</v>
      </c>
      <c r="T245" s="21">
        <v>3</v>
      </c>
      <c r="U245" s="21" t="str" cm="1">
        <f t="array" ref="U245">_xlfn.IFS(T245=0,"Prenovato",T245=1,"Novato",T245=2,"Principiante avanzado",T245=3,"Competente",T245=4,"Proficiente",T245=5,"Master")</f>
        <v>Competente</v>
      </c>
      <c r="V245" s="21">
        <v>3</v>
      </c>
      <c r="W245" s="21" t="str" cm="1">
        <f t="array" ref="W245">_xlfn.IFS(V245=0,"No evidenciado",V245=1,"Novato",V245=2,"Principiante avanzado",V245=3,"Competente",V245=4,"Proficiente",V245=5,"Master")</f>
        <v>Competente</v>
      </c>
      <c r="X245" s="21">
        <v>3</v>
      </c>
      <c r="Y245" s="21" t="str" cm="1">
        <f t="array" ref="Y245">_xlfn.IFS(X245=0,"No evidenciado",X245=1,"Novato",X245=2,"Principiante avanzado",X245=3,"Competente",X245=4,"Proficiente",X245=5,"Master")</f>
        <v>Competente</v>
      </c>
      <c r="Z245" s="21">
        <v>4</v>
      </c>
      <c r="AA245" s="21" t="str" cm="1">
        <f t="array" ref="AA245">_xlfn.IFS(Z245=0,"No evidenciado",Z245=1,"Novato",Z245=2,"Principiante avanzado",Z245=3,"Competente",Z245=4,"Proficiente",Z245=5,"Master")</f>
        <v>Proficiente</v>
      </c>
      <c r="AB245" s="21">
        <v>3</v>
      </c>
      <c r="AC245" s="21" t="str" cm="1">
        <f t="array" ref="AC245">_xlfn.IFS(AB245=0,"Prenovato",AB245=1,"Novato",AB245=2,"Principiante avanzado",AB245=3,"Competente",AB245=4,"Proficiente",AB245=5,"Master")</f>
        <v>Competente</v>
      </c>
      <c r="AD245" s="21" t="str">
        <f t="shared" si="20"/>
        <v>EVALUACIÓN</v>
      </c>
    </row>
    <row r="246" spans="1:30" x14ac:dyDescent="0.25">
      <c r="A246" t="s">
        <v>194</v>
      </c>
      <c r="B246" t="s">
        <v>200</v>
      </c>
      <c r="C246" t="s">
        <v>205</v>
      </c>
      <c r="D246" t="s">
        <v>207</v>
      </c>
      <c r="E246" t="s">
        <v>222</v>
      </c>
      <c r="F246" t="s">
        <v>261</v>
      </c>
      <c r="G246" t="s">
        <v>303</v>
      </c>
      <c r="H246" s="5">
        <v>44409</v>
      </c>
      <c r="I246" s="1">
        <f t="shared" ca="1" si="17"/>
        <v>22</v>
      </c>
      <c r="J246" s="1" t="str">
        <f t="shared" ca="1" si="18"/>
        <v>3. Mayor a 6 meses</v>
      </c>
      <c r="K246" t="str">
        <f t="shared" si="16"/>
        <v>NO</v>
      </c>
      <c r="L246" t="s">
        <v>330</v>
      </c>
      <c r="M246" t="s">
        <v>340</v>
      </c>
      <c r="N246" t="s">
        <v>346</v>
      </c>
      <c r="O246" t="s">
        <v>345</v>
      </c>
      <c r="P246" t="str">
        <f t="shared" si="19"/>
        <v>ALBERTO JHONATAN ORTEGA ALVAREZIngeniería de software</v>
      </c>
      <c r="Q246">
        <v>2</v>
      </c>
      <c r="R246" t="s">
        <v>4</v>
      </c>
      <c r="S246" t="s">
        <v>21</v>
      </c>
      <c r="T246" s="21">
        <v>3</v>
      </c>
      <c r="U246" s="21" t="str" cm="1">
        <f t="array" ref="U246">_xlfn.IFS(T246=0,"Prenovato",T246=1,"Novato",T246=2,"Principiante avanzado",T246=3,"Competente",T246=4,"Proficiente",T246=5,"Master")</f>
        <v>Competente</v>
      </c>
      <c r="V246" s="21">
        <v>3</v>
      </c>
      <c r="W246" s="21" t="str" cm="1">
        <f t="array" ref="W246">_xlfn.IFS(V246=0,"No evidenciado",V246=1,"Novato",V246=2,"Principiante avanzado",V246=3,"Competente",V246=4,"Proficiente",V246=5,"Master")</f>
        <v>Competente</v>
      </c>
      <c r="X246" s="21">
        <v>3</v>
      </c>
      <c r="Y246" s="21" t="str" cm="1">
        <f t="array" ref="Y246">_xlfn.IFS(X246=0,"No evidenciado",X246=1,"Novato",X246=2,"Principiante avanzado",X246=3,"Competente",X246=4,"Proficiente",X246=5,"Master")</f>
        <v>Competente</v>
      </c>
      <c r="Z246" s="21">
        <v>4</v>
      </c>
      <c r="AA246" s="21" t="str" cm="1">
        <f t="array" ref="AA246">_xlfn.IFS(Z246=0,"No evidenciado",Z246=1,"Novato",Z246=2,"Principiante avanzado",Z246=3,"Competente",Z246=4,"Proficiente",Z246=5,"Master")</f>
        <v>Proficiente</v>
      </c>
      <c r="AB246" s="21">
        <v>3</v>
      </c>
      <c r="AC246" s="21" t="str" cm="1">
        <f t="array" ref="AC246">_xlfn.IFS(AB246=0,"Prenovato",AB246=1,"Novato",AB246=2,"Principiante avanzado",AB246=3,"Competente",AB246=4,"Proficiente",AB246=5,"Master")</f>
        <v>Competente</v>
      </c>
      <c r="AD246" s="21" t="str">
        <f t="shared" si="20"/>
        <v>EVALUACIÓN</v>
      </c>
    </row>
    <row r="247" spans="1:30" x14ac:dyDescent="0.25">
      <c r="A247" t="s">
        <v>194</v>
      </c>
      <c r="B247" t="s">
        <v>200</v>
      </c>
      <c r="C247" t="s">
        <v>205</v>
      </c>
      <c r="D247" t="s">
        <v>207</v>
      </c>
      <c r="E247" t="s">
        <v>222</v>
      </c>
      <c r="F247" t="s">
        <v>261</v>
      </c>
      <c r="G247" t="s">
        <v>303</v>
      </c>
      <c r="H247" s="5">
        <v>44409</v>
      </c>
      <c r="I247" s="1">
        <f t="shared" ca="1" si="17"/>
        <v>22</v>
      </c>
      <c r="J247" s="1" t="str">
        <f t="shared" ca="1" si="18"/>
        <v>3. Mayor a 6 meses</v>
      </c>
      <c r="K247" t="str">
        <f t="shared" si="16"/>
        <v>NO</v>
      </c>
      <c r="L247" t="s">
        <v>330</v>
      </c>
      <c r="M247" t="s">
        <v>338</v>
      </c>
      <c r="N247" t="s">
        <v>346</v>
      </c>
      <c r="O247" t="s">
        <v>345</v>
      </c>
      <c r="P247" t="str">
        <f t="shared" si="19"/>
        <v>ALBERTO JHONATAN ORTEGA ALVAREZOpen Banking</v>
      </c>
      <c r="Q247">
        <v>3</v>
      </c>
      <c r="R247" t="s">
        <v>5</v>
      </c>
      <c r="S247" t="s">
        <v>21</v>
      </c>
      <c r="T247" s="21">
        <v>3</v>
      </c>
      <c r="U247" s="21" t="str" cm="1">
        <f t="array" ref="U247">_xlfn.IFS(T247=0,"Prenovato",T247=1,"Novato",T247=2,"Principiante avanzado",T247=3,"Competente",T247=4,"Proficiente",T247=5,"Master")</f>
        <v>Competente</v>
      </c>
      <c r="V247" s="21">
        <v>3</v>
      </c>
      <c r="W247" s="21" t="str" cm="1">
        <f t="array" ref="W247">_xlfn.IFS(V247=0,"No evidenciado",V247=1,"Novato",V247=2,"Principiante avanzado",V247=3,"Competente",V247=4,"Proficiente",V247=5,"Master")</f>
        <v>Competente</v>
      </c>
      <c r="X247" s="21">
        <v>3</v>
      </c>
      <c r="Y247" s="21" t="str" cm="1">
        <f t="array" ref="Y247">_xlfn.IFS(X247=0,"No evidenciado",X247=1,"Novato",X247=2,"Principiante avanzado",X247=3,"Competente",X247=4,"Proficiente",X247=5,"Master")</f>
        <v>Competente</v>
      </c>
      <c r="Z247" s="21">
        <v>4</v>
      </c>
      <c r="AA247" s="21" t="str" cm="1">
        <f t="array" ref="AA247">_xlfn.IFS(Z247=0,"No evidenciado",Z247=1,"Novato",Z247=2,"Principiante avanzado",Z247=3,"Competente",Z247=4,"Proficiente",Z247=5,"Master")</f>
        <v>Proficiente</v>
      </c>
      <c r="AB247" s="21">
        <v>3</v>
      </c>
      <c r="AC247" s="21" t="str" cm="1">
        <f t="array" ref="AC247">_xlfn.IFS(AB247=0,"Prenovato",AB247=1,"Novato",AB247=2,"Principiante avanzado",AB247=3,"Competente",AB247=4,"Proficiente",AB247=5,"Master")</f>
        <v>Competente</v>
      </c>
      <c r="AD247" s="21" t="str">
        <f t="shared" si="20"/>
        <v>EVALUACIÓN</v>
      </c>
    </row>
    <row r="248" spans="1:30" x14ac:dyDescent="0.25">
      <c r="A248" t="s">
        <v>194</v>
      </c>
      <c r="B248" t="s">
        <v>200</v>
      </c>
      <c r="C248" t="s">
        <v>205</v>
      </c>
      <c r="D248" t="s">
        <v>207</v>
      </c>
      <c r="E248" t="s">
        <v>222</v>
      </c>
      <c r="F248" t="s">
        <v>261</v>
      </c>
      <c r="G248" t="s">
        <v>303</v>
      </c>
      <c r="H248" s="5">
        <v>44409</v>
      </c>
      <c r="I248" s="1">
        <f t="shared" ca="1" si="17"/>
        <v>22</v>
      </c>
      <c r="J248" s="1" t="str">
        <f t="shared" ca="1" si="18"/>
        <v>3. Mayor a 6 meses</v>
      </c>
      <c r="K248" t="str">
        <f t="shared" si="16"/>
        <v>NO</v>
      </c>
      <c r="L248" t="s">
        <v>330</v>
      </c>
      <c r="M248" t="s">
        <v>336</v>
      </c>
      <c r="N248" t="s">
        <v>345</v>
      </c>
      <c r="O248" t="s">
        <v>345</v>
      </c>
      <c r="P248" t="str">
        <f t="shared" si="19"/>
        <v>ALBERTO JHONATAN ORTEGA ALVAREZPatrones de Arq. Datos</v>
      </c>
      <c r="Q248">
        <v>2</v>
      </c>
      <c r="R248" t="s">
        <v>4</v>
      </c>
      <c r="S248" t="s">
        <v>21</v>
      </c>
      <c r="T248" s="21">
        <v>3</v>
      </c>
      <c r="U248" s="21" t="str" cm="1">
        <f t="array" ref="U248">_xlfn.IFS(T248=0,"Prenovato",T248=1,"Novato",T248=2,"Principiante avanzado",T248=3,"Competente",T248=4,"Proficiente",T248=5,"Master")</f>
        <v>Competente</v>
      </c>
      <c r="V248" s="21">
        <v>3</v>
      </c>
      <c r="W248" s="21" t="str" cm="1">
        <f t="array" ref="W248">_xlfn.IFS(V248=0,"No evidenciado",V248=1,"Novato",V248=2,"Principiante avanzado",V248=3,"Competente",V248=4,"Proficiente",V248=5,"Master")</f>
        <v>Competente</v>
      </c>
      <c r="X248" s="21">
        <v>3</v>
      </c>
      <c r="Y248" s="21" t="str" cm="1">
        <f t="array" ref="Y248">_xlfn.IFS(X248=0,"No evidenciado",X248=1,"Novato",X248=2,"Principiante avanzado",X248=3,"Competente",X248=4,"Proficiente",X248=5,"Master")</f>
        <v>Competente</v>
      </c>
      <c r="Z248" s="21">
        <v>4</v>
      </c>
      <c r="AA248" s="21" t="str" cm="1">
        <f t="array" ref="AA248">_xlfn.IFS(Z248=0,"No evidenciado",Z248=1,"Novato",Z248=2,"Principiante avanzado",Z248=3,"Competente",Z248=4,"Proficiente",Z248=5,"Master")</f>
        <v>Proficiente</v>
      </c>
      <c r="AB248" s="21">
        <v>3</v>
      </c>
      <c r="AC248" s="21" t="str" cm="1">
        <f t="array" ref="AC248">_xlfn.IFS(AB248=0,"Prenovato",AB248=1,"Novato",AB248=2,"Principiante avanzado",AB248=3,"Competente",AB248=4,"Proficiente",AB248=5,"Master")</f>
        <v>Competente</v>
      </c>
      <c r="AD248" s="21" t="str">
        <f t="shared" si="20"/>
        <v>EVALUACIÓN</v>
      </c>
    </row>
    <row r="249" spans="1:30" x14ac:dyDescent="0.25">
      <c r="A249" t="s">
        <v>194</v>
      </c>
      <c r="B249" t="s">
        <v>200</v>
      </c>
      <c r="C249" t="s">
        <v>205</v>
      </c>
      <c r="D249" t="s">
        <v>207</v>
      </c>
      <c r="E249" t="s">
        <v>222</v>
      </c>
      <c r="F249" t="s">
        <v>261</v>
      </c>
      <c r="G249" t="s">
        <v>303</v>
      </c>
      <c r="H249" s="5">
        <v>44409</v>
      </c>
      <c r="I249" s="1">
        <f t="shared" ca="1" si="17"/>
        <v>22</v>
      </c>
      <c r="J249" s="1" t="str">
        <f t="shared" ca="1" si="18"/>
        <v>3. Mayor a 6 meses</v>
      </c>
      <c r="K249" t="str">
        <f t="shared" si="16"/>
        <v>NO</v>
      </c>
      <c r="L249" t="s">
        <v>330</v>
      </c>
      <c r="M249" t="s">
        <v>335</v>
      </c>
      <c r="N249" t="s">
        <v>31</v>
      </c>
      <c r="O249" t="s">
        <v>31</v>
      </c>
      <c r="P249" t="str">
        <f t="shared" si="19"/>
        <v>ALBERTO JHONATAN ORTEGA ALVAREZPatrones de Arq. Soluciones</v>
      </c>
      <c r="Q249">
        <v>3</v>
      </c>
      <c r="R249" t="s">
        <v>5</v>
      </c>
      <c r="S249" t="s">
        <v>21</v>
      </c>
      <c r="T249" s="21">
        <v>3</v>
      </c>
      <c r="U249" s="21" t="str" cm="1">
        <f t="array" ref="U249">_xlfn.IFS(T249=0,"Prenovato",T249=1,"Novato",T249=2,"Principiante avanzado",T249=3,"Competente",T249=4,"Proficiente",T249=5,"Master")</f>
        <v>Competente</v>
      </c>
      <c r="V249" s="21">
        <v>3</v>
      </c>
      <c r="W249" s="21" t="str" cm="1">
        <f t="array" ref="W249">_xlfn.IFS(V249=0,"No evidenciado",V249=1,"Novato",V249=2,"Principiante avanzado",V249=3,"Competente",V249=4,"Proficiente",V249=5,"Master")</f>
        <v>Competente</v>
      </c>
      <c r="X249" s="21">
        <v>3</v>
      </c>
      <c r="Y249" s="21" t="str" cm="1">
        <f t="array" ref="Y249">_xlfn.IFS(X249=0,"No evidenciado",X249=1,"Novato",X249=2,"Principiante avanzado",X249=3,"Competente",X249=4,"Proficiente",X249=5,"Master")</f>
        <v>Competente</v>
      </c>
      <c r="Z249" s="21">
        <v>4</v>
      </c>
      <c r="AA249" s="21" t="str" cm="1">
        <f t="array" ref="AA249">_xlfn.IFS(Z249=0,"No evidenciado",Z249=1,"Novato",Z249=2,"Principiante avanzado",Z249=3,"Competente",Z249=4,"Proficiente",Z249=5,"Master")</f>
        <v>Proficiente</v>
      </c>
      <c r="AB249" s="21">
        <v>3</v>
      </c>
      <c r="AC249" s="21" t="str" cm="1">
        <f t="array" ref="AC249">_xlfn.IFS(AB249=0,"Prenovato",AB249=1,"Novato",AB249=2,"Principiante avanzado",AB249=3,"Competente",AB249=4,"Proficiente",AB249=5,"Master")</f>
        <v>Competente</v>
      </c>
      <c r="AD249" s="21" t="str">
        <f t="shared" si="20"/>
        <v>EVALUACIÓN</v>
      </c>
    </row>
    <row r="250" spans="1:30" x14ac:dyDescent="0.25">
      <c r="A250" t="s">
        <v>194</v>
      </c>
      <c r="B250" t="s">
        <v>200</v>
      </c>
      <c r="C250" t="s">
        <v>205</v>
      </c>
      <c r="D250" t="s">
        <v>207</v>
      </c>
      <c r="E250" t="s">
        <v>222</v>
      </c>
      <c r="F250" t="s">
        <v>261</v>
      </c>
      <c r="G250" t="s">
        <v>303</v>
      </c>
      <c r="H250" s="5">
        <v>44409</v>
      </c>
      <c r="I250" s="1">
        <f t="shared" ca="1" si="17"/>
        <v>22</v>
      </c>
      <c r="J250" s="1" t="str">
        <f t="shared" ca="1" si="18"/>
        <v>3. Mayor a 6 meses</v>
      </c>
      <c r="K250" t="str">
        <f t="shared" si="16"/>
        <v>NO</v>
      </c>
      <c r="L250" t="s">
        <v>330</v>
      </c>
      <c r="M250" t="s">
        <v>334</v>
      </c>
      <c r="N250" t="s">
        <v>31</v>
      </c>
      <c r="O250" t="s">
        <v>31</v>
      </c>
      <c r="P250" t="str">
        <f t="shared" si="19"/>
        <v>ALBERTO JHONATAN ORTEGA ALVAREZPlataformas</v>
      </c>
      <c r="Q250">
        <v>3</v>
      </c>
      <c r="R250" t="s">
        <v>5</v>
      </c>
      <c r="S250" t="s">
        <v>21</v>
      </c>
      <c r="T250" s="21">
        <v>3</v>
      </c>
      <c r="U250" s="21" t="str" cm="1">
        <f t="array" ref="U250">_xlfn.IFS(T250=0,"Prenovato",T250=1,"Novato",T250=2,"Principiante avanzado",T250=3,"Competente",T250=4,"Proficiente",T250=5,"Master")</f>
        <v>Competente</v>
      </c>
      <c r="V250" s="21">
        <v>3</v>
      </c>
      <c r="W250" s="21" t="str" cm="1">
        <f t="array" ref="W250">_xlfn.IFS(V250=0,"No evidenciado",V250=1,"Novato",V250=2,"Principiante avanzado",V250=3,"Competente",V250=4,"Proficiente",V250=5,"Master")</f>
        <v>Competente</v>
      </c>
      <c r="X250" s="21">
        <v>3</v>
      </c>
      <c r="Y250" s="21" t="str" cm="1">
        <f t="array" ref="Y250">_xlfn.IFS(X250=0,"No evidenciado",X250=1,"Novato",X250=2,"Principiante avanzado",X250=3,"Competente",X250=4,"Proficiente",X250=5,"Master")</f>
        <v>Competente</v>
      </c>
      <c r="Z250" s="21">
        <v>4</v>
      </c>
      <c r="AA250" s="21" t="str" cm="1">
        <f t="array" ref="AA250">_xlfn.IFS(Z250=0,"No evidenciado",Z250=1,"Novato",Z250=2,"Principiante avanzado",Z250=3,"Competente",Z250=4,"Proficiente",Z250=5,"Master")</f>
        <v>Proficiente</v>
      </c>
      <c r="AB250" s="21">
        <v>3</v>
      </c>
      <c r="AC250" s="21" t="str" cm="1">
        <f t="array" ref="AC250">_xlfn.IFS(AB250=0,"Prenovato",AB250=1,"Novato",AB250=2,"Principiante avanzado",AB250=3,"Competente",AB250=4,"Proficiente",AB250=5,"Master")</f>
        <v>Competente</v>
      </c>
      <c r="AD250" s="21" t="str">
        <f t="shared" si="20"/>
        <v>EVALUACIÓN</v>
      </c>
    </row>
    <row r="251" spans="1:30" x14ac:dyDescent="0.25">
      <c r="A251" t="s">
        <v>194</v>
      </c>
      <c r="B251" t="s">
        <v>200</v>
      </c>
      <c r="C251" t="s">
        <v>205</v>
      </c>
      <c r="D251" t="s">
        <v>207</v>
      </c>
      <c r="E251" t="s">
        <v>222</v>
      </c>
      <c r="F251" t="s">
        <v>261</v>
      </c>
      <c r="G251" t="s">
        <v>303</v>
      </c>
      <c r="H251" s="5">
        <v>44409</v>
      </c>
      <c r="I251" s="1">
        <f t="shared" ca="1" si="17"/>
        <v>22</v>
      </c>
      <c r="J251" s="1" t="str">
        <f t="shared" ca="1" si="18"/>
        <v>3. Mayor a 6 meses</v>
      </c>
      <c r="K251" t="str">
        <f t="shared" si="16"/>
        <v>NO</v>
      </c>
      <c r="L251" t="s">
        <v>330</v>
      </c>
      <c r="M251" t="s">
        <v>332</v>
      </c>
      <c r="N251" t="s">
        <v>345</v>
      </c>
      <c r="O251" t="s">
        <v>345</v>
      </c>
      <c r="P251" t="str">
        <f t="shared" si="19"/>
        <v>ALBERTO JHONATAN ORTEGA ALVAREZPrincipios de seguridad</v>
      </c>
      <c r="Q251">
        <v>2</v>
      </c>
      <c r="R251" t="s">
        <v>4</v>
      </c>
      <c r="S251" t="s">
        <v>21</v>
      </c>
      <c r="T251" s="21">
        <v>3</v>
      </c>
      <c r="U251" s="21" t="str" cm="1">
        <f t="array" ref="U251">_xlfn.IFS(T251=0,"Prenovato",T251=1,"Novato",T251=2,"Principiante avanzado",T251=3,"Competente",T251=4,"Proficiente",T251=5,"Master")</f>
        <v>Competente</v>
      </c>
      <c r="V251" s="21">
        <v>3</v>
      </c>
      <c r="W251" s="21" t="str" cm="1">
        <f t="array" ref="W251">_xlfn.IFS(V251=0,"No evidenciado",V251=1,"Novato",V251=2,"Principiante avanzado",V251=3,"Competente",V251=4,"Proficiente",V251=5,"Master")</f>
        <v>Competente</v>
      </c>
      <c r="X251" s="21">
        <v>3</v>
      </c>
      <c r="Y251" s="21" t="str" cm="1">
        <f t="array" ref="Y251">_xlfn.IFS(X251=0,"No evidenciado",X251=1,"Novato",X251=2,"Principiante avanzado",X251=3,"Competente",X251=4,"Proficiente",X251=5,"Master")</f>
        <v>Competente</v>
      </c>
      <c r="Z251" s="21">
        <v>4</v>
      </c>
      <c r="AA251" s="21" t="str" cm="1">
        <f t="array" ref="AA251">_xlfn.IFS(Z251=0,"No evidenciado",Z251=1,"Novato",Z251=2,"Principiante avanzado",Z251=3,"Competente",Z251=4,"Proficiente",Z251=5,"Master")</f>
        <v>Proficiente</v>
      </c>
      <c r="AB251" s="21">
        <v>3</v>
      </c>
      <c r="AC251" s="21" t="str" cm="1">
        <f t="array" ref="AC251">_xlfn.IFS(AB251=0,"Prenovato",AB251=1,"Novato",AB251=2,"Principiante avanzado",AB251=3,"Competente",AB251=4,"Proficiente",AB251=5,"Master")</f>
        <v>Competente</v>
      </c>
      <c r="AD251" s="21" t="str">
        <f t="shared" si="20"/>
        <v>EVALUACIÓN</v>
      </c>
    </row>
    <row r="252" spans="1:30" x14ac:dyDescent="0.25">
      <c r="A252" t="s">
        <v>194</v>
      </c>
      <c r="B252" t="s">
        <v>200</v>
      </c>
      <c r="C252" t="s">
        <v>205</v>
      </c>
      <c r="D252" t="s">
        <v>207</v>
      </c>
      <c r="E252" t="s">
        <v>222</v>
      </c>
      <c r="F252" t="s">
        <v>261</v>
      </c>
      <c r="G252" t="s">
        <v>303</v>
      </c>
      <c r="H252" s="5">
        <v>44409</v>
      </c>
      <c r="I252" s="1">
        <f t="shared" ca="1" si="17"/>
        <v>22</v>
      </c>
      <c r="J252" s="1" t="str">
        <f t="shared" ca="1" si="18"/>
        <v>3. Mayor a 6 meses</v>
      </c>
      <c r="K252" t="str">
        <f t="shared" si="16"/>
        <v>NO</v>
      </c>
      <c r="L252" t="s">
        <v>330</v>
      </c>
      <c r="M252" t="s">
        <v>333</v>
      </c>
      <c r="N252" t="s">
        <v>345</v>
      </c>
      <c r="O252" t="s">
        <v>345</v>
      </c>
      <c r="P252" t="str">
        <f t="shared" si="19"/>
        <v>ALBERTO JHONATAN ORTEGA ALVAREZTecnología BCP</v>
      </c>
      <c r="Q252">
        <v>2</v>
      </c>
      <c r="R252" t="s">
        <v>4</v>
      </c>
      <c r="S252" t="s">
        <v>21</v>
      </c>
      <c r="T252" s="21">
        <v>3</v>
      </c>
      <c r="U252" s="21" t="str" cm="1">
        <f t="array" ref="U252">_xlfn.IFS(T252=0,"Prenovato",T252=1,"Novato",T252=2,"Principiante avanzado",T252=3,"Competente",T252=4,"Proficiente",T252=5,"Master")</f>
        <v>Competente</v>
      </c>
      <c r="V252" s="21">
        <v>3</v>
      </c>
      <c r="W252" s="21" t="str" cm="1">
        <f t="array" ref="W252">_xlfn.IFS(V252=0,"No evidenciado",V252=1,"Novato",V252=2,"Principiante avanzado",V252=3,"Competente",V252=4,"Proficiente",V252=5,"Master")</f>
        <v>Competente</v>
      </c>
      <c r="X252" s="21">
        <v>3</v>
      </c>
      <c r="Y252" s="21" t="str" cm="1">
        <f t="array" ref="Y252">_xlfn.IFS(X252=0,"No evidenciado",X252=1,"Novato",X252=2,"Principiante avanzado",X252=3,"Competente",X252=4,"Proficiente",X252=5,"Master")</f>
        <v>Competente</v>
      </c>
      <c r="Z252" s="21">
        <v>4</v>
      </c>
      <c r="AA252" s="21" t="str" cm="1">
        <f t="array" ref="AA252">_xlfn.IFS(Z252=0,"No evidenciado",Z252=1,"Novato",Z252=2,"Principiante avanzado",Z252=3,"Competente",Z252=4,"Proficiente",Z252=5,"Master")</f>
        <v>Proficiente</v>
      </c>
      <c r="AB252" s="21">
        <v>3</v>
      </c>
      <c r="AC252" s="21" t="str" cm="1">
        <f t="array" ref="AC252">_xlfn.IFS(AB252=0,"Prenovato",AB252=1,"Novato",AB252=2,"Principiante avanzado",AB252=3,"Competente",AB252=4,"Proficiente",AB252=5,"Master")</f>
        <v>Competente</v>
      </c>
      <c r="AD252" s="21" t="str">
        <f t="shared" si="20"/>
        <v>EVALUACIÓN</v>
      </c>
    </row>
    <row r="253" spans="1:30" x14ac:dyDescent="0.25">
      <c r="A253" t="s">
        <v>194</v>
      </c>
      <c r="B253" t="s">
        <v>200</v>
      </c>
      <c r="C253" t="s">
        <v>205</v>
      </c>
      <c r="D253" t="s">
        <v>207</v>
      </c>
      <c r="E253" t="s">
        <v>222</v>
      </c>
      <c r="F253" t="s">
        <v>261</v>
      </c>
      <c r="G253" t="s">
        <v>303</v>
      </c>
      <c r="H253" s="5">
        <v>44409</v>
      </c>
      <c r="I253" s="1">
        <f t="shared" ca="1" si="17"/>
        <v>22</v>
      </c>
      <c r="J253" s="1" t="str">
        <f t="shared" ca="1" si="18"/>
        <v>3. Mayor a 6 meses</v>
      </c>
      <c r="K253" t="str">
        <f t="shared" si="16"/>
        <v>NO</v>
      </c>
      <c r="L253" t="s">
        <v>330</v>
      </c>
      <c r="M253" t="s">
        <v>331</v>
      </c>
      <c r="N253" t="s">
        <v>345</v>
      </c>
      <c r="O253" t="s">
        <v>345</v>
      </c>
      <c r="P253" t="str">
        <f t="shared" si="19"/>
        <v>ALBERTO JHONATAN ORTEGA ALVAREZCloud</v>
      </c>
      <c r="Q253">
        <v>2</v>
      </c>
      <c r="R253" t="s">
        <v>4</v>
      </c>
      <c r="S253" t="s">
        <v>21</v>
      </c>
      <c r="T253" s="21">
        <v>3</v>
      </c>
      <c r="U253" s="21" t="str" cm="1">
        <f t="array" ref="U253">_xlfn.IFS(T253=0,"Prenovato",T253=1,"Novato",T253=2,"Principiante avanzado",T253=3,"Competente",T253=4,"Proficiente",T253=5,"Master")</f>
        <v>Competente</v>
      </c>
      <c r="V253" s="21">
        <v>3</v>
      </c>
      <c r="W253" s="21" t="str" cm="1">
        <f t="array" ref="W253">_xlfn.IFS(V253=0,"No evidenciado",V253=1,"Novato",V253=2,"Principiante avanzado",V253=3,"Competente",V253=4,"Proficiente",V253=5,"Master")</f>
        <v>Competente</v>
      </c>
      <c r="X253" s="21">
        <v>3</v>
      </c>
      <c r="Y253" s="21" t="str" cm="1">
        <f t="array" ref="Y253">_xlfn.IFS(X253=0,"No evidenciado",X253=1,"Novato",X253=2,"Principiante avanzado",X253=3,"Competente",X253=4,"Proficiente",X253=5,"Master")</f>
        <v>Competente</v>
      </c>
      <c r="Z253" s="21">
        <v>4</v>
      </c>
      <c r="AA253" s="21" t="str" cm="1">
        <f t="array" ref="AA253">_xlfn.IFS(Z253=0,"No evidenciado",Z253=1,"Novato",Z253=2,"Principiante avanzado",Z253=3,"Competente",Z253=4,"Proficiente",Z253=5,"Master")</f>
        <v>Proficiente</v>
      </c>
      <c r="AB253" s="21">
        <v>3</v>
      </c>
      <c r="AC253" s="21" t="str" cm="1">
        <f t="array" ref="AC253">_xlfn.IFS(AB253=0,"Prenovato",AB253=1,"Novato",AB253=2,"Principiante avanzado",AB253=3,"Competente",AB253=4,"Proficiente",AB253=5,"Master")</f>
        <v>Competente</v>
      </c>
      <c r="AD253" s="21" t="str">
        <f t="shared" si="20"/>
        <v>EVALUACIÓN</v>
      </c>
    </row>
    <row r="254" spans="1:30" x14ac:dyDescent="0.25">
      <c r="A254" t="s">
        <v>197</v>
      </c>
      <c r="B254" t="s">
        <v>203</v>
      </c>
      <c r="C254" t="s">
        <v>206</v>
      </c>
      <c r="D254" t="s">
        <v>207</v>
      </c>
      <c r="E254" t="s">
        <v>223</v>
      </c>
      <c r="F254" t="s">
        <v>262</v>
      </c>
      <c r="G254" t="s">
        <v>304</v>
      </c>
      <c r="H254" s="5">
        <v>44409</v>
      </c>
      <c r="I254" s="1">
        <f t="shared" ca="1" si="17"/>
        <v>22</v>
      </c>
      <c r="J254" s="1" t="str">
        <f t="shared" ca="1" si="18"/>
        <v>3. Mayor a 6 meses</v>
      </c>
      <c r="K254" t="str">
        <f t="shared" si="16"/>
        <v>NO</v>
      </c>
      <c r="L254" t="s">
        <v>330</v>
      </c>
      <c r="M254" t="s">
        <v>343</v>
      </c>
      <c r="N254" t="s">
        <v>31</v>
      </c>
      <c r="O254" t="s">
        <v>31</v>
      </c>
      <c r="P254" t="str">
        <f t="shared" si="19"/>
        <v>JOSE JUNIOR DAMIAN TIRADODiseño de Arq. Soluciones</v>
      </c>
      <c r="Q254">
        <v>3</v>
      </c>
      <c r="R254" t="s">
        <v>5</v>
      </c>
      <c r="S254" t="s">
        <v>21</v>
      </c>
      <c r="T254" s="21">
        <v>3</v>
      </c>
      <c r="U254" s="21" t="str" cm="1">
        <f t="array" ref="U254">_xlfn.IFS(T254=0,"Prenovato",T254=1,"Novato",T254=2,"Principiante avanzado",T254=3,"Competente",T254=4,"Proficiente",T254=5,"Master")</f>
        <v>Competente</v>
      </c>
      <c r="V254" s="21">
        <v>4</v>
      </c>
      <c r="W254" s="21" t="str" cm="1">
        <f t="array" ref="W254">_xlfn.IFS(V254=0,"No evidenciado",V254=1,"Novato",V254=2,"Principiante avanzado",V254=3,"Competente",V254=4,"Proficiente",V254=5,"Master")</f>
        <v>Proficiente</v>
      </c>
      <c r="X254" s="21">
        <v>3</v>
      </c>
      <c r="Y254" s="21" t="str" cm="1">
        <f t="array" ref="Y254">_xlfn.IFS(X254=0,"No evidenciado",X254=1,"Novato",X254=2,"Principiante avanzado",X254=3,"Competente",X254=4,"Proficiente",X254=5,"Master")</f>
        <v>Competente</v>
      </c>
      <c r="Z254" s="21">
        <v>4</v>
      </c>
      <c r="AA254" s="21" t="str" cm="1">
        <f t="array" ref="AA254">_xlfn.IFS(Z254=0,"No evidenciado",Z254=1,"Novato",Z254=2,"Principiante avanzado",Z254=3,"Competente",Z254=4,"Proficiente",Z254=5,"Master")</f>
        <v>Proficiente</v>
      </c>
      <c r="AB254" s="21">
        <v>3</v>
      </c>
      <c r="AC254" s="21" t="str" cm="1">
        <f t="array" ref="AC254">_xlfn.IFS(AB254=0,"Prenovato",AB254=1,"Novato",AB254=2,"Principiante avanzado",AB254=3,"Competente",AB254=4,"Proficiente",AB254=5,"Master")</f>
        <v>Competente</v>
      </c>
      <c r="AD254" s="21" t="str">
        <f t="shared" si="20"/>
        <v>EVALUACIÓN</v>
      </c>
    </row>
    <row r="255" spans="1:30" x14ac:dyDescent="0.25">
      <c r="A255" t="s">
        <v>197</v>
      </c>
      <c r="B255" t="s">
        <v>203</v>
      </c>
      <c r="C255" t="s">
        <v>206</v>
      </c>
      <c r="D255" t="s">
        <v>207</v>
      </c>
      <c r="E255" t="s">
        <v>223</v>
      </c>
      <c r="F255" t="s">
        <v>262</v>
      </c>
      <c r="G255" t="s">
        <v>304</v>
      </c>
      <c r="H255" s="5">
        <v>44409</v>
      </c>
      <c r="I255" s="1">
        <f t="shared" ca="1" si="17"/>
        <v>22</v>
      </c>
      <c r="J255" s="1" t="str">
        <f t="shared" ca="1" si="18"/>
        <v>3. Mayor a 6 meses</v>
      </c>
      <c r="K255" t="str">
        <f t="shared" si="16"/>
        <v>NO</v>
      </c>
      <c r="L255" t="s">
        <v>330</v>
      </c>
      <c r="M255" t="s">
        <v>344</v>
      </c>
      <c r="N255" t="s">
        <v>345</v>
      </c>
      <c r="O255" t="s">
        <v>345</v>
      </c>
      <c r="P255" t="str">
        <f t="shared" si="19"/>
        <v>JOSE JUNIOR DAMIAN TIRADOAutomatización</v>
      </c>
      <c r="Q255">
        <v>2</v>
      </c>
      <c r="R255" t="s">
        <v>4</v>
      </c>
      <c r="S255" t="s">
        <v>21</v>
      </c>
      <c r="T255" s="21">
        <v>3</v>
      </c>
      <c r="U255" s="21" t="str" cm="1">
        <f t="array" ref="U255">_xlfn.IFS(T255=0,"Prenovato",T255=1,"Novato",T255=2,"Principiante avanzado",T255=3,"Competente",T255=4,"Proficiente",T255=5,"Master")</f>
        <v>Competente</v>
      </c>
      <c r="V255" s="21">
        <v>4</v>
      </c>
      <c r="W255" s="21" t="str" cm="1">
        <f t="array" ref="W255">_xlfn.IFS(V255=0,"No evidenciado",V255=1,"Novato",V255=2,"Principiante avanzado",V255=3,"Competente",V255=4,"Proficiente",V255=5,"Master")</f>
        <v>Proficiente</v>
      </c>
      <c r="X255" s="21">
        <v>3</v>
      </c>
      <c r="Y255" s="21" t="str" cm="1">
        <f t="array" ref="Y255">_xlfn.IFS(X255=0,"No evidenciado",X255=1,"Novato",X255=2,"Principiante avanzado",X255=3,"Competente",X255=4,"Proficiente",X255=5,"Master")</f>
        <v>Competente</v>
      </c>
      <c r="Z255" s="21">
        <v>4</v>
      </c>
      <c r="AA255" s="21" t="str" cm="1">
        <f t="array" ref="AA255">_xlfn.IFS(Z255=0,"No evidenciado",Z255=1,"Novato",Z255=2,"Principiante avanzado",Z255=3,"Competente",Z255=4,"Proficiente",Z255=5,"Master")</f>
        <v>Proficiente</v>
      </c>
      <c r="AB255" s="21">
        <v>3</v>
      </c>
      <c r="AC255" s="21" t="str" cm="1">
        <f t="array" ref="AC255">_xlfn.IFS(AB255=0,"Prenovato",AB255=1,"Novato",AB255=2,"Principiante avanzado",AB255=3,"Competente",AB255=4,"Proficiente",AB255=5,"Master")</f>
        <v>Competente</v>
      </c>
      <c r="AD255" s="21" t="str">
        <f t="shared" si="20"/>
        <v>EVALUACIÓN</v>
      </c>
    </row>
    <row r="256" spans="1:30" x14ac:dyDescent="0.25">
      <c r="A256" t="s">
        <v>197</v>
      </c>
      <c r="B256" t="s">
        <v>203</v>
      </c>
      <c r="C256" t="s">
        <v>206</v>
      </c>
      <c r="D256" t="s">
        <v>207</v>
      </c>
      <c r="E256" t="s">
        <v>223</v>
      </c>
      <c r="F256" t="s">
        <v>262</v>
      </c>
      <c r="G256" t="s">
        <v>304</v>
      </c>
      <c r="H256" s="5">
        <v>44409</v>
      </c>
      <c r="I256" s="1">
        <f t="shared" ca="1" si="17"/>
        <v>22</v>
      </c>
      <c r="J256" s="1" t="str">
        <f t="shared" ca="1" si="18"/>
        <v>3. Mayor a 6 meses</v>
      </c>
      <c r="K256" t="str">
        <f t="shared" si="16"/>
        <v>NO</v>
      </c>
      <c r="L256" t="s">
        <v>330</v>
      </c>
      <c r="M256" t="s">
        <v>342</v>
      </c>
      <c r="N256" t="s">
        <v>345</v>
      </c>
      <c r="O256" t="s">
        <v>345</v>
      </c>
      <c r="P256" t="str">
        <f t="shared" si="19"/>
        <v>JOSE JUNIOR DAMIAN TIRADOFrameworks de arquitectura empresarial</v>
      </c>
      <c r="Q256">
        <v>2</v>
      </c>
      <c r="R256" t="s">
        <v>4</v>
      </c>
      <c r="S256" t="s">
        <v>21</v>
      </c>
      <c r="T256" s="21">
        <v>3</v>
      </c>
      <c r="U256" s="21" t="str" cm="1">
        <f t="array" ref="U256">_xlfn.IFS(T256=0,"Prenovato",T256=1,"Novato",T256=2,"Principiante avanzado",T256=3,"Competente",T256=4,"Proficiente",T256=5,"Master")</f>
        <v>Competente</v>
      </c>
      <c r="V256" s="21">
        <v>4</v>
      </c>
      <c r="W256" s="21" t="str" cm="1">
        <f t="array" ref="W256">_xlfn.IFS(V256=0,"No evidenciado",V256=1,"Novato",V256=2,"Principiante avanzado",V256=3,"Competente",V256=4,"Proficiente",V256=5,"Master")</f>
        <v>Proficiente</v>
      </c>
      <c r="X256" s="21">
        <v>3</v>
      </c>
      <c r="Y256" s="21" t="str" cm="1">
        <f t="array" ref="Y256">_xlfn.IFS(X256=0,"No evidenciado",X256=1,"Novato",X256=2,"Principiante avanzado",X256=3,"Competente",X256=4,"Proficiente",X256=5,"Master")</f>
        <v>Competente</v>
      </c>
      <c r="Z256" s="21">
        <v>4</v>
      </c>
      <c r="AA256" s="21" t="str" cm="1">
        <f t="array" ref="AA256">_xlfn.IFS(Z256=0,"No evidenciado",Z256=1,"Novato",Z256=2,"Principiante avanzado",Z256=3,"Competente",Z256=4,"Proficiente",Z256=5,"Master")</f>
        <v>Proficiente</v>
      </c>
      <c r="AB256" s="21">
        <v>3</v>
      </c>
      <c r="AC256" s="21" t="str" cm="1">
        <f t="array" ref="AC256">_xlfn.IFS(AB256=0,"Prenovato",AB256=1,"Novato",AB256=2,"Principiante avanzado",AB256=3,"Competente",AB256=4,"Proficiente",AB256=5,"Master")</f>
        <v>Competente</v>
      </c>
      <c r="AD256" s="21" t="str">
        <f t="shared" si="20"/>
        <v>EVALUACIÓN</v>
      </c>
    </row>
    <row r="257" spans="1:30" x14ac:dyDescent="0.25">
      <c r="A257" t="s">
        <v>197</v>
      </c>
      <c r="B257" t="s">
        <v>203</v>
      </c>
      <c r="C257" t="s">
        <v>206</v>
      </c>
      <c r="D257" t="s">
        <v>207</v>
      </c>
      <c r="E257" t="s">
        <v>223</v>
      </c>
      <c r="F257" t="s">
        <v>262</v>
      </c>
      <c r="G257" t="s">
        <v>304</v>
      </c>
      <c r="H257" s="5">
        <v>44409</v>
      </c>
      <c r="I257" s="1">
        <f t="shared" ca="1" si="17"/>
        <v>22</v>
      </c>
      <c r="J257" s="1" t="str">
        <f t="shared" ca="1" si="18"/>
        <v>3. Mayor a 6 meses</v>
      </c>
      <c r="K257" t="str">
        <f t="shared" si="16"/>
        <v>NO</v>
      </c>
      <c r="L257" t="s">
        <v>330</v>
      </c>
      <c r="M257" t="s">
        <v>341</v>
      </c>
      <c r="N257" t="s">
        <v>31</v>
      </c>
      <c r="O257" t="s">
        <v>31</v>
      </c>
      <c r="P257" t="str">
        <f t="shared" si="19"/>
        <v>JOSE JUNIOR DAMIAN TIRADOEcosistema BCP</v>
      </c>
      <c r="Q257">
        <v>3</v>
      </c>
      <c r="R257" t="s">
        <v>5</v>
      </c>
      <c r="S257" t="s">
        <v>21</v>
      </c>
      <c r="T257" s="21">
        <v>3</v>
      </c>
      <c r="U257" s="21" t="str" cm="1">
        <f t="array" ref="U257">_xlfn.IFS(T257=0,"Prenovato",T257=1,"Novato",T257=2,"Principiante avanzado",T257=3,"Competente",T257=4,"Proficiente",T257=5,"Master")</f>
        <v>Competente</v>
      </c>
      <c r="V257" s="21">
        <v>4</v>
      </c>
      <c r="W257" s="21" t="str" cm="1">
        <f t="array" ref="W257">_xlfn.IFS(V257=0,"No evidenciado",V257=1,"Novato",V257=2,"Principiante avanzado",V257=3,"Competente",V257=4,"Proficiente",V257=5,"Master")</f>
        <v>Proficiente</v>
      </c>
      <c r="X257" s="21">
        <v>3</v>
      </c>
      <c r="Y257" s="21" t="str" cm="1">
        <f t="array" ref="Y257">_xlfn.IFS(X257=0,"No evidenciado",X257=1,"Novato",X257=2,"Principiante avanzado",X257=3,"Competente",X257=4,"Proficiente",X257=5,"Master")</f>
        <v>Competente</v>
      </c>
      <c r="Z257" s="21">
        <v>4</v>
      </c>
      <c r="AA257" s="21" t="str" cm="1">
        <f t="array" ref="AA257">_xlfn.IFS(Z257=0,"No evidenciado",Z257=1,"Novato",Z257=2,"Principiante avanzado",Z257=3,"Competente",Z257=4,"Proficiente",Z257=5,"Master")</f>
        <v>Proficiente</v>
      </c>
      <c r="AB257" s="21">
        <v>3</v>
      </c>
      <c r="AC257" s="21" t="str" cm="1">
        <f t="array" ref="AC257">_xlfn.IFS(AB257=0,"Prenovato",AB257=1,"Novato",AB257=2,"Principiante avanzado",AB257=3,"Competente",AB257=4,"Proficiente",AB257=5,"Master")</f>
        <v>Competente</v>
      </c>
      <c r="AD257" s="21" t="str">
        <f t="shared" si="20"/>
        <v>EVALUACIÓN</v>
      </c>
    </row>
    <row r="258" spans="1:30" x14ac:dyDescent="0.25">
      <c r="A258" t="s">
        <v>197</v>
      </c>
      <c r="B258" t="s">
        <v>203</v>
      </c>
      <c r="C258" t="s">
        <v>206</v>
      </c>
      <c r="D258" t="s">
        <v>207</v>
      </c>
      <c r="E258" t="s">
        <v>223</v>
      </c>
      <c r="F258" t="s">
        <v>262</v>
      </c>
      <c r="G258" t="s">
        <v>304</v>
      </c>
      <c r="H258" s="5">
        <v>44409</v>
      </c>
      <c r="I258" s="1">
        <f t="shared" ca="1" si="17"/>
        <v>22</v>
      </c>
      <c r="J258" s="1" t="str">
        <f t="shared" ca="1" si="18"/>
        <v>3. Mayor a 6 meses</v>
      </c>
      <c r="K258" t="str">
        <f t="shared" ref="K258:K321" si="21">IF(COUNTIFS($E$2:$E$617,E258,$O$2:$O$617,"PRINCIPAL",$Q$2:$Q$617,0)&gt;0,"SI","NO")</f>
        <v>NO</v>
      </c>
      <c r="L258" t="s">
        <v>330</v>
      </c>
      <c r="M258" t="s">
        <v>340</v>
      </c>
      <c r="N258" t="s">
        <v>346</v>
      </c>
      <c r="O258" t="s">
        <v>345</v>
      </c>
      <c r="P258" t="str">
        <f t="shared" si="19"/>
        <v>JOSE JUNIOR DAMIAN TIRADOIngeniería de software</v>
      </c>
      <c r="Q258">
        <v>3</v>
      </c>
      <c r="R258" t="s">
        <v>5</v>
      </c>
      <c r="S258" t="s">
        <v>21</v>
      </c>
      <c r="T258" s="21">
        <v>3</v>
      </c>
      <c r="U258" s="21" t="str" cm="1">
        <f t="array" ref="U258">_xlfn.IFS(T258=0,"Prenovato",T258=1,"Novato",T258=2,"Principiante avanzado",T258=3,"Competente",T258=4,"Proficiente",T258=5,"Master")</f>
        <v>Competente</v>
      </c>
      <c r="V258" s="21">
        <v>4</v>
      </c>
      <c r="W258" s="21" t="str" cm="1">
        <f t="array" ref="W258">_xlfn.IFS(V258=0,"No evidenciado",V258=1,"Novato",V258=2,"Principiante avanzado",V258=3,"Competente",V258=4,"Proficiente",V258=5,"Master")</f>
        <v>Proficiente</v>
      </c>
      <c r="X258" s="21">
        <v>3</v>
      </c>
      <c r="Y258" s="21" t="str" cm="1">
        <f t="array" ref="Y258">_xlfn.IFS(X258=0,"No evidenciado",X258=1,"Novato",X258=2,"Principiante avanzado",X258=3,"Competente",X258=4,"Proficiente",X258=5,"Master")</f>
        <v>Competente</v>
      </c>
      <c r="Z258" s="21">
        <v>4</v>
      </c>
      <c r="AA258" s="21" t="str" cm="1">
        <f t="array" ref="AA258">_xlfn.IFS(Z258=0,"No evidenciado",Z258=1,"Novato",Z258=2,"Principiante avanzado",Z258=3,"Competente",Z258=4,"Proficiente",Z258=5,"Master")</f>
        <v>Proficiente</v>
      </c>
      <c r="AB258" s="21">
        <v>3</v>
      </c>
      <c r="AC258" s="21" t="str" cm="1">
        <f t="array" ref="AC258">_xlfn.IFS(AB258=0,"Prenovato",AB258=1,"Novato",AB258=2,"Principiante avanzado",AB258=3,"Competente",AB258=4,"Proficiente",AB258=5,"Master")</f>
        <v>Competente</v>
      </c>
      <c r="AD258" s="21" t="str">
        <f t="shared" si="20"/>
        <v>EVALUACIÓN</v>
      </c>
    </row>
    <row r="259" spans="1:30" x14ac:dyDescent="0.25">
      <c r="A259" t="s">
        <v>197</v>
      </c>
      <c r="B259" t="s">
        <v>203</v>
      </c>
      <c r="C259" t="s">
        <v>206</v>
      </c>
      <c r="D259" t="s">
        <v>207</v>
      </c>
      <c r="E259" t="s">
        <v>223</v>
      </c>
      <c r="F259" t="s">
        <v>262</v>
      </c>
      <c r="G259" t="s">
        <v>304</v>
      </c>
      <c r="H259" s="5">
        <v>44409</v>
      </c>
      <c r="I259" s="1">
        <f t="shared" ref="I259:I322" ca="1" si="22">DATEDIF(H259,TODAY(),"m")</f>
        <v>22</v>
      </c>
      <c r="J259" s="1" t="str">
        <f t="shared" ref="J259:J322" ca="1" si="23">IF(I259&lt;=3,"1. Menor o igual a 3 meses",IF(I259&lt;=6,"2. Entre 4 - 6 meses","3. Mayor a 6 meses"))</f>
        <v>3. Mayor a 6 meses</v>
      </c>
      <c r="K259" t="str">
        <f t="shared" si="21"/>
        <v>NO</v>
      </c>
      <c r="L259" t="s">
        <v>330</v>
      </c>
      <c r="M259" t="s">
        <v>339</v>
      </c>
      <c r="N259" t="s">
        <v>346</v>
      </c>
      <c r="O259" t="s">
        <v>345</v>
      </c>
      <c r="P259" t="str">
        <f t="shared" ref="P259:P322" si="24">F259&amp;M259</f>
        <v>JOSE JUNIOR DAMIAN TIRADOMicroservicios y APIs</v>
      </c>
      <c r="Q259">
        <v>1</v>
      </c>
      <c r="R259" t="s">
        <v>6</v>
      </c>
      <c r="S259" t="s">
        <v>21</v>
      </c>
      <c r="T259" s="21">
        <v>3</v>
      </c>
      <c r="U259" s="21" t="str" cm="1">
        <f t="array" ref="U259">_xlfn.IFS(T259=0,"Prenovato",T259=1,"Novato",T259=2,"Principiante avanzado",T259=3,"Competente",T259=4,"Proficiente",T259=5,"Master")</f>
        <v>Competente</v>
      </c>
      <c r="V259" s="21">
        <v>4</v>
      </c>
      <c r="W259" s="21" t="str" cm="1">
        <f t="array" ref="W259">_xlfn.IFS(V259=0,"No evidenciado",V259=1,"Novato",V259=2,"Principiante avanzado",V259=3,"Competente",V259=4,"Proficiente",V259=5,"Master")</f>
        <v>Proficiente</v>
      </c>
      <c r="X259" s="21">
        <v>3</v>
      </c>
      <c r="Y259" s="21" t="str" cm="1">
        <f t="array" ref="Y259">_xlfn.IFS(X259=0,"No evidenciado",X259=1,"Novato",X259=2,"Principiante avanzado",X259=3,"Competente",X259=4,"Proficiente",X259=5,"Master")</f>
        <v>Competente</v>
      </c>
      <c r="Z259" s="21">
        <v>4</v>
      </c>
      <c r="AA259" s="21" t="str" cm="1">
        <f t="array" ref="AA259">_xlfn.IFS(Z259=0,"No evidenciado",Z259=1,"Novato",Z259=2,"Principiante avanzado",Z259=3,"Competente",Z259=4,"Proficiente",Z259=5,"Master")</f>
        <v>Proficiente</v>
      </c>
      <c r="AB259" s="21">
        <v>3</v>
      </c>
      <c r="AC259" s="21" t="str" cm="1">
        <f t="array" ref="AC259">_xlfn.IFS(AB259=0,"Prenovato",AB259=1,"Novato",AB259=2,"Principiante avanzado",AB259=3,"Competente",AB259=4,"Proficiente",AB259=5,"Master")</f>
        <v>Competente</v>
      </c>
      <c r="AD259" s="21" t="str">
        <f t="shared" ref="AD259:AD322" si="25">IF(A259&lt;&gt;E259,"EVALUACIÓN","AUTOEVALUACIÓN")</f>
        <v>EVALUACIÓN</v>
      </c>
    </row>
    <row r="260" spans="1:30" x14ac:dyDescent="0.25">
      <c r="A260" t="s">
        <v>197</v>
      </c>
      <c r="B260" t="s">
        <v>203</v>
      </c>
      <c r="C260" t="s">
        <v>206</v>
      </c>
      <c r="D260" t="s">
        <v>207</v>
      </c>
      <c r="E260" t="s">
        <v>223</v>
      </c>
      <c r="F260" t="s">
        <v>262</v>
      </c>
      <c r="G260" t="s">
        <v>304</v>
      </c>
      <c r="H260" s="5">
        <v>44409</v>
      </c>
      <c r="I260" s="1">
        <f t="shared" ca="1" si="22"/>
        <v>22</v>
      </c>
      <c r="J260" s="1" t="str">
        <f t="shared" ca="1" si="23"/>
        <v>3. Mayor a 6 meses</v>
      </c>
      <c r="K260" t="str">
        <f t="shared" si="21"/>
        <v>NO</v>
      </c>
      <c r="L260" t="s">
        <v>330</v>
      </c>
      <c r="M260" t="s">
        <v>337</v>
      </c>
      <c r="N260" t="s">
        <v>345</v>
      </c>
      <c r="O260" t="s">
        <v>345</v>
      </c>
      <c r="P260" t="str">
        <f t="shared" si="24"/>
        <v>JOSE JUNIOR DAMIAN TIRADOModelos Bancarios</v>
      </c>
      <c r="Q260">
        <v>2</v>
      </c>
      <c r="R260" t="s">
        <v>4</v>
      </c>
      <c r="S260" t="s">
        <v>21</v>
      </c>
      <c r="T260" s="21">
        <v>3</v>
      </c>
      <c r="U260" s="21" t="str" cm="1">
        <f t="array" ref="U260">_xlfn.IFS(T260=0,"Prenovato",T260=1,"Novato",T260=2,"Principiante avanzado",T260=3,"Competente",T260=4,"Proficiente",T260=5,"Master")</f>
        <v>Competente</v>
      </c>
      <c r="V260" s="21">
        <v>4</v>
      </c>
      <c r="W260" s="21" t="str" cm="1">
        <f t="array" ref="W260">_xlfn.IFS(V260=0,"No evidenciado",V260=1,"Novato",V260=2,"Principiante avanzado",V260=3,"Competente",V260=4,"Proficiente",V260=5,"Master")</f>
        <v>Proficiente</v>
      </c>
      <c r="X260" s="21">
        <v>3</v>
      </c>
      <c r="Y260" s="21" t="str" cm="1">
        <f t="array" ref="Y260">_xlfn.IFS(X260=0,"No evidenciado",X260=1,"Novato",X260=2,"Principiante avanzado",X260=3,"Competente",X260=4,"Proficiente",X260=5,"Master")</f>
        <v>Competente</v>
      </c>
      <c r="Z260" s="21">
        <v>4</v>
      </c>
      <c r="AA260" s="21" t="str" cm="1">
        <f t="array" ref="AA260">_xlfn.IFS(Z260=0,"No evidenciado",Z260=1,"Novato",Z260=2,"Principiante avanzado",Z260=3,"Competente",Z260=4,"Proficiente",Z260=5,"Master")</f>
        <v>Proficiente</v>
      </c>
      <c r="AB260" s="21">
        <v>3</v>
      </c>
      <c r="AC260" s="21" t="str" cm="1">
        <f t="array" ref="AC260">_xlfn.IFS(AB260=0,"Prenovato",AB260=1,"Novato",AB260=2,"Principiante avanzado",AB260=3,"Competente",AB260=4,"Proficiente",AB260=5,"Master")</f>
        <v>Competente</v>
      </c>
      <c r="AD260" s="21" t="str">
        <f t="shared" si="25"/>
        <v>EVALUACIÓN</v>
      </c>
    </row>
    <row r="261" spans="1:30" x14ac:dyDescent="0.25">
      <c r="A261" t="s">
        <v>197</v>
      </c>
      <c r="B261" t="s">
        <v>203</v>
      </c>
      <c r="C261" t="s">
        <v>206</v>
      </c>
      <c r="D261" t="s">
        <v>207</v>
      </c>
      <c r="E261" t="s">
        <v>223</v>
      </c>
      <c r="F261" t="s">
        <v>262</v>
      </c>
      <c r="G261" t="s">
        <v>304</v>
      </c>
      <c r="H261" s="5">
        <v>44409</v>
      </c>
      <c r="I261" s="1">
        <f t="shared" ca="1" si="22"/>
        <v>22</v>
      </c>
      <c r="J261" s="1" t="str">
        <f t="shared" ca="1" si="23"/>
        <v>3. Mayor a 6 meses</v>
      </c>
      <c r="K261" t="str">
        <f t="shared" si="21"/>
        <v>NO</v>
      </c>
      <c r="L261" t="s">
        <v>330</v>
      </c>
      <c r="M261" t="s">
        <v>338</v>
      </c>
      <c r="N261" t="s">
        <v>346</v>
      </c>
      <c r="O261" t="s">
        <v>345</v>
      </c>
      <c r="P261" t="str">
        <f t="shared" si="24"/>
        <v>JOSE JUNIOR DAMIAN TIRADOOpen Banking</v>
      </c>
      <c r="Q261">
        <v>2</v>
      </c>
      <c r="R261" t="s">
        <v>4</v>
      </c>
      <c r="S261" t="s">
        <v>21</v>
      </c>
      <c r="T261" s="21">
        <v>3</v>
      </c>
      <c r="U261" s="21" t="str" cm="1">
        <f t="array" ref="U261">_xlfn.IFS(T261=0,"Prenovato",T261=1,"Novato",T261=2,"Principiante avanzado",T261=3,"Competente",T261=4,"Proficiente",T261=5,"Master")</f>
        <v>Competente</v>
      </c>
      <c r="V261" s="21">
        <v>4</v>
      </c>
      <c r="W261" s="21" t="str" cm="1">
        <f t="array" ref="W261">_xlfn.IFS(V261=0,"No evidenciado",V261=1,"Novato",V261=2,"Principiante avanzado",V261=3,"Competente",V261=4,"Proficiente",V261=5,"Master")</f>
        <v>Proficiente</v>
      </c>
      <c r="X261" s="21">
        <v>3</v>
      </c>
      <c r="Y261" s="21" t="str" cm="1">
        <f t="array" ref="Y261">_xlfn.IFS(X261=0,"No evidenciado",X261=1,"Novato",X261=2,"Principiante avanzado",X261=3,"Competente",X261=4,"Proficiente",X261=5,"Master")</f>
        <v>Competente</v>
      </c>
      <c r="Z261" s="21">
        <v>4</v>
      </c>
      <c r="AA261" s="21" t="str" cm="1">
        <f t="array" ref="AA261">_xlfn.IFS(Z261=0,"No evidenciado",Z261=1,"Novato",Z261=2,"Principiante avanzado",Z261=3,"Competente",Z261=4,"Proficiente",Z261=5,"Master")</f>
        <v>Proficiente</v>
      </c>
      <c r="AB261" s="21">
        <v>3</v>
      </c>
      <c r="AC261" s="21" t="str" cm="1">
        <f t="array" ref="AC261">_xlfn.IFS(AB261=0,"Prenovato",AB261=1,"Novato",AB261=2,"Principiante avanzado",AB261=3,"Competente",AB261=4,"Proficiente",AB261=5,"Master")</f>
        <v>Competente</v>
      </c>
      <c r="AD261" s="21" t="str">
        <f t="shared" si="25"/>
        <v>EVALUACIÓN</v>
      </c>
    </row>
    <row r="262" spans="1:30" x14ac:dyDescent="0.25">
      <c r="A262" t="s">
        <v>197</v>
      </c>
      <c r="B262" t="s">
        <v>203</v>
      </c>
      <c r="C262" t="s">
        <v>206</v>
      </c>
      <c r="D262" t="s">
        <v>207</v>
      </c>
      <c r="E262" t="s">
        <v>223</v>
      </c>
      <c r="F262" t="s">
        <v>262</v>
      </c>
      <c r="G262" t="s">
        <v>304</v>
      </c>
      <c r="H262" s="5">
        <v>44409</v>
      </c>
      <c r="I262" s="1">
        <f t="shared" ca="1" si="22"/>
        <v>22</v>
      </c>
      <c r="J262" s="1" t="str">
        <f t="shared" ca="1" si="23"/>
        <v>3. Mayor a 6 meses</v>
      </c>
      <c r="K262" t="str">
        <f t="shared" si="21"/>
        <v>NO</v>
      </c>
      <c r="L262" t="s">
        <v>330</v>
      </c>
      <c r="M262" t="s">
        <v>331</v>
      </c>
      <c r="N262" t="s">
        <v>345</v>
      </c>
      <c r="O262" t="s">
        <v>345</v>
      </c>
      <c r="P262" t="str">
        <f t="shared" si="24"/>
        <v>JOSE JUNIOR DAMIAN TIRADOCloud</v>
      </c>
      <c r="Q262">
        <v>2</v>
      </c>
      <c r="R262" t="s">
        <v>4</v>
      </c>
      <c r="S262" t="s">
        <v>21</v>
      </c>
      <c r="T262" s="21">
        <v>3</v>
      </c>
      <c r="U262" s="21" t="str" cm="1">
        <f t="array" ref="U262">_xlfn.IFS(T262=0,"Prenovato",T262=1,"Novato",T262=2,"Principiante avanzado",T262=3,"Competente",T262=4,"Proficiente",T262=5,"Master")</f>
        <v>Competente</v>
      </c>
      <c r="V262" s="21">
        <v>4</v>
      </c>
      <c r="W262" s="21" t="str" cm="1">
        <f t="array" ref="W262">_xlfn.IFS(V262=0,"No evidenciado",V262=1,"Novato",V262=2,"Principiante avanzado",V262=3,"Competente",V262=4,"Proficiente",V262=5,"Master")</f>
        <v>Proficiente</v>
      </c>
      <c r="X262" s="21">
        <v>3</v>
      </c>
      <c r="Y262" s="21" t="str" cm="1">
        <f t="array" ref="Y262">_xlfn.IFS(X262=0,"No evidenciado",X262=1,"Novato",X262=2,"Principiante avanzado",X262=3,"Competente",X262=4,"Proficiente",X262=5,"Master")</f>
        <v>Competente</v>
      </c>
      <c r="Z262" s="21">
        <v>4</v>
      </c>
      <c r="AA262" s="21" t="str" cm="1">
        <f t="array" ref="AA262">_xlfn.IFS(Z262=0,"No evidenciado",Z262=1,"Novato",Z262=2,"Principiante avanzado",Z262=3,"Competente",Z262=4,"Proficiente",Z262=5,"Master")</f>
        <v>Proficiente</v>
      </c>
      <c r="AB262" s="21">
        <v>3</v>
      </c>
      <c r="AC262" s="21" t="str" cm="1">
        <f t="array" ref="AC262">_xlfn.IFS(AB262=0,"Prenovato",AB262=1,"Novato",AB262=2,"Principiante avanzado",AB262=3,"Competente",AB262=4,"Proficiente",AB262=5,"Master")</f>
        <v>Competente</v>
      </c>
      <c r="AD262" s="21" t="str">
        <f t="shared" si="25"/>
        <v>EVALUACIÓN</v>
      </c>
    </row>
    <row r="263" spans="1:30" x14ac:dyDescent="0.25">
      <c r="A263" t="s">
        <v>197</v>
      </c>
      <c r="B263" t="s">
        <v>203</v>
      </c>
      <c r="C263" t="s">
        <v>206</v>
      </c>
      <c r="D263" t="s">
        <v>207</v>
      </c>
      <c r="E263" t="s">
        <v>223</v>
      </c>
      <c r="F263" t="s">
        <v>262</v>
      </c>
      <c r="G263" t="s">
        <v>304</v>
      </c>
      <c r="H263" s="5">
        <v>44409</v>
      </c>
      <c r="I263" s="1">
        <f t="shared" ca="1" si="22"/>
        <v>22</v>
      </c>
      <c r="J263" s="1" t="str">
        <f t="shared" ca="1" si="23"/>
        <v>3. Mayor a 6 meses</v>
      </c>
      <c r="K263" t="str">
        <f t="shared" si="21"/>
        <v>NO</v>
      </c>
      <c r="L263" t="s">
        <v>330</v>
      </c>
      <c r="M263" t="s">
        <v>336</v>
      </c>
      <c r="N263" t="s">
        <v>345</v>
      </c>
      <c r="O263" t="s">
        <v>345</v>
      </c>
      <c r="P263" t="str">
        <f t="shared" si="24"/>
        <v>JOSE JUNIOR DAMIAN TIRADOPatrones de Arq. Datos</v>
      </c>
      <c r="Q263">
        <v>2</v>
      </c>
      <c r="R263" t="s">
        <v>4</v>
      </c>
      <c r="S263" t="s">
        <v>21</v>
      </c>
      <c r="T263" s="21">
        <v>3</v>
      </c>
      <c r="U263" s="21" t="str" cm="1">
        <f t="array" ref="U263">_xlfn.IFS(T263=0,"Prenovato",T263=1,"Novato",T263=2,"Principiante avanzado",T263=3,"Competente",T263=4,"Proficiente",T263=5,"Master")</f>
        <v>Competente</v>
      </c>
      <c r="V263" s="21">
        <v>4</v>
      </c>
      <c r="W263" s="21" t="str" cm="1">
        <f t="array" ref="W263">_xlfn.IFS(V263=0,"No evidenciado",V263=1,"Novato",V263=2,"Principiante avanzado",V263=3,"Competente",V263=4,"Proficiente",V263=5,"Master")</f>
        <v>Proficiente</v>
      </c>
      <c r="X263" s="21">
        <v>3</v>
      </c>
      <c r="Y263" s="21" t="str" cm="1">
        <f t="array" ref="Y263">_xlfn.IFS(X263=0,"No evidenciado",X263=1,"Novato",X263=2,"Principiante avanzado",X263=3,"Competente",X263=4,"Proficiente",X263=5,"Master")</f>
        <v>Competente</v>
      </c>
      <c r="Z263" s="21">
        <v>4</v>
      </c>
      <c r="AA263" s="21" t="str" cm="1">
        <f t="array" ref="AA263">_xlfn.IFS(Z263=0,"No evidenciado",Z263=1,"Novato",Z263=2,"Principiante avanzado",Z263=3,"Competente",Z263=4,"Proficiente",Z263=5,"Master")</f>
        <v>Proficiente</v>
      </c>
      <c r="AB263" s="21">
        <v>3</v>
      </c>
      <c r="AC263" s="21" t="str" cm="1">
        <f t="array" ref="AC263">_xlfn.IFS(AB263=0,"Prenovato",AB263=1,"Novato",AB263=2,"Principiante avanzado",AB263=3,"Competente",AB263=4,"Proficiente",AB263=5,"Master")</f>
        <v>Competente</v>
      </c>
      <c r="AD263" s="21" t="str">
        <f t="shared" si="25"/>
        <v>EVALUACIÓN</v>
      </c>
    </row>
    <row r="264" spans="1:30" x14ac:dyDescent="0.25">
      <c r="A264" t="s">
        <v>197</v>
      </c>
      <c r="B264" t="s">
        <v>203</v>
      </c>
      <c r="C264" t="s">
        <v>206</v>
      </c>
      <c r="D264" t="s">
        <v>207</v>
      </c>
      <c r="E264" t="s">
        <v>223</v>
      </c>
      <c r="F264" t="s">
        <v>262</v>
      </c>
      <c r="G264" t="s">
        <v>304</v>
      </c>
      <c r="H264" s="5">
        <v>44409</v>
      </c>
      <c r="I264" s="1">
        <f t="shared" ca="1" si="22"/>
        <v>22</v>
      </c>
      <c r="J264" s="1" t="str">
        <f t="shared" ca="1" si="23"/>
        <v>3. Mayor a 6 meses</v>
      </c>
      <c r="K264" t="str">
        <f t="shared" si="21"/>
        <v>NO</v>
      </c>
      <c r="L264" t="s">
        <v>330</v>
      </c>
      <c r="M264" t="s">
        <v>335</v>
      </c>
      <c r="N264" t="s">
        <v>31</v>
      </c>
      <c r="O264" t="s">
        <v>31</v>
      </c>
      <c r="P264" t="str">
        <f t="shared" si="24"/>
        <v>JOSE JUNIOR DAMIAN TIRADOPatrones de Arq. Soluciones</v>
      </c>
      <c r="Q264">
        <v>3</v>
      </c>
      <c r="R264" t="s">
        <v>5</v>
      </c>
      <c r="S264" t="s">
        <v>21</v>
      </c>
      <c r="T264" s="21">
        <v>3</v>
      </c>
      <c r="U264" s="21" t="str" cm="1">
        <f t="array" ref="U264">_xlfn.IFS(T264=0,"Prenovato",T264=1,"Novato",T264=2,"Principiante avanzado",T264=3,"Competente",T264=4,"Proficiente",T264=5,"Master")</f>
        <v>Competente</v>
      </c>
      <c r="V264" s="21">
        <v>4</v>
      </c>
      <c r="W264" s="21" t="str" cm="1">
        <f t="array" ref="W264">_xlfn.IFS(V264=0,"No evidenciado",V264=1,"Novato",V264=2,"Principiante avanzado",V264=3,"Competente",V264=4,"Proficiente",V264=5,"Master")</f>
        <v>Proficiente</v>
      </c>
      <c r="X264" s="21">
        <v>3</v>
      </c>
      <c r="Y264" s="21" t="str" cm="1">
        <f t="array" ref="Y264">_xlfn.IFS(X264=0,"No evidenciado",X264=1,"Novato",X264=2,"Principiante avanzado",X264=3,"Competente",X264=4,"Proficiente",X264=5,"Master")</f>
        <v>Competente</v>
      </c>
      <c r="Z264" s="21">
        <v>4</v>
      </c>
      <c r="AA264" s="21" t="str" cm="1">
        <f t="array" ref="AA264">_xlfn.IFS(Z264=0,"No evidenciado",Z264=1,"Novato",Z264=2,"Principiante avanzado",Z264=3,"Competente",Z264=4,"Proficiente",Z264=5,"Master")</f>
        <v>Proficiente</v>
      </c>
      <c r="AB264" s="21">
        <v>3</v>
      </c>
      <c r="AC264" s="21" t="str" cm="1">
        <f t="array" ref="AC264">_xlfn.IFS(AB264=0,"Prenovato",AB264=1,"Novato",AB264=2,"Principiante avanzado",AB264=3,"Competente",AB264=4,"Proficiente",AB264=5,"Master")</f>
        <v>Competente</v>
      </c>
      <c r="AD264" s="21" t="str">
        <f t="shared" si="25"/>
        <v>EVALUACIÓN</v>
      </c>
    </row>
    <row r="265" spans="1:30" x14ac:dyDescent="0.25">
      <c r="A265" t="s">
        <v>197</v>
      </c>
      <c r="B265" t="s">
        <v>203</v>
      </c>
      <c r="C265" t="s">
        <v>206</v>
      </c>
      <c r="D265" t="s">
        <v>207</v>
      </c>
      <c r="E265" t="s">
        <v>223</v>
      </c>
      <c r="F265" t="s">
        <v>262</v>
      </c>
      <c r="G265" t="s">
        <v>304</v>
      </c>
      <c r="H265" s="5">
        <v>44409</v>
      </c>
      <c r="I265" s="1">
        <f t="shared" ca="1" si="22"/>
        <v>22</v>
      </c>
      <c r="J265" s="1" t="str">
        <f t="shared" ca="1" si="23"/>
        <v>3. Mayor a 6 meses</v>
      </c>
      <c r="K265" t="str">
        <f t="shared" si="21"/>
        <v>NO</v>
      </c>
      <c r="L265" t="s">
        <v>330</v>
      </c>
      <c r="M265" t="s">
        <v>332</v>
      </c>
      <c r="N265" t="s">
        <v>345</v>
      </c>
      <c r="O265" t="s">
        <v>345</v>
      </c>
      <c r="P265" t="str">
        <f t="shared" si="24"/>
        <v>JOSE JUNIOR DAMIAN TIRADOPrincipios de seguridad</v>
      </c>
      <c r="Q265">
        <v>2</v>
      </c>
      <c r="R265" t="s">
        <v>4</v>
      </c>
      <c r="S265" t="s">
        <v>21</v>
      </c>
      <c r="T265" s="21">
        <v>3</v>
      </c>
      <c r="U265" s="21" t="str" cm="1">
        <f t="array" ref="U265">_xlfn.IFS(T265=0,"Prenovato",T265=1,"Novato",T265=2,"Principiante avanzado",T265=3,"Competente",T265=4,"Proficiente",T265=5,"Master")</f>
        <v>Competente</v>
      </c>
      <c r="V265" s="21">
        <v>4</v>
      </c>
      <c r="W265" s="21" t="str" cm="1">
        <f t="array" ref="W265">_xlfn.IFS(V265=0,"No evidenciado",V265=1,"Novato",V265=2,"Principiante avanzado",V265=3,"Competente",V265=4,"Proficiente",V265=5,"Master")</f>
        <v>Proficiente</v>
      </c>
      <c r="X265" s="21">
        <v>3</v>
      </c>
      <c r="Y265" s="21" t="str" cm="1">
        <f t="array" ref="Y265">_xlfn.IFS(X265=0,"No evidenciado",X265=1,"Novato",X265=2,"Principiante avanzado",X265=3,"Competente",X265=4,"Proficiente",X265=5,"Master")</f>
        <v>Competente</v>
      </c>
      <c r="Z265" s="21">
        <v>4</v>
      </c>
      <c r="AA265" s="21" t="str" cm="1">
        <f t="array" ref="AA265">_xlfn.IFS(Z265=0,"No evidenciado",Z265=1,"Novato",Z265=2,"Principiante avanzado",Z265=3,"Competente",Z265=4,"Proficiente",Z265=5,"Master")</f>
        <v>Proficiente</v>
      </c>
      <c r="AB265" s="21">
        <v>3</v>
      </c>
      <c r="AC265" s="21" t="str" cm="1">
        <f t="array" ref="AC265">_xlfn.IFS(AB265=0,"Prenovato",AB265=1,"Novato",AB265=2,"Principiante avanzado",AB265=3,"Competente",AB265=4,"Proficiente",AB265=5,"Master")</f>
        <v>Competente</v>
      </c>
      <c r="AD265" s="21" t="str">
        <f t="shared" si="25"/>
        <v>EVALUACIÓN</v>
      </c>
    </row>
    <row r="266" spans="1:30" x14ac:dyDescent="0.25">
      <c r="A266" t="s">
        <v>197</v>
      </c>
      <c r="B266" t="s">
        <v>203</v>
      </c>
      <c r="C266" t="s">
        <v>206</v>
      </c>
      <c r="D266" t="s">
        <v>207</v>
      </c>
      <c r="E266" t="s">
        <v>223</v>
      </c>
      <c r="F266" t="s">
        <v>262</v>
      </c>
      <c r="G266" t="s">
        <v>304</v>
      </c>
      <c r="H266" s="5">
        <v>44409</v>
      </c>
      <c r="I266" s="1">
        <f t="shared" ca="1" si="22"/>
        <v>22</v>
      </c>
      <c r="J266" s="1" t="str">
        <f t="shared" ca="1" si="23"/>
        <v>3. Mayor a 6 meses</v>
      </c>
      <c r="K266" t="str">
        <f t="shared" si="21"/>
        <v>NO</v>
      </c>
      <c r="L266" t="s">
        <v>330</v>
      </c>
      <c r="M266" t="s">
        <v>334</v>
      </c>
      <c r="N266" t="s">
        <v>31</v>
      </c>
      <c r="O266" t="s">
        <v>31</v>
      </c>
      <c r="P266" t="str">
        <f t="shared" si="24"/>
        <v>JOSE JUNIOR DAMIAN TIRADOPlataformas</v>
      </c>
      <c r="Q266">
        <v>3</v>
      </c>
      <c r="R266" t="s">
        <v>5</v>
      </c>
      <c r="S266" t="s">
        <v>21</v>
      </c>
      <c r="T266" s="21">
        <v>3</v>
      </c>
      <c r="U266" s="21" t="str" cm="1">
        <f t="array" ref="U266">_xlfn.IFS(T266=0,"Prenovato",T266=1,"Novato",T266=2,"Principiante avanzado",T266=3,"Competente",T266=4,"Proficiente",T266=5,"Master")</f>
        <v>Competente</v>
      </c>
      <c r="V266" s="21">
        <v>4</v>
      </c>
      <c r="W266" s="21" t="str" cm="1">
        <f t="array" ref="W266">_xlfn.IFS(V266=0,"No evidenciado",V266=1,"Novato",V266=2,"Principiante avanzado",V266=3,"Competente",V266=4,"Proficiente",V266=5,"Master")</f>
        <v>Proficiente</v>
      </c>
      <c r="X266" s="21">
        <v>3</v>
      </c>
      <c r="Y266" s="21" t="str" cm="1">
        <f t="array" ref="Y266">_xlfn.IFS(X266=0,"No evidenciado",X266=1,"Novato",X266=2,"Principiante avanzado",X266=3,"Competente",X266=4,"Proficiente",X266=5,"Master")</f>
        <v>Competente</v>
      </c>
      <c r="Z266" s="21">
        <v>4</v>
      </c>
      <c r="AA266" s="21" t="str" cm="1">
        <f t="array" ref="AA266">_xlfn.IFS(Z266=0,"No evidenciado",Z266=1,"Novato",Z266=2,"Principiante avanzado",Z266=3,"Competente",Z266=4,"Proficiente",Z266=5,"Master")</f>
        <v>Proficiente</v>
      </c>
      <c r="AB266" s="21">
        <v>3</v>
      </c>
      <c r="AC266" s="21" t="str" cm="1">
        <f t="array" ref="AC266">_xlfn.IFS(AB266=0,"Prenovato",AB266=1,"Novato",AB266=2,"Principiante avanzado",AB266=3,"Competente",AB266=4,"Proficiente",AB266=5,"Master")</f>
        <v>Competente</v>
      </c>
      <c r="AD266" s="21" t="str">
        <f t="shared" si="25"/>
        <v>EVALUACIÓN</v>
      </c>
    </row>
    <row r="267" spans="1:30" x14ac:dyDescent="0.25">
      <c r="A267" t="s">
        <v>197</v>
      </c>
      <c r="B267" t="s">
        <v>203</v>
      </c>
      <c r="C267" t="s">
        <v>206</v>
      </c>
      <c r="D267" t="s">
        <v>207</v>
      </c>
      <c r="E267" t="s">
        <v>223</v>
      </c>
      <c r="F267" t="s">
        <v>262</v>
      </c>
      <c r="G267" t="s">
        <v>304</v>
      </c>
      <c r="H267" s="5">
        <v>44409</v>
      </c>
      <c r="I267" s="1">
        <f t="shared" ca="1" si="22"/>
        <v>22</v>
      </c>
      <c r="J267" s="1" t="str">
        <f t="shared" ca="1" si="23"/>
        <v>3. Mayor a 6 meses</v>
      </c>
      <c r="K267" t="str">
        <f t="shared" si="21"/>
        <v>NO</v>
      </c>
      <c r="L267" t="s">
        <v>330</v>
      </c>
      <c r="M267" t="s">
        <v>333</v>
      </c>
      <c r="N267" t="s">
        <v>345</v>
      </c>
      <c r="O267" t="s">
        <v>345</v>
      </c>
      <c r="P267" t="str">
        <f t="shared" si="24"/>
        <v>JOSE JUNIOR DAMIAN TIRADOTecnología BCP</v>
      </c>
      <c r="Q267">
        <v>2</v>
      </c>
      <c r="R267" t="s">
        <v>4</v>
      </c>
      <c r="S267" t="s">
        <v>21</v>
      </c>
      <c r="T267" s="21">
        <v>3</v>
      </c>
      <c r="U267" s="21" t="str" cm="1">
        <f t="array" ref="U267">_xlfn.IFS(T267=0,"Prenovato",T267=1,"Novato",T267=2,"Principiante avanzado",T267=3,"Competente",T267=4,"Proficiente",T267=5,"Master")</f>
        <v>Competente</v>
      </c>
      <c r="V267" s="21">
        <v>4</v>
      </c>
      <c r="W267" s="21" t="str" cm="1">
        <f t="array" ref="W267">_xlfn.IFS(V267=0,"No evidenciado",V267=1,"Novato",V267=2,"Principiante avanzado",V267=3,"Competente",V267=4,"Proficiente",V267=5,"Master")</f>
        <v>Proficiente</v>
      </c>
      <c r="X267" s="21">
        <v>3</v>
      </c>
      <c r="Y267" s="21" t="str" cm="1">
        <f t="array" ref="Y267">_xlfn.IFS(X267=0,"No evidenciado",X267=1,"Novato",X267=2,"Principiante avanzado",X267=3,"Competente",X267=4,"Proficiente",X267=5,"Master")</f>
        <v>Competente</v>
      </c>
      <c r="Z267" s="21">
        <v>4</v>
      </c>
      <c r="AA267" s="21" t="str" cm="1">
        <f t="array" ref="AA267">_xlfn.IFS(Z267=0,"No evidenciado",Z267=1,"Novato",Z267=2,"Principiante avanzado",Z267=3,"Competente",Z267=4,"Proficiente",Z267=5,"Master")</f>
        <v>Proficiente</v>
      </c>
      <c r="AB267" s="21">
        <v>3</v>
      </c>
      <c r="AC267" s="21" t="str" cm="1">
        <f t="array" ref="AC267">_xlfn.IFS(AB267=0,"Prenovato",AB267=1,"Novato",AB267=2,"Principiante avanzado",AB267=3,"Competente",AB267=4,"Proficiente",AB267=5,"Master")</f>
        <v>Competente</v>
      </c>
      <c r="AD267" s="21" t="str">
        <f t="shared" si="25"/>
        <v>EVALUACIÓN</v>
      </c>
    </row>
    <row r="268" spans="1:30" x14ac:dyDescent="0.25">
      <c r="A268" t="s">
        <v>196</v>
      </c>
      <c r="B268" t="s">
        <v>202</v>
      </c>
      <c r="C268" t="s">
        <v>205</v>
      </c>
      <c r="D268" t="s">
        <v>207</v>
      </c>
      <c r="E268" t="s">
        <v>224</v>
      </c>
      <c r="F268" t="s">
        <v>263</v>
      </c>
      <c r="G268" t="s">
        <v>305</v>
      </c>
      <c r="H268" s="5">
        <v>44409</v>
      </c>
      <c r="I268" s="1">
        <f t="shared" ca="1" si="22"/>
        <v>22</v>
      </c>
      <c r="J268" s="1" t="str">
        <f t="shared" ca="1" si="23"/>
        <v>3. Mayor a 6 meses</v>
      </c>
      <c r="K268" t="str">
        <f t="shared" si="21"/>
        <v>NO</v>
      </c>
      <c r="L268" t="s">
        <v>330</v>
      </c>
      <c r="M268" t="s">
        <v>344</v>
      </c>
      <c r="N268" t="s">
        <v>345</v>
      </c>
      <c r="O268" t="s">
        <v>345</v>
      </c>
      <c r="P268" t="str">
        <f t="shared" si="24"/>
        <v>OSCAR ANTONIO URBANO GRADOSAutomatización</v>
      </c>
      <c r="Q268">
        <v>2</v>
      </c>
      <c r="R268" t="s">
        <v>4</v>
      </c>
      <c r="S268" t="s">
        <v>21</v>
      </c>
      <c r="T268" s="21">
        <v>2</v>
      </c>
      <c r="U268" s="21" t="str" cm="1">
        <f t="array" ref="U268">_xlfn.IFS(T268=0,"Prenovato",T268=1,"Novato",T268=2,"Principiante avanzado",T268=3,"Competente",T268=4,"Proficiente",T268=5,"Master")</f>
        <v>Principiante avanzado</v>
      </c>
      <c r="V268" s="21">
        <v>1</v>
      </c>
      <c r="W268" s="21" t="str" cm="1">
        <f t="array" ref="W268">_xlfn.IFS(V268=0,"No evidenciado",V268=1,"Novato",V268=2,"Principiante avanzado",V268=3,"Competente",V268=4,"Proficiente",V268=5,"Master")</f>
        <v>Novato</v>
      </c>
      <c r="X268" s="21">
        <v>2</v>
      </c>
      <c r="Y268" s="21" t="str" cm="1">
        <f t="array" ref="Y268">_xlfn.IFS(X268=0,"No evidenciado",X268=1,"Novato",X268=2,"Principiante avanzado",X268=3,"Competente",X268=4,"Proficiente",X268=5,"Master")</f>
        <v>Principiante avanzado</v>
      </c>
      <c r="Z268" s="21">
        <v>2</v>
      </c>
      <c r="AA268" s="21" t="str" cm="1">
        <f t="array" ref="AA268">_xlfn.IFS(Z268=0,"No evidenciado",Z268=1,"Novato",Z268=2,"Principiante avanzado",Z268=3,"Competente",Z268=4,"Proficiente",Z268=5,"Master")</f>
        <v>Principiante avanzado</v>
      </c>
      <c r="AB268" s="21">
        <v>1</v>
      </c>
      <c r="AC268" s="21" t="str" cm="1">
        <f t="array" ref="AC268">_xlfn.IFS(AB268=0,"Prenovato",AB268=1,"Novato",AB268=2,"Principiante avanzado",AB268=3,"Competente",AB268=4,"Proficiente",AB268=5,"Master")</f>
        <v>Novato</v>
      </c>
      <c r="AD268" s="21" t="str">
        <f t="shared" si="25"/>
        <v>EVALUACIÓN</v>
      </c>
    </row>
    <row r="269" spans="1:30" x14ac:dyDescent="0.25">
      <c r="A269" t="s">
        <v>196</v>
      </c>
      <c r="B269" t="s">
        <v>202</v>
      </c>
      <c r="C269" t="s">
        <v>205</v>
      </c>
      <c r="D269" t="s">
        <v>207</v>
      </c>
      <c r="E269" t="s">
        <v>224</v>
      </c>
      <c r="F269" t="s">
        <v>263</v>
      </c>
      <c r="G269" t="s">
        <v>305</v>
      </c>
      <c r="H269" s="5">
        <v>44409</v>
      </c>
      <c r="I269" s="1">
        <f t="shared" ca="1" si="22"/>
        <v>22</v>
      </c>
      <c r="J269" s="1" t="str">
        <f t="shared" ca="1" si="23"/>
        <v>3. Mayor a 6 meses</v>
      </c>
      <c r="K269" t="str">
        <f t="shared" si="21"/>
        <v>NO</v>
      </c>
      <c r="L269" t="s">
        <v>330</v>
      </c>
      <c r="M269" t="s">
        <v>343</v>
      </c>
      <c r="N269" t="s">
        <v>31</v>
      </c>
      <c r="O269" t="s">
        <v>31</v>
      </c>
      <c r="P269" t="str">
        <f t="shared" si="24"/>
        <v>OSCAR ANTONIO URBANO GRADOSDiseño de Arq. Soluciones</v>
      </c>
      <c r="Q269">
        <v>3</v>
      </c>
      <c r="R269" t="s">
        <v>5</v>
      </c>
      <c r="S269" t="s">
        <v>21</v>
      </c>
      <c r="T269" s="21">
        <v>2</v>
      </c>
      <c r="U269" s="21" t="str" cm="1">
        <f t="array" ref="U269">_xlfn.IFS(T269=0,"Prenovato",T269=1,"Novato",T269=2,"Principiante avanzado",T269=3,"Competente",T269=4,"Proficiente",T269=5,"Master")</f>
        <v>Principiante avanzado</v>
      </c>
      <c r="V269" s="21">
        <v>1</v>
      </c>
      <c r="W269" s="21" t="str" cm="1">
        <f t="array" ref="W269">_xlfn.IFS(V269=0,"No evidenciado",V269=1,"Novato",V269=2,"Principiante avanzado",V269=3,"Competente",V269=4,"Proficiente",V269=5,"Master")</f>
        <v>Novato</v>
      </c>
      <c r="X269" s="21">
        <v>2</v>
      </c>
      <c r="Y269" s="21" t="str" cm="1">
        <f t="array" ref="Y269">_xlfn.IFS(X269=0,"No evidenciado",X269=1,"Novato",X269=2,"Principiante avanzado",X269=3,"Competente",X269=4,"Proficiente",X269=5,"Master")</f>
        <v>Principiante avanzado</v>
      </c>
      <c r="Z269" s="21">
        <v>2</v>
      </c>
      <c r="AA269" s="21" t="str" cm="1">
        <f t="array" ref="AA269">_xlfn.IFS(Z269=0,"No evidenciado",Z269=1,"Novato",Z269=2,"Principiante avanzado",Z269=3,"Competente",Z269=4,"Proficiente",Z269=5,"Master")</f>
        <v>Principiante avanzado</v>
      </c>
      <c r="AB269" s="21">
        <v>1</v>
      </c>
      <c r="AC269" s="21" t="str" cm="1">
        <f t="array" ref="AC269">_xlfn.IFS(AB269=0,"Prenovato",AB269=1,"Novato",AB269=2,"Principiante avanzado",AB269=3,"Competente",AB269=4,"Proficiente",AB269=5,"Master")</f>
        <v>Novato</v>
      </c>
      <c r="AD269" s="21" t="str">
        <f t="shared" si="25"/>
        <v>EVALUACIÓN</v>
      </c>
    </row>
    <row r="270" spans="1:30" x14ac:dyDescent="0.25">
      <c r="A270" t="s">
        <v>196</v>
      </c>
      <c r="B270" t="s">
        <v>202</v>
      </c>
      <c r="C270" t="s">
        <v>205</v>
      </c>
      <c r="D270" t="s">
        <v>207</v>
      </c>
      <c r="E270" t="s">
        <v>224</v>
      </c>
      <c r="F270" t="s">
        <v>263</v>
      </c>
      <c r="G270" t="s">
        <v>305</v>
      </c>
      <c r="H270" s="5">
        <v>44409</v>
      </c>
      <c r="I270" s="1">
        <f t="shared" ca="1" si="22"/>
        <v>22</v>
      </c>
      <c r="J270" s="1" t="str">
        <f t="shared" ca="1" si="23"/>
        <v>3. Mayor a 6 meses</v>
      </c>
      <c r="K270" t="str">
        <f t="shared" si="21"/>
        <v>NO</v>
      </c>
      <c r="L270" t="s">
        <v>330</v>
      </c>
      <c r="M270" t="s">
        <v>339</v>
      </c>
      <c r="N270" t="s">
        <v>346</v>
      </c>
      <c r="O270" t="s">
        <v>345</v>
      </c>
      <c r="P270" t="str">
        <f t="shared" si="24"/>
        <v>OSCAR ANTONIO URBANO GRADOSMicroservicios y APIs</v>
      </c>
      <c r="Q270">
        <v>2</v>
      </c>
      <c r="R270" t="s">
        <v>4</v>
      </c>
      <c r="S270" t="s">
        <v>21</v>
      </c>
      <c r="T270" s="21">
        <v>2</v>
      </c>
      <c r="U270" s="21" t="str" cm="1">
        <f t="array" ref="U270">_xlfn.IFS(T270=0,"Prenovato",T270=1,"Novato",T270=2,"Principiante avanzado",T270=3,"Competente",T270=4,"Proficiente",T270=5,"Master")</f>
        <v>Principiante avanzado</v>
      </c>
      <c r="V270" s="21">
        <v>1</v>
      </c>
      <c r="W270" s="21" t="str" cm="1">
        <f t="array" ref="W270">_xlfn.IFS(V270=0,"No evidenciado",V270=1,"Novato",V270=2,"Principiante avanzado",V270=3,"Competente",V270=4,"Proficiente",V270=5,"Master")</f>
        <v>Novato</v>
      </c>
      <c r="X270" s="21">
        <v>2</v>
      </c>
      <c r="Y270" s="21" t="str" cm="1">
        <f t="array" ref="Y270">_xlfn.IFS(X270=0,"No evidenciado",X270=1,"Novato",X270=2,"Principiante avanzado",X270=3,"Competente",X270=4,"Proficiente",X270=5,"Master")</f>
        <v>Principiante avanzado</v>
      </c>
      <c r="Z270" s="21">
        <v>2</v>
      </c>
      <c r="AA270" s="21" t="str" cm="1">
        <f t="array" ref="AA270">_xlfn.IFS(Z270=0,"No evidenciado",Z270=1,"Novato",Z270=2,"Principiante avanzado",Z270=3,"Competente",Z270=4,"Proficiente",Z270=5,"Master")</f>
        <v>Principiante avanzado</v>
      </c>
      <c r="AB270" s="21">
        <v>1</v>
      </c>
      <c r="AC270" s="21" t="str" cm="1">
        <f t="array" ref="AC270">_xlfn.IFS(AB270=0,"Prenovato",AB270=1,"Novato",AB270=2,"Principiante avanzado",AB270=3,"Competente",AB270=4,"Proficiente",AB270=5,"Master")</f>
        <v>Novato</v>
      </c>
      <c r="AD270" s="21" t="str">
        <f t="shared" si="25"/>
        <v>EVALUACIÓN</v>
      </c>
    </row>
    <row r="271" spans="1:30" x14ac:dyDescent="0.25">
      <c r="A271" t="s">
        <v>196</v>
      </c>
      <c r="B271" t="s">
        <v>202</v>
      </c>
      <c r="C271" t="s">
        <v>205</v>
      </c>
      <c r="D271" t="s">
        <v>207</v>
      </c>
      <c r="E271" t="s">
        <v>224</v>
      </c>
      <c r="F271" t="s">
        <v>263</v>
      </c>
      <c r="G271" t="s">
        <v>305</v>
      </c>
      <c r="H271" s="5">
        <v>44409</v>
      </c>
      <c r="I271" s="1">
        <f t="shared" ca="1" si="22"/>
        <v>22</v>
      </c>
      <c r="J271" s="1" t="str">
        <f t="shared" ca="1" si="23"/>
        <v>3. Mayor a 6 meses</v>
      </c>
      <c r="K271" t="str">
        <f t="shared" si="21"/>
        <v>NO</v>
      </c>
      <c r="L271" t="s">
        <v>330</v>
      </c>
      <c r="M271" t="s">
        <v>342</v>
      </c>
      <c r="N271" t="s">
        <v>345</v>
      </c>
      <c r="O271" t="s">
        <v>345</v>
      </c>
      <c r="P271" t="str">
        <f t="shared" si="24"/>
        <v>OSCAR ANTONIO URBANO GRADOSFrameworks de arquitectura empresarial</v>
      </c>
      <c r="Q271">
        <v>2</v>
      </c>
      <c r="R271" t="s">
        <v>4</v>
      </c>
      <c r="S271" t="s">
        <v>21</v>
      </c>
      <c r="T271" s="21">
        <v>2</v>
      </c>
      <c r="U271" s="21" t="str" cm="1">
        <f t="array" ref="U271">_xlfn.IFS(T271=0,"Prenovato",T271=1,"Novato",T271=2,"Principiante avanzado",T271=3,"Competente",T271=4,"Proficiente",T271=5,"Master")</f>
        <v>Principiante avanzado</v>
      </c>
      <c r="V271" s="21">
        <v>1</v>
      </c>
      <c r="W271" s="21" t="str" cm="1">
        <f t="array" ref="W271">_xlfn.IFS(V271=0,"No evidenciado",V271=1,"Novato",V271=2,"Principiante avanzado",V271=3,"Competente",V271=4,"Proficiente",V271=5,"Master")</f>
        <v>Novato</v>
      </c>
      <c r="X271" s="21">
        <v>2</v>
      </c>
      <c r="Y271" s="21" t="str" cm="1">
        <f t="array" ref="Y271">_xlfn.IFS(X271=0,"No evidenciado",X271=1,"Novato",X271=2,"Principiante avanzado",X271=3,"Competente",X271=4,"Proficiente",X271=5,"Master")</f>
        <v>Principiante avanzado</v>
      </c>
      <c r="Z271" s="21">
        <v>2</v>
      </c>
      <c r="AA271" s="21" t="str" cm="1">
        <f t="array" ref="AA271">_xlfn.IFS(Z271=0,"No evidenciado",Z271=1,"Novato",Z271=2,"Principiante avanzado",Z271=3,"Competente",Z271=4,"Proficiente",Z271=5,"Master")</f>
        <v>Principiante avanzado</v>
      </c>
      <c r="AB271" s="21">
        <v>1</v>
      </c>
      <c r="AC271" s="21" t="str" cm="1">
        <f t="array" ref="AC271">_xlfn.IFS(AB271=0,"Prenovato",AB271=1,"Novato",AB271=2,"Principiante avanzado",AB271=3,"Competente",AB271=4,"Proficiente",AB271=5,"Master")</f>
        <v>Novato</v>
      </c>
      <c r="AD271" s="21" t="str">
        <f t="shared" si="25"/>
        <v>EVALUACIÓN</v>
      </c>
    </row>
    <row r="272" spans="1:30" x14ac:dyDescent="0.25">
      <c r="A272" t="s">
        <v>196</v>
      </c>
      <c r="B272" t="s">
        <v>202</v>
      </c>
      <c r="C272" t="s">
        <v>205</v>
      </c>
      <c r="D272" t="s">
        <v>207</v>
      </c>
      <c r="E272" t="s">
        <v>224</v>
      </c>
      <c r="F272" t="s">
        <v>263</v>
      </c>
      <c r="G272" t="s">
        <v>305</v>
      </c>
      <c r="H272" s="5">
        <v>44409</v>
      </c>
      <c r="I272" s="1">
        <f t="shared" ca="1" si="22"/>
        <v>22</v>
      </c>
      <c r="J272" s="1" t="str">
        <f t="shared" ca="1" si="23"/>
        <v>3. Mayor a 6 meses</v>
      </c>
      <c r="K272" t="str">
        <f t="shared" si="21"/>
        <v>NO</v>
      </c>
      <c r="L272" t="s">
        <v>330</v>
      </c>
      <c r="M272" t="s">
        <v>341</v>
      </c>
      <c r="N272" t="s">
        <v>31</v>
      </c>
      <c r="O272" t="s">
        <v>31</v>
      </c>
      <c r="P272" t="str">
        <f t="shared" si="24"/>
        <v>OSCAR ANTONIO URBANO GRADOSEcosistema BCP</v>
      </c>
      <c r="Q272">
        <v>2</v>
      </c>
      <c r="R272" t="s">
        <v>4</v>
      </c>
      <c r="S272" t="s">
        <v>21</v>
      </c>
      <c r="T272" s="21">
        <v>2</v>
      </c>
      <c r="U272" s="21" t="str" cm="1">
        <f t="array" ref="U272">_xlfn.IFS(T272=0,"Prenovato",T272=1,"Novato",T272=2,"Principiante avanzado",T272=3,"Competente",T272=4,"Proficiente",T272=5,"Master")</f>
        <v>Principiante avanzado</v>
      </c>
      <c r="V272" s="21">
        <v>1</v>
      </c>
      <c r="W272" s="21" t="str" cm="1">
        <f t="array" ref="W272">_xlfn.IFS(V272=0,"No evidenciado",V272=1,"Novato",V272=2,"Principiante avanzado",V272=3,"Competente",V272=4,"Proficiente",V272=5,"Master")</f>
        <v>Novato</v>
      </c>
      <c r="X272" s="21">
        <v>2</v>
      </c>
      <c r="Y272" s="21" t="str" cm="1">
        <f t="array" ref="Y272">_xlfn.IFS(X272=0,"No evidenciado",X272=1,"Novato",X272=2,"Principiante avanzado",X272=3,"Competente",X272=4,"Proficiente",X272=5,"Master")</f>
        <v>Principiante avanzado</v>
      </c>
      <c r="Z272" s="21">
        <v>2</v>
      </c>
      <c r="AA272" s="21" t="str" cm="1">
        <f t="array" ref="AA272">_xlfn.IFS(Z272=0,"No evidenciado",Z272=1,"Novato",Z272=2,"Principiante avanzado",Z272=3,"Competente",Z272=4,"Proficiente",Z272=5,"Master")</f>
        <v>Principiante avanzado</v>
      </c>
      <c r="AB272" s="21">
        <v>1</v>
      </c>
      <c r="AC272" s="21" t="str" cm="1">
        <f t="array" ref="AC272">_xlfn.IFS(AB272=0,"Prenovato",AB272=1,"Novato",AB272=2,"Principiante avanzado",AB272=3,"Competente",AB272=4,"Proficiente",AB272=5,"Master")</f>
        <v>Novato</v>
      </c>
      <c r="AD272" s="21" t="str">
        <f t="shared" si="25"/>
        <v>EVALUACIÓN</v>
      </c>
    </row>
    <row r="273" spans="1:30" x14ac:dyDescent="0.25">
      <c r="A273" t="s">
        <v>196</v>
      </c>
      <c r="B273" t="s">
        <v>202</v>
      </c>
      <c r="C273" t="s">
        <v>205</v>
      </c>
      <c r="D273" t="s">
        <v>207</v>
      </c>
      <c r="E273" t="s">
        <v>224</v>
      </c>
      <c r="F273" t="s">
        <v>263</v>
      </c>
      <c r="G273" t="s">
        <v>305</v>
      </c>
      <c r="H273" s="5">
        <v>44409</v>
      </c>
      <c r="I273" s="1">
        <f t="shared" ca="1" si="22"/>
        <v>22</v>
      </c>
      <c r="J273" s="1" t="str">
        <f t="shared" ca="1" si="23"/>
        <v>3. Mayor a 6 meses</v>
      </c>
      <c r="K273" t="str">
        <f t="shared" si="21"/>
        <v>NO</v>
      </c>
      <c r="L273" t="s">
        <v>330</v>
      </c>
      <c r="M273" t="s">
        <v>340</v>
      </c>
      <c r="N273" t="s">
        <v>346</v>
      </c>
      <c r="O273" t="s">
        <v>345</v>
      </c>
      <c r="P273" t="str">
        <f t="shared" si="24"/>
        <v>OSCAR ANTONIO URBANO GRADOSIngeniería de software</v>
      </c>
      <c r="Q273">
        <v>2</v>
      </c>
      <c r="R273" t="s">
        <v>4</v>
      </c>
      <c r="S273" t="s">
        <v>21</v>
      </c>
      <c r="T273" s="21">
        <v>2</v>
      </c>
      <c r="U273" s="21" t="str" cm="1">
        <f t="array" ref="U273">_xlfn.IFS(T273=0,"Prenovato",T273=1,"Novato",T273=2,"Principiante avanzado",T273=3,"Competente",T273=4,"Proficiente",T273=5,"Master")</f>
        <v>Principiante avanzado</v>
      </c>
      <c r="V273" s="21">
        <v>1</v>
      </c>
      <c r="W273" s="21" t="str" cm="1">
        <f t="array" ref="W273">_xlfn.IFS(V273=0,"No evidenciado",V273=1,"Novato",V273=2,"Principiante avanzado",V273=3,"Competente",V273=4,"Proficiente",V273=5,"Master")</f>
        <v>Novato</v>
      </c>
      <c r="X273" s="21">
        <v>2</v>
      </c>
      <c r="Y273" s="21" t="str" cm="1">
        <f t="array" ref="Y273">_xlfn.IFS(X273=0,"No evidenciado",X273=1,"Novato",X273=2,"Principiante avanzado",X273=3,"Competente",X273=4,"Proficiente",X273=5,"Master")</f>
        <v>Principiante avanzado</v>
      </c>
      <c r="Z273" s="21">
        <v>2</v>
      </c>
      <c r="AA273" s="21" t="str" cm="1">
        <f t="array" ref="AA273">_xlfn.IFS(Z273=0,"No evidenciado",Z273=1,"Novato",Z273=2,"Principiante avanzado",Z273=3,"Competente",Z273=4,"Proficiente",Z273=5,"Master")</f>
        <v>Principiante avanzado</v>
      </c>
      <c r="AB273" s="21">
        <v>1</v>
      </c>
      <c r="AC273" s="21" t="str" cm="1">
        <f t="array" ref="AC273">_xlfn.IFS(AB273=0,"Prenovato",AB273=1,"Novato",AB273=2,"Principiante avanzado",AB273=3,"Competente",AB273=4,"Proficiente",AB273=5,"Master")</f>
        <v>Novato</v>
      </c>
      <c r="AD273" s="21" t="str">
        <f t="shared" si="25"/>
        <v>EVALUACIÓN</v>
      </c>
    </row>
    <row r="274" spans="1:30" x14ac:dyDescent="0.25">
      <c r="A274" t="s">
        <v>196</v>
      </c>
      <c r="B274" t="s">
        <v>202</v>
      </c>
      <c r="C274" t="s">
        <v>205</v>
      </c>
      <c r="D274" t="s">
        <v>207</v>
      </c>
      <c r="E274" t="s">
        <v>224</v>
      </c>
      <c r="F274" t="s">
        <v>263</v>
      </c>
      <c r="G274" t="s">
        <v>305</v>
      </c>
      <c r="H274" s="5">
        <v>44409</v>
      </c>
      <c r="I274" s="1">
        <f t="shared" ca="1" si="22"/>
        <v>22</v>
      </c>
      <c r="J274" s="1" t="str">
        <f t="shared" ca="1" si="23"/>
        <v>3. Mayor a 6 meses</v>
      </c>
      <c r="K274" t="str">
        <f t="shared" si="21"/>
        <v>NO</v>
      </c>
      <c r="L274" t="s">
        <v>330</v>
      </c>
      <c r="M274" t="s">
        <v>331</v>
      </c>
      <c r="N274" t="s">
        <v>345</v>
      </c>
      <c r="O274" t="s">
        <v>345</v>
      </c>
      <c r="P274" t="str">
        <f t="shared" si="24"/>
        <v>OSCAR ANTONIO URBANO GRADOSCloud</v>
      </c>
      <c r="Q274">
        <v>2</v>
      </c>
      <c r="R274" t="s">
        <v>4</v>
      </c>
      <c r="S274" t="s">
        <v>21</v>
      </c>
      <c r="T274" s="21">
        <v>2</v>
      </c>
      <c r="U274" s="21" t="str" cm="1">
        <f t="array" ref="U274">_xlfn.IFS(T274=0,"Prenovato",T274=1,"Novato",T274=2,"Principiante avanzado",T274=3,"Competente",T274=4,"Proficiente",T274=5,"Master")</f>
        <v>Principiante avanzado</v>
      </c>
      <c r="V274" s="21">
        <v>1</v>
      </c>
      <c r="W274" s="21" t="str" cm="1">
        <f t="array" ref="W274">_xlfn.IFS(V274=0,"No evidenciado",V274=1,"Novato",V274=2,"Principiante avanzado",V274=3,"Competente",V274=4,"Proficiente",V274=5,"Master")</f>
        <v>Novato</v>
      </c>
      <c r="X274" s="21">
        <v>2</v>
      </c>
      <c r="Y274" s="21" t="str" cm="1">
        <f t="array" ref="Y274">_xlfn.IFS(X274=0,"No evidenciado",X274=1,"Novato",X274=2,"Principiante avanzado",X274=3,"Competente",X274=4,"Proficiente",X274=5,"Master")</f>
        <v>Principiante avanzado</v>
      </c>
      <c r="Z274" s="21">
        <v>2</v>
      </c>
      <c r="AA274" s="21" t="str" cm="1">
        <f t="array" ref="AA274">_xlfn.IFS(Z274=0,"No evidenciado",Z274=1,"Novato",Z274=2,"Principiante avanzado",Z274=3,"Competente",Z274=4,"Proficiente",Z274=5,"Master")</f>
        <v>Principiante avanzado</v>
      </c>
      <c r="AB274" s="21">
        <v>1</v>
      </c>
      <c r="AC274" s="21" t="str" cm="1">
        <f t="array" ref="AC274">_xlfn.IFS(AB274=0,"Prenovato",AB274=1,"Novato",AB274=2,"Principiante avanzado",AB274=3,"Competente",AB274=4,"Proficiente",AB274=5,"Master")</f>
        <v>Novato</v>
      </c>
      <c r="AD274" s="21" t="str">
        <f t="shared" si="25"/>
        <v>EVALUACIÓN</v>
      </c>
    </row>
    <row r="275" spans="1:30" x14ac:dyDescent="0.25">
      <c r="A275" t="s">
        <v>196</v>
      </c>
      <c r="B275" t="s">
        <v>202</v>
      </c>
      <c r="C275" t="s">
        <v>205</v>
      </c>
      <c r="D275" t="s">
        <v>207</v>
      </c>
      <c r="E275" t="s">
        <v>224</v>
      </c>
      <c r="F275" t="s">
        <v>263</v>
      </c>
      <c r="G275" t="s">
        <v>305</v>
      </c>
      <c r="H275" s="5">
        <v>44409</v>
      </c>
      <c r="I275" s="1">
        <f t="shared" ca="1" si="22"/>
        <v>22</v>
      </c>
      <c r="J275" s="1" t="str">
        <f t="shared" ca="1" si="23"/>
        <v>3. Mayor a 6 meses</v>
      </c>
      <c r="K275" t="str">
        <f t="shared" si="21"/>
        <v>NO</v>
      </c>
      <c r="L275" t="s">
        <v>330</v>
      </c>
      <c r="M275" t="s">
        <v>332</v>
      </c>
      <c r="N275" t="s">
        <v>345</v>
      </c>
      <c r="O275" t="s">
        <v>345</v>
      </c>
      <c r="P275" t="str">
        <f t="shared" si="24"/>
        <v>OSCAR ANTONIO URBANO GRADOSPrincipios de seguridad</v>
      </c>
      <c r="Q275">
        <v>2</v>
      </c>
      <c r="R275" t="s">
        <v>4</v>
      </c>
      <c r="S275" t="s">
        <v>21</v>
      </c>
      <c r="T275" s="21">
        <v>2</v>
      </c>
      <c r="U275" s="21" t="str" cm="1">
        <f t="array" ref="U275">_xlfn.IFS(T275=0,"Prenovato",T275=1,"Novato",T275=2,"Principiante avanzado",T275=3,"Competente",T275=4,"Proficiente",T275=5,"Master")</f>
        <v>Principiante avanzado</v>
      </c>
      <c r="V275" s="21">
        <v>1</v>
      </c>
      <c r="W275" s="21" t="str" cm="1">
        <f t="array" ref="W275">_xlfn.IFS(V275=0,"No evidenciado",V275=1,"Novato",V275=2,"Principiante avanzado",V275=3,"Competente",V275=4,"Proficiente",V275=5,"Master")</f>
        <v>Novato</v>
      </c>
      <c r="X275" s="21">
        <v>2</v>
      </c>
      <c r="Y275" s="21" t="str" cm="1">
        <f t="array" ref="Y275">_xlfn.IFS(X275=0,"No evidenciado",X275=1,"Novato",X275=2,"Principiante avanzado",X275=3,"Competente",X275=4,"Proficiente",X275=5,"Master")</f>
        <v>Principiante avanzado</v>
      </c>
      <c r="Z275" s="21">
        <v>2</v>
      </c>
      <c r="AA275" s="21" t="str" cm="1">
        <f t="array" ref="AA275">_xlfn.IFS(Z275=0,"No evidenciado",Z275=1,"Novato",Z275=2,"Principiante avanzado",Z275=3,"Competente",Z275=4,"Proficiente",Z275=5,"Master")</f>
        <v>Principiante avanzado</v>
      </c>
      <c r="AB275" s="21">
        <v>1</v>
      </c>
      <c r="AC275" s="21" t="str" cm="1">
        <f t="array" ref="AC275">_xlfn.IFS(AB275=0,"Prenovato",AB275=1,"Novato",AB275=2,"Principiante avanzado",AB275=3,"Competente",AB275=4,"Proficiente",AB275=5,"Master")</f>
        <v>Novato</v>
      </c>
      <c r="AD275" s="21" t="str">
        <f t="shared" si="25"/>
        <v>EVALUACIÓN</v>
      </c>
    </row>
    <row r="276" spans="1:30" x14ac:dyDescent="0.25">
      <c r="A276" t="s">
        <v>196</v>
      </c>
      <c r="B276" t="s">
        <v>202</v>
      </c>
      <c r="C276" t="s">
        <v>205</v>
      </c>
      <c r="D276" t="s">
        <v>207</v>
      </c>
      <c r="E276" t="s">
        <v>224</v>
      </c>
      <c r="F276" t="s">
        <v>263</v>
      </c>
      <c r="G276" t="s">
        <v>305</v>
      </c>
      <c r="H276" s="5">
        <v>44409</v>
      </c>
      <c r="I276" s="1">
        <f t="shared" ca="1" si="22"/>
        <v>22</v>
      </c>
      <c r="J276" s="1" t="str">
        <f t="shared" ca="1" si="23"/>
        <v>3. Mayor a 6 meses</v>
      </c>
      <c r="K276" t="str">
        <f t="shared" si="21"/>
        <v>NO</v>
      </c>
      <c r="L276" t="s">
        <v>330</v>
      </c>
      <c r="M276" t="s">
        <v>338</v>
      </c>
      <c r="N276" t="s">
        <v>346</v>
      </c>
      <c r="O276" t="s">
        <v>345</v>
      </c>
      <c r="P276" t="str">
        <f t="shared" si="24"/>
        <v>OSCAR ANTONIO URBANO GRADOSOpen Banking</v>
      </c>
      <c r="Q276">
        <v>1</v>
      </c>
      <c r="R276" t="s">
        <v>6</v>
      </c>
      <c r="S276" t="s">
        <v>21</v>
      </c>
      <c r="T276" s="21">
        <v>2</v>
      </c>
      <c r="U276" s="21" t="str" cm="1">
        <f t="array" ref="U276">_xlfn.IFS(T276=0,"Prenovato",T276=1,"Novato",T276=2,"Principiante avanzado",T276=3,"Competente",T276=4,"Proficiente",T276=5,"Master")</f>
        <v>Principiante avanzado</v>
      </c>
      <c r="V276" s="21">
        <v>1</v>
      </c>
      <c r="W276" s="21" t="str" cm="1">
        <f t="array" ref="W276">_xlfn.IFS(V276=0,"No evidenciado",V276=1,"Novato",V276=2,"Principiante avanzado",V276=3,"Competente",V276=4,"Proficiente",V276=5,"Master")</f>
        <v>Novato</v>
      </c>
      <c r="X276" s="21">
        <v>2</v>
      </c>
      <c r="Y276" s="21" t="str" cm="1">
        <f t="array" ref="Y276">_xlfn.IFS(X276=0,"No evidenciado",X276=1,"Novato",X276=2,"Principiante avanzado",X276=3,"Competente",X276=4,"Proficiente",X276=5,"Master")</f>
        <v>Principiante avanzado</v>
      </c>
      <c r="Z276" s="21">
        <v>2</v>
      </c>
      <c r="AA276" s="21" t="str" cm="1">
        <f t="array" ref="AA276">_xlfn.IFS(Z276=0,"No evidenciado",Z276=1,"Novato",Z276=2,"Principiante avanzado",Z276=3,"Competente",Z276=4,"Proficiente",Z276=5,"Master")</f>
        <v>Principiante avanzado</v>
      </c>
      <c r="AB276" s="21">
        <v>1</v>
      </c>
      <c r="AC276" s="21" t="str" cm="1">
        <f t="array" ref="AC276">_xlfn.IFS(AB276=0,"Prenovato",AB276=1,"Novato",AB276=2,"Principiante avanzado",AB276=3,"Competente",AB276=4,"Proficiente",AB276=5,"Master")</f>
        <v>Novato</v>
      </c>
      <c r="AD276" s="21" t="str">
        <f t="shared" si="25"/>
        <v>EVALUACIÓN</v>
      </c>
    </row>
    <row r="277" spans="1:30" x14ac:dyDescent="0.25">
      <c r="A277" t="s">
        <v>196</v>
      </c>
      <c r="B277" t="s">
        <v>202</v>
      </c>
      <c r="C277" t="s">
        <v>205</v>
      </c>
      <c r="D277" t="s">
        <v>207</v>
      </c>
      <c r="E277" t="s">
        <v>224</v>
      </c>
      <c r="F277" t="s">
        <v>263</v>
      </c>
      <c r="G277" t="s">
        <v>305</v>
      </c>
      <c r="H277" s="5">
        <v>44409</v>
      </c>
      <c r="I277" s="1">
        <f t="shared" ca="1" si="22"/>
        <v>22</v>
      </c>
      <c r="J277" s="1" t="str">
        <f t="shared" ca="1" si="23"/>
        <v>3. Mayor a 6 meses</v>
      </c>
      <c r="K277" t="str">
        <f t="shared" si="21"/>
        <v>NO</v>
      </c>
      <c r="L277" t="s">
        <v>330</v>
      </c>
      <c r="M277" t="s">
        <v>333</v>
      </c>
      <c r="N277" t="s">
        <v>345</v>
      </c>
      <c r="O277" t="s">
        <v>345</v>
      </c>
      <c r="P277" t="str">
        <f t="shared" si="24"/>
        <v>OSCAR ANTONIO URBANO GRADOSTecnología BCP</v>
      </c>
      <c r="Q277">
        <v>2</v>
      </c>
      <c r="R277" t="s">
        <v>4</v>
      </c>
      <c r="S277" t="s">
        <v>21</v>
      </c>
      <c r="T277" s="21">
        <v>2</v>
      </c>
      <c r="U277" s="21" t="str" cm="1">
        <f t="array" ref="U277">_xlfn.IFS(T277=0,"Prenovato",T277=1,"Novato",T277=2,"Principiante avanzado",T277=3,"Competente",T277=4,"Proficiente",T277=5,"Master")</f>
        <v>Principiante avanzado</v>
      </c>
      <c r="V277" s="21">
        <v>1</v>
      </c>
      <c r="W277" s="21" t="str" cm="1">
        <f t="array" ref="W277">_xlfn.IFS(V277=0,"No evidenciado",V277=1,"Novato",V277=2,"Principiante avanzado",V277=3,"Competente",V277=4,"Proficiente",V277=5,"Master")</f>
        <v>Novato</v>
      </c>
      <c r="X277" s="21">
        <v>2</v>
      </c>
      <c r="Y277" s="21" t="str" cm="1">
        <f t="array" ref="Y277">_xlfn.IFS(X277=0,"No evidenciado",X277=1,"Novato",X277=2,"Principiante avanzado",X277=3,"Competente",X277=4,"Proficiente",X277=5,"Master")</f>
        <v>Principiante avanzado</v>
      </c>
      <c r="Z277" s="21">
        <v>2</v>
      </c>
      <c r="AA277" s="21" t="str" cm="1">
        <f t="array" ref="AA277">_xlfn.IFS(Z277=0,"No evidenciado",Z277=1,"Novato",Z277=2,"Principiante avanzado",Z277=3,"Competente",Z277=4,"Proficiente",Z277=5,"Master")</f>
        <v>Principiante avanzado</v>
      </c>
      <c r="AB277" s="21">
        <v>1</v>
      </c>
      <c r="AC277" s="21" t="str" cm="1">
        <f t="array" ref="AC277">_xlfn.IFS(AB277=0,"Prenovato",AB277=1,"Novato",AB277=2,"Principiante avanzado",AB277=3,"Competente",AB277=4,"Proficiente",AB277=5,"Master")</f>
        <v>Novato</v>
      </c>
      <c r="AD277" s="21" t="str">
        <f t="shared" si="25"/>
        <v>EVALUACIÓN</v>
      </c>
    </row>
    <row r="278" spans="1:30" x14ac:dyDescent="0.25">
      <c r="A278" t="s">
        <v>196</v>
      </c>
      <c r="B278" t="s">
        <v>202</v>
      </c>
      <c r="C278" t="s">
        <v>205</v>
      </c>
      <c r="D278" t="s">
        <v>207</v>
      </c>
      <c r="E278" t="s">
        <v>224</v>
      </c>
      <c r="F278" t="s">
        <v>263</v>
      </c>
      <c r="G278" t="s">
        <v>305</v>
      </c>
      <c r="H278" s="5">
        <v>44409</v>
      </c>
      <c r="I278" s="1">
        <f t="shared" ca="1" si="22"/>
        <v>22</v>
      </c>
      <c r="J278" s="1" t="str">
        <f t="shared" ca="1" si="23"/>
        <v>3. Mayor a 6 meses</v>
      </c>
      <c r="K278" t="str">
        <f t="shared" si="21"/>
        <v>NO</v>
      </c>
      <c r="L278" t="s">
        <v>330</v>
      </c>
      <c r="M278" t="s">
        <v>336</v>
      </c>
      <c r="N278" t="s">
        <v>345</v>
      </c>
      <c r="O278" t="s">
        <v>345</v>
      </c>
      <c r="P278" t="str">
        <f t="shared" si="24"/>
        <v>OSCAR ANTONIO URBANO GRADOSPatrones de Arq. Datos</v>
      </c>
      <c r="Q278">
        <v>2</v>
      </c>
      <c r="R278" t="s">
        <v>4</v>
      </c>
      <c r="S278" t="s">
        <v>21</v>
      </c>
      <c r="T278" s="21">
        <v>2</v>
      </c>
      <c r="U278" s="21" t="str" cm="1">
        <f t="array" ref="U278">_xlfn.IFS(T278=0,"Prenovato",T278=1,"Novato",T278=2,"Principiante avanzado",T278=3,"Competente",T278=4,"Proficiente",T278=5,"Master")</f>
        <v>Principiante avanzado</v>
      </c>
      <c r="V278" s="21">
        <v>1</v>
      </c>
      <c r="W278" s="21" t="str" cm="1">
        <f t="array" ref="W278">_xlfn.IFS(V278=0,"No evidenciado",V278=1,"Novato",V278=2,"Principiante avanzado",V278=3,"Competente",V278=4,"Proficiente",V278=5,"Master")</f>
        <v>Novato</v>
      </c>
      <c r="X278" s="21">
        <v>2</v>
      </c>
      <c r="Y278" s="21" t="str" cm="1">
        <f t="array" ref="Y278">_xlfn.IFS(X278=0,"No evidenciado",X278=1,"Novato",X278=2,"Principiante avanzado",X278=3,"Competente",X278=4,"Proficiente",X278=5,"Master")</f>
        <v>Principiante avanzado</v>
      </c>
      <c r="Z278" s="21">
        <v>2</v>
      </c>
      <c r="AA278" s="21" t="str" cm="1">
        <f t="array" ref="AA278">_xlfn.IFS(Z278=0,"No evidenciado",Z278=1,"Novato",Z278=2,"Principiante avanzado",Z278=3,"Competente",Z278=4,"Proficiente",Z278=5,"Master")</f>
        <v>Principiante avanzado</v>
      </c>
      <c r="AB278" s="21">
        <v>1</v>
      </c>
      <c r="AC278" s="21" t="str" cm="1">
        <f t="array" ref="AC278">_xlfn.IFS(AB278=0,"Prenovato",AB278=1,"Novato",AB278=2,"Principiante avanzado",AB278=3,"Competente",AB278=4,"Proficiente",AB278=5,"Master")</f>
        <v>Novato</v>
      </c>
      <c r="AD278" s="21" t="str">
        <f t="shared" si="25"/>
        <v>EVALUACIÓN</v>
      </c>
    </row>
    <row r="279" spans="1:30" x14ac:dyDescent="0.25">
      <c r="A279" t="s">
        <v>196</v>
      </c>
      <c r="B279" t="s">
        <v>202</v>
      </c>
      <c r="C279" t="s">
        <v>205</v>
      </c>
      <c r="D279" t="s">
        <v>207</v>
      </c>
      <c r="E279" t="s">
        <v>224</v>
      </c>
      <c r="F279" t="s">
        <v>263</v>
      </c>
      <c r="G279" t="s">
        <v>305</v>
      </c>
      <c r="H279" s="5">
        <v>44409</v>
      </c>
      <c r="I279" s="1">
        <f t="shared" ca="1" si="22"/>
        <v>22</v>
      </c>
      <c r="J279" s="1" t="str">
        <f t="shared" ca="1" si="23"/>
        <v>3. Mayor a 6 meses</v>
      </c>
      <c r="K279" t="str">
        <f t="shared" si="21"/>
        <v>NO</v>
      </c>
      <c r="L279" t="s">
        <v>330</v>
      </c>
      <c r="M279" t="s">
        <v>337</v>
      </c>
      <c r="N279" t="s">
        <v>345</v>
      </c>
      <c r="O279" t="s">
        <v>345</v>
      </c>
      <c r="P279" t="str">
        <f t="shared" si="24"/>
        <v>OSCAR ANTONIO URBANO GRADOSModelos Bancarios</v>
      </c>
      <c r="Q279">
        <v>1</v>
      </c>
      <c r="R279" t="s">
        <v>6</v>
      </c>
      <c r="S279" t="s">
        <v>21</v>
      </c>
      <c r="T279" s="21">
        <v>2</v>
      </c>
      <c r="U279" s="21" t="str" cm="1">
        <f t="array" ref="U279">_xlfn.IFS(T279=0,"Prenovato",T279=1,"Novato",T279=2,"Principiante avanzado",T279=3,"Competente",T279=4,"Proficiente",T279=5,"Master")</f>
        <v>Principiante avanzado</v>
      </c>
      <c r="V279" s="21">
        <v>1</v>
      </c>
      <c r="W279" s="21" t="str" cm="1">
        <f t="array" ref="W279">_xlfn.IFS(V279=0,"No evidenciado",V279=1,"Novato",V279=2,"Principiante avanzado",V279=3,"Competente",V279=4,"Proficiente",V279=5,"Master")</f>
        <v>Novato</v>
      </c>
      <c r="X279" s="21">
        <v>2</v>
      </c>
      <c r="Y279" s="21" t="str" cm="1">
        <f t="array" ref="Y279">_xlfn.IFS(X279=0,"No evidenciado",X279=1,"Novato",X279=2,"Principiante avanzado",X279=3,"Competente",X279=4,"Proficiente",X279=5,"Master")</f>
        <v>Principiante avanzado</v>
      </c>
      <c r="Z279" s="21">
        <v>2</v>
      </c>
      <c r="AA279" s="21" t="str" cm="1">
        <f t="array" ref="AA279">_xlfn.IFS(Z279=0,"No evidenciado",Z279=1,"Novato",Z279=2,"Principiante avanzado",Z279=3,"Competente",Z279=4,"Proficiente",Z279=5,"Master")</f>
        <v>Principiante avanzado</v>
      </c>
      <c r="AB279" s="21">
        <v>1</v>
      </c>
      <c r="AC279" s="21" t="str" cm="1">
        <f t="array" ref="AC279">_xlfn.IFS(AB279=0,"Prenovato",AB279=1,"Novato",AB279=2,"Principiante avanzado",AB279=3,"Competente",AB279=4,"Proficiente",AB279=5,"Master")</f>
        <v>Novato</v>
      </c>
      <c r="AD279" s="21" t="str">
        <f t="shared" si="25"/>
        <v>EVALUACIÓN</v>
      </c>
    </row>
    <row r="280" spans="1:30" x14ac:dyDescent="0.25">
      <c r="A280" t="s">
        <v>196</v>
      </c>
      <c r="B280" t="s">
        <v>202</v>
      </c>
      <c r="C280" t="s">
        <v>205</v>
      </c>
      <c r="D280" t="s">
        <v>207</v>
      </c>
      <c r="E280" t="s">
        <v>224</v>
      </c>
      <c r="F280" t="s">
        <v>263</v>
      </c>
      <c r="G280" t="s">
        <v>305</v>
      </c>
      <c r="H280" s="5">
        <v>44409</v>
      </c>
      <c r="I280" s="1">
        <f t="shared" ca="1" si="22"/>
        <v>22</v>
      </c>
      <c r="J280" s="1" t="str">
        <f t="shared" ca="1" si="23"/>
        <v>3. Mayor a 6 meses</v>
      </c>
      <c r="K280" t="str">
        <f t="shared" si="21"/>
        <v>NO</v>
      </c>
      <c r="L280" t="s">
        <v>330</v>
      </c>
      <c r="M280" t="s">
        <v>335</v>
      </c>
      <c r="N280" t="s">
        <v>31</v>
      </c>
      <c r="O280" t="s">
        <v>31</v>
      </c>
      <c r="P280" t="str">
        <f t="shared" si="24"/>
        <v>OSCAR ANTONIO URBANO GRADOSPatrones de Arq. Soluciones</v>
      </c>
      <c r="Q280">
        <v>2</v>
      </c>
      <c r="R280" t="s">
        <v>4</v>
      </c>
      <c r="S280" t="s">
        <v>21</v>
      </c>
      <c r="T280" s="21">
        <v>2</v>
      </c>
      <c r="U280" s="21" t="str" cm="1">
        <f t="array" ref="U280">_xlfn.IFS(T280=0,"Prenovato",T280=1,"Novato",T280=2,"Principiante avanzado",T280=3,"Competente",T280=4,"Proficiente",T280=5,"Master")</f>
        <v>Principiante avanzado</v>
      </c>
      <c r="V280" s="21">
        <v>1</v>
      </c>
      <c r="W280" s="21" t="str" cm="1">
        <f t="array" ref="W280">_xlfn.IFS(V280=0,"No evidenciado",V280=1,"Novato",V280=2,"Principiante avanzado",V280=3,"Competente",V280=4,"Proficiente",V280=5,"Master")</f>
        <v>Novato</v>
      </c>
      <c r="X280" s="21">
        <v>2</v>
      </c>
      <c r="Y280" s="21" t="str" cm="1">
        <f t="array" ref="Y280">_xlfn.IFS(X280=0,"No evidenciado",X280=1,"Novato",X280=2,"Principiante avanzado",X280=3,"Competente",X280=4,"Proficiente",X280=5,"Master")</f>
        <v>Principiante avanzado</v>
      </c>
      <c r="Z280" s="21">
        <v>2</v>
      </c>
      <c r="AA280" s="21" t="str" cm="1">
        <f t="array" ref="AA280">_xlfn.IFS(Z280=0,"No evidenciado",Z280=1,"Novato",Z280=2,"Principiante avanzado",Z280=3,"Competente",Z280=4,"Proficiente",Z280=5,"Master")</f>
        <v>Principiante avanzado</v>
      </c>
      <c r="AB280" s="21">
        <v>1</v>
      </c>
      <c r="AC280" s="21" t="str" cm="1">
        <f t="array" ref="AC280">_xlfn.IFS(AB280=0,"Prenovato",AB280=1,"Novato",AB280=2,"Principiante avanzado",AB280=3,"Competente",AB280=4,"Proficiente",AB280=5,"Master")</f>
        <v>Novato</v>
      </c>
      <c r="AD280" s="21" t="str">
        <f t="shared" si="25"/>
        <v>EVALUACIÓN</v>
      </c>
    </row>
    <row r="281" spans="1:30" x14ac:dyDescent="0.25">
      <c r="A281" t="s">
        <v>196</v>
      </c>
      <c r="B281" t="s">
        <v>202</v>
      </c>
      <c r="C281" t="s">
        <v>205</v>
      </c>
      <c r="D281" t="s">
        <v>207</v>
      </c>
      <c r="E281" t="s">
        <v>224</v>
      </c>
      <c r="F281" t="s">
        <v>263</v>
      </c>
      <c r="G281" t="s">
        <v>305</v>
      </c>
      <c r="H281" s="5">
        <v>44409</v>
      </c>
      <c r="I281" s="1">
        <f t="shared" ca="1" si="22"/>
        <v>22</v>
      </c>
      <c r="J281" s="1" t="str">
        <f t="shared" ca="1" si="23"/>
        <v>3. Mayor a 6 meses</v>
      </c>
      <c r="K281" t="str">
        <f t="shared" si="21"/>
        <v>NO</v>
      </c>
      <c r="L281" t="s">
        <v>330</v>
      </c>
      <c r="M281" t="s">
        <v>334</v>
      </c>
      <c r="N281" t="s">
        <v>31</v>
      </c>
      <c r="O281" t="s">
        <v>31</v>
      </c>
      <c r="P281" t="str">
        <f t="shared" si="24"/>
        <v>OSCAR ANTONIO URBANO GRADOSPlataformas</v>
      </c>
      <c r="Q281">
        <v>3</v>
      </c>
      <c r="R281" t="s">
        <v>5</v>
      </c>
      <c r="S281" t="s">
        <v>21</v>
      </c>
      <c r="T281" s="21">
        <v>2</v>
      </c>
      <c r="U281" s="21" t="str" cm="1">
        <f t="array" ref="U281">_xlfn.IFS(T281=0,"Prenovato",T281=1,"Novato",T281=2,"Principiante avanzado",T281=3,"Competente",T281=4,"Proficiente",T281=5,"Master")</f>
        <v>Principiante avanzado</v>
      </c>
      <c r="V281" s="21">
        <v>1</v>
      </c>
      <c r="W281" s="21" t="str" cm="1">
        <f t="array" ref="W281">_xlfn.IFS(V281=0,"No evidenciado",V281=1,"Novato",V281=2,"Principiante avanzado",V281=3,"Competente",V281=4,"Proficiente",V281=5,"Master")</f>
        <v>Novato</v>
      </c>
      <c r="X281" s="21">
        <v>2</v>
      </c>
      <c r="Y281" s="21" t="str" cm="1">
        <f t="array" ref="Y281">_xlfn.IFS(X281=0,"No evidenciado",X281=1,"Novato",X281=2,"Principiante avanzado",X281=3,"Competente",X281=4,"Proficiente",X281=5,"Master")</f>
        <v>Principiante avanzado</v>
      </c>
      <c r="Z281" s="21">
        <v>2</v>
      </c>
      <c r="AA281" s="21" t="str" cm="1">
        <f t="array" ref="AA281">_xlfn.IFS(Z281=0,"No evidenciado",Z281=1,"Novato",Z281=2,"Principiante avanzado",Z281=3,"Competente",Z281=4,"Proficiente",Z281=5,"Master")</f>
        <v>Principiante avanzado</v>
      </c>
      <c r="AB281" s="21">
        <v>1</v>
      </c>
      <c r="AC281" s="21" t="str" cm="1">
        <f t="array" ref="AC281">_xlfn.IFS(AB281=0,"Prenovato",AB281=1,"Novato",AB281=2,"Principiante avanzado",AB281=3,"Competente",AB281=4,"Proficiente",AB281=5,"Master")</f>
        <v>Novato</v>
      </c>
      <c r="AD281" s="21" t="str">
        <f t="shared" si="25"/>
        <v>EVALUACIÓN</v>
      </c>
    </row>
    <row r="282" spans="1:30" x14ac:dyDescent="0.25">
      <c r="A282" t="s">
        <v>198</v>
      </c>
      <c r="B282" t="s">
        <v>204</v>
      </c>
      <c r="C282" t="s">
        <v>205</v>
      </c>
      <c r="D282" t="s">
        <v>207</v>
      </c>
      <c r="E282" t="s">
        <v>225</v>
      </c>
      <c r="F282" t="s">
        <v>264</v>
      </c>
      <c r="G282" t="s">
        <v>306</v>
      </c>
      <c r="H282" s="5">
        <v>44409</v>
      </c>
      <c r="I282" s="1">
        <f t="shared" ca="1" si="22"/>
        <v>22</v>
      </c>
      <c r="J282" s="1" t="str">
        <f t="shared" ca="1" si="23"/>
        <v>3. Mayor a 6 meses</v>
      </c>
      <c r="K282" t="str">
        <f t="shared" si="21"/>
        <v>NO</v>
      </c>
      <c r="L282" t="s">
        <v>330</v>
      </c>
      <c r="M282" t="s">
        <v>344</v>
      </c>
      <c r="N282" t="s">
        <v>345</v>
      </c>
      <c r="O282" t="s">
        <v>345</v>
      </c>
      <c r="P282" t="str">
        <f t="shared" si="24"/>
        <v>JUAN MANUEL TIPISMANA LARAAutomatización</v>
      </c>
      <c r="Q282">
        <v>2</v>
      </c>
      <c r="R282" t="s">
        <v>4</v>
      </c>
      <c r="S282" t="s">
        <v>21</v>
      </c>
      <c r="T282" s="21">
        <v>1</v>
      </c>
      <c r="U282" s="21" t="str" cm="1">
        <f t="array" ref="U282">_xlfn.IFS(T282=0,"Prenovato",T282=1,"Novato",T282=2,"Principiante avanzado",T282=3,"Competente",T282=4,"Proficiente",T282=5,"Master")</f>
        <v>Novato</v>
      </c>
      <c r="V282" s="21">
        <v>2</v>
      </c>
      <c r="W282" s="21" t="str" cm="1">
        <f t="array" ref="W282">_xlfn.IFS(V282=0,"No evidenciado",V282=1,"Novato",V282=2,"Principiante avanzado",V282=3,"Competente",V282=4,"Proficiente",V282=5,"Master")</f>
        <v>Principiante avanzado</v>
      </c>
      <c r="X282" s="21">
        <v>2</v>
      </c>
      <c r="Y282" s="21" t="str" cm="1">
        <f t="array" ref="Y282">_xlfn.IFS(X282=0,"No evidenciado",X282=1,"Novato",X282=2,"Principiante avanzado",X282=3,"Competente",X282=4,"Proficiente",X282=5,"Master")</f>
        <v>Principiante avanzado</v>
      </c>
      <c r="Z282" s="21">
        <v>3</v>
      </c>
      <c r="AA282" s="21" t="str" cm="1">
        <f t="array" ref="AA282">_xlfn.IFS(Z282=0,"No evidenciado",Z282=1,"Novato",Z282=2,"Principiante avanzado",Z282=3,"Competente",Z282=4,"Proficiente",Z282=5,"Master")</f>
        <v>Competente</v>
      </c>
      <c r="AB282" s="21">
        <v>1</v>
      </c>
      <c r="AC282" s="21" t="str" cm="1">
        <f t="array" ref="AC282">_xlfn.IFS(AB282=0,"Prenovato",AB282=1,"Novato",AB282=2,"Principiante avanzado",AB282=3,"Competente",AB282=4,"Proficiente",AB282=5,"Master")</f>
        <v>Novato</v>
      </c>
      <c r="AD282" s="21" t="str">
        <f t="shared" si="25"/>
        <v>EVALUACIÓN</v>
      </c>
    </row>
    <row r="283" spans="1:30" x14ac:dyDescent="0.25">
      <c r="A283" t="s">
        <v>198</v>
      </c>
      <c r="B283" t="s">
        <v>204</v>
      </c>
      <c r="C283" t="s">
        <v>205</v>
      </c>
      <c r="D283" t="s">
        <v>207</v>
      </c>
      <c r="E283" t="s">
        <v>225</v>
      </c>
      <c r="F283" t="s">
        <v>264</v>
      </c>
      <c r="G283" t="s">
        <v>306</v>
      </c>
      <c r="H283" s="5">
        <v>44409</v>
      </c>
      <c r="I283" s="1">
        <f t="shared" ca="1" si="22"/>
        <v>22</v>
      </c>
      <c r="J283" s="1" t="str">
        <f t="shared" ca="1" si="23"/>
        <v>3. Mayor a 6 meses</v>
      </c>
      <c r="K283" t="str">
        <f t="shared" si="21"/>
        <v>NO</v>
      </c>
      <c r="L283" t="s">
        <v>330</v>
      </c>
      <c r="M283" t="s">
        <v>343</v>
      </c>
      <c r="N283" t="s">
        <v>31</v>
      </c>
      <c r="O283" t="s">
        <v>31</v>
      </c>
      <c r="P283" t="str">
        <f t="shared" si="24"/>
        <v>JUAN MANUEL TIPISMANA LARADiseño de Arq. Soluciones</v>
      </c>
      <c r="Q283">
        <v>2</v>
      </c>
      <c r="R283" t="s">
        <v>4</v>
      </c>
      <c r="S283" t="s">
        <v>21</v>
      </c>
      <c r="T283" s="21">
        <v>1</v>
      </c>
      <c r="U283" s="21" t="str" cm="1">
        <f t="array" ref="U283">_xlfn.IFS(T283=0,"Prenovato",T283=1,"Novato",T283=2,"Principiante avanzado",T283=3,"Competente",T283=4,"Proficiente",T283=5,"Master")</f>
        <v>Novato</v>
      </c>
      <c r="V283" s="21">
        <v>2</v>
      </c>
      <c r="W283" s="21" t="str" cm="1">
        <f t="array" ref="W283">_xlfn.IFS(V283=0,"No evidenciado",V283=1,"Novato",V283=2,"Principiante avanzado",V283=3,"Competente",V283=4,"Proficiente",V283=5,"Master")</f>
        <v>Principiante avanzado</v>
      </c>
      <c r="X283" s="21">
        <v>2</v>
      </c>
      <c r="Y283" s="21" t="str" cm="1">
        <f t="array" ref="Y283">_xlfn.IFS(X283=0,"No evidenciado",X283=1,"Novato",X283=2,"Principiante avanzado",X283=3,"Competente",X283=4,"Proficiente",X283=5,"Master")</f>
        <v>Principiante avanzado</v>
      </c>
      <c r="Z283" s="21">
        <v>3</v>
      </c>
      <c r="AA283" s="21" t="str" cm="1">
        <f t="array" ref="AA283">_xlfn.IFS(Z283=0,"No evidenciado",Z283=1,"Novato",Z283=2,"Principiante avanzado",Z283=3,"Competente",Z283=4,"Proficiente",Z283=5,"Master")</f>
        <v>Competente</v>
      </c>
      <c r="AB283" s="21">
        <v>1</v>
      </c>
      <c r="AC283" s="21" t="str" cm="1">
        <f t="array" ref="AC283">_xlfn.IFS(AB283=0,"Prenovato",AB283=1,"Novato",AB283=2,"Principiante avanzado",AB283=3,"Competente",AB283=4,"Proficiente",AB283=5,"Master")</f>
        <v>Novato</v>
      </c>
      <c r="AD283" s="21" t="str">
        <f t="shared" si="25"/>
        <v>EVALUACIÓN</v>
      </c>
    </row>
    <row r="284" spans="1:30" x14ac:dyDescent="0.25">
      <c r="A284" t="s">
        <v>198</v>
      </c>
      <c r="B284" t="s">
        <v>204</v>
      </c>
      <c r="C284" t="s">
        <v>205</v>
      </c>
      <c r="D284" t="s">
        <v>207</v>
      </c>
      <c r="E284" t="s">
        <v>225</v>
      </c>
      <c r="F284" t="s">
        <v>264</v>
      </c>
      <c r="G284" t="s">
        <v>306</v>
      </c>
      <c r="H284" s="5">
        <v>44409</v>
      </c>
      <c r="I284" s="1">
        <f t="shared" ca="1" si="22"/>
        <v>22</v>
      </c>
      <c r="J284" s="1" t="str">
        <f t="shared" ca="1" si="23"/>
        <v>3. Mayor a 6 meses</v>
      </c>
      <c r="K284" t="str">
        <f t="shared" si="21"/>
        <v>NO</v>
      </c>
      <c r="L284" t="s">
        <v>330</v>
      </c>
      <c r="M284" t="s">
        <v>341</v>
      </c>
      <c r="N284" t="s">
        <v>31</v>
      </c>
      <c r="O284" t="s">
        <v>31</v>
      </c>
      <c r="P284" t="str">
        <f t="shared" si="24"/>
        <v>JUAN MANUEL TIPISMANA LARAEcosistema BCP</v>
      </c>
      <c r="Q284">
        <v>2</v>
      </c>
      <c r="R284" t="s">
        <v>4</v>
      </c>
      <c r="S284" t="s">
        <v>21</v>
      </c>
      <c r="T284" s="21">
        <v>1</v>
      </c>
      <c r="U284" s="21" t="str" cm="1">
        <f t="array" ref="U284">_xlfn.IFS(T284=0,"Prenovato",T284=1,"Novato",T284=2,"Principiante avanzado",T284=3,"Competente",T284=4,"Proficiente",T284=5,"Master")</f>
        <v>Novato</v>
      </c>
      <c r="V284" s="21">
        <v>2</v>
      </c>
      <c r="W284" s="21" t="str" cm="1">
        <f t="array" ref="W284">_xlfn.IFS(V284=0,"No evidenciado",V284=1,"Novato",V284=2,"Principiante avanzado",V284=3,"Competente",V284=4,"Proficiente",V284=5,"Master")</f>
        <v>Principiante avanzado</v>
      </c>
      <c r="X284" s="21">
        <v>2</v>
      </c>
      <c r="Y284" s="21" t="str" cm="1">
        <f t="array" ref="Y284">_xlfn.IFS(X284=0,"No evidenciado",X284=1,"Novato",X284=2,"Principiante avanzado",X284=3,"Competente",X284=4,"Proficiente",X284=5,"Master")</f>
        <v>Principiante avanzado</v>
      </c>
      <c r="Z284" s="21">
        <v>3</v>
      </c>
      <c r="AA284" s="21" t="str" cm="1">
        <f t="array" ref="AA284">_xlfn.IFS(Z284=0,"No evidenciado",Z284=1,"Novato",Z284=2,"Principiante avanzado",Z284=3,"Competente",Z284=4,"Proficiente",Z284=5,"Master")</f>
        <v>Competente</v>
      </c>
      <c r="AB284" s="21">
        <v>1</v>
      </c>
      <c r="AC284" s="21" t="str" cm="1">
        <f t="array" ref="AC284">_xlfn.IFS(AB284=0,"Prenovato",AB284=1,"Novato",AB284=2,"Principiante avanzado",AB284=3,"Competente",AB284=4,"Proficiente",AB284=5,"Master")</f>
        <v>Novato</v>
      </c>
      <c r="AD284" s="21" t="str">
        <f t="shared" si="25"/>
        <v>EVALUACIÓN</v>
      </c>
    </row>
    <row r="285" spans="1:30" x14ac:dyDescent="0.25">
      <c r="A285" t="s">
        <v>198</v>
      </c>
      <c r="B285" t="s">
        <v>204</v>
      </c>
      <c r="C285" t="s">
        <v>205</v>
      </c>
      <c r="D285" t="s">
        <v>207</v>
      </c>
      <c r="E285" t="s">
        <v>225</v>
      </c>
      <c r="F285" t="s">
        <v>264</v>
      </c>
      <c r="G285" t="s">
        <v>306</v>
      </c>
      <c r="H285" s="5">
        <v>44409</v>
      </c>
      <c r="I285" s="1">
        <f t="shared" ca="1" si="22"/>
        <v>22</v>
      </c>
      <c r="J285" s="1" t="str">
        <f t="shared" ca="1" si="23"/>
        <v>3. Mayor a 6 meses</v>
      </c>
      <c r="K285" t="str">
        <f t="shared" si="21"/>
        <v>NO</v>
      </c>
      <c r="L285" t="s">
        <v>330</v>
      </c>
      <c r="M285" t="s">
        <v>342</v>
      </c>
      <c r="N285" t="s">
        <v>345</v>
      </c>
      <c r="O285" t="s">
        <v>345</v>
      </c>
      <c r="P285" t="str">
        <f t="shared" si="24"/>
        <v>JUAN MANUEL TIPISMANA LARAFrameworks de arquitectura empresarial</v>
      </c>
      <c r="Q285">
        <v>2</v>
      </c>
      <c r="R285" t="s">
        <v>4</v>
      </c>
      <c r="S285" t="s">
        <v>21</v>
      </c>
      <c r="T285" s="21">
        <v>1</v>
      </c>
      <c r="U285" s="21" t="str" cm="1">
        <f t="array" ref="U285">_xlfn.IFS(T285=0,"Prenovato",T285=1,"Novato",T285=2,"Principiante avanzado",T285=3,"Competente",T285=4,"Proficiente",T285=5,"Master")</f>
        <v>Novato</v>
      </c>
      <c r="V285" s="21">
        <v>2</v>
      </c>
      <c r="W285" s="21" t="str" cm="1">
        <f t="array" ref="W285">_xlfn.IFS(V285=0,"No evidenciado",V285=1,"Novato",V285=2,"Principiante avanzado",V285=3,"Competente",V285=4,"Proficiente",V285=5,"Master")</f>
        <v>Principiante avanzado</v>
      </c>
      <c r="X285" s="21">
        <v>2</v>
      </c>
      <c r="Y285" s="21" t="str" cm="1">
        <f t="array" ref="Y285">_xlfn.IFS(X285=0,"No evidenciado",X285=1,"Novato",X285=2,"Principiante avanzado",X285=3,"Competente",X285=4,"Proficiente",X285=5,"Master")</f>
        <v>Principiante avanzado</v>
      </c>
      <c r="Z285" s="21">
        <v>3</v>
      </c>
      <c r="AA285" s="21" t="str" cm="1">
        <f t="array" ref="AA285">_xlfn.IFS(Z285=0,"No evidenciado",Z285=1,"Novato",Z285=2,"Principiante avanzado",Z285=3,"Competente",Z285=4,"Proficiente",Z285=5,"Master")</f>
        <v>Competente</v>
      </c>
      <c r="AB285" s="21">
        <v>1</v>
      </c>
      <c r="AC285" s="21" t="str" cm="1">
        <f t="array" ref="AC285">_xlfn.IFS(AB285=0,"Prenovato",AB285=1,"Novato",AB285=2,"Principiante avanzado",AB285=3,"Competente",AB285=4,"Proficiente",AB285=5,"Master")</f>
        <v>Novato</v>
      </c>
      <c r="AD285" s="21" t="str">
        <f t="shared" si="25"/>
        <v>EVALUACIÓN</v>
      </c>
    </row>
    <row r="286" spans="1:30" x14ac:dyDescent="0.25">
      <c r="A286" t="s">
        <v>198</v>
      </c>
      <c r="B286" t="s">
        <v>204</v>
      </c>
      <c r="C286" t="s">
        <v>205</v>
      </c>
      <c r="D286" t="s">
        <v>207</v>
      </c>
      <c r="E286" t="s">
        <v>225</v>
      </c>
      <c r="F286" t="s">
        <v>264</v>
      </c>
      <c r="G286" t="s">
        <v>306</v>
      </c>
      <c r="H286" s="5">
        <v>44409</v>
      </c>
      <c r="I286" s="1">
        <f t="shared" ca="1" si="22"/>
        <v>22</v>
      </c>
      <c r="J286" s="1" t="str">
        <f t="shared" ca="1" si="23"/>
        <v>3. Mayor a 6 meses</v>
      </c>
      <c r="K286" t="str">
        <f t="shared" si="21"/>
        <v>NO</v>
      </c>
      <c r="L286" t="s">
        <v>330</v>
      </c>
      <c r="M286" t="s">
        <v>340</v>
      </c>
      <c r="N286" t="s">
        <v>346</v>
      </c>
      <c r="O286" t="s">
        <v>345</v>
      </c>
      <c r="P286" t="str">
        <f t="shared" si="24"/>
        <v>JUAN MANUEL TIPISMANA LARAIngeniería de software</v>
      </c>
      <c r="Q286">
        <v>2</v>
      </c>
      <c r="R286" t="s">
        <v>4</v>
      </c>
      <c r="S286" t="s">
        <v>21</v>
      </c>
      <c r="T286" s="21">
        <v>1</v>
      </c>
      <c r="U286" s="21" t="str" cm="1">
        <f t="array" ref="U286">_xlfn.IFS(T286=0,"Prenovato",T286=1,"Novato",T286=2,"Principiante avanzado",T286=3,"Competente",T286=4,"Proficiente",T286=5,"Master")</f>
        <v>Novato</v>
      </c>
      <c r="V286" s="21">
        <v>2</v>
      </c>
      <c r="W286" s="21" t="str" cm="1">
        <f t="array" ref="W286">_xlfn.IFS(V286=0,"No evidenciado",V286=1,"Novato",V286=2,"Principiante avanzado",V286=3,"Competente",V286=4,"Proficiente",V286=5,"Master")</f>
        <v>Principiante avanzado</v>
      </c>
      <c r="X286" s="21">
        <v>2</v>
      </c>
      <c r="Y286" s="21" t="str" cm="1">
        <f t="array" ref="Y286">_xlfn.IFS(X286=0,"No evidenciado",X286=1,"Novato",X286=2,"Principiante avanzado",X286=3,"Competente",X286=4,"Proficiente",X286=5,"Master")</f>
        <v>Principiante avanzado</v>
      </c>
      <c r="Z286" s="21">
        <v>3</v>
      </c>
      <c r="AA286" s="21" t="str" cm="1">
        <f t="array" ref="AA286">_xlfn.IFS(Z286=0,"No evidenciado",Z286=1,"Novato",Z286=2,"Principiante avanzado",Z286=3,"Competente",Z286=4,"Proficiente",Z286=5,"Master")</f>
        <v>Competente</v>
      </c>
      <c r="AB286" s="21">
        <v>1</v>
      </c>
      <c r="AC286" s="21" t="str" cm="1">
        <f t="array" ref="AC286">_xlfn.IFS(AB286=0,"Prenovato",AB286=1,"Novato",AB286=2,"Principiante avanzado",AB286=3,"Competente",AB286=4,"Proficiente",AB286=5,"Master")</f>
        <v>Novato</v>
      </c>
      <c r="AD286" s="21" t="str">
        <f t="shared" si="25"/>
        <v>EVALUACIÓN</v>
      </c>
    </row>
    <row r="287" spans="1:30" x14ac:dyDescent="0.25">
      <c r="A287" t="s">
        <v>198</v>
      </c>
      <c r="B287" t="s">
        <v>204</v>
      </c>
      <c r="C287" t="s">
        <v>205</v>
      </c>
      <c r="D287" t="s">
        <v>207</v>
      </c>
      <c r="E287" t="s">
        <v>225</v>
      </c>
      <c r="F287" t="s">
        <v>264</v>
      </c>
      <c r="G287" t="s">
        <v>306</v>
      </c>
      <c r="H287" s="5">
        <v>44409</v>
      </c>
      <c r="I287" s="1">
        <f t="shared" ca="1" si="22"/>
        <v>22</v>
      </c>
      <c r="J287" s="1" t="str">
        <f t="shared" ca="1" si="23"/>
        <v>3. Mayor a 6 meses</v>
      </c>
      <c r="K287" t="str">
        <f t="shared" si="21"/>
        <v>NO</v>
      </c>
      <c r="L287" t="s">
        <v>330</v>
      </c>
      <c r="M287" t="s">
        <v>339</v>
      </c>
      <c r="N287" t="s">
        <v>346</v>
      </c>
      <c r="O287" t="s">
        <v>345</v>
      </c>
      <c r="P287" t="str">
        <f t="shared" si="24"/>
        <v>JUAN MANUEL TIPISMANA LARAMicroservicios y APIs</v>
      </c>
      <c r="Q287">
        <v>1</v>
      </c>
      <c r="R287" t="s">
        <v>6</v>
      </c>
      <c r="S287" t="s">
        <v>21</v>
      </c>
      <c r="T287" s="21">
        <v>1</v>
      </c>
      <c r="U287" s="21" t="str" cm="1">
        <f t="array" ref="U287">_xlfn.IFS(T287=0,"Prenovato",T287=1,"Novato",T287=2,"Principiante avanzado",T287=3,"Competente",T287=4,"Proficiente",T287=5,"Master")</f>
        <v>Novato</v>
      </c>
      <c r="V287" s="21">
        <v>2</v>
      </c>
      <c r="W287" s="21" t="str" cm="1">
        <f t="array" ref="W287">_xlfn.IFS(V287=0,"No evidenciado",V287=1,"Novato",V287=2,"Principiante avanzado",V287=3,"Competente",V287=4,"Proficiente",V287=5,"Master")</f>
        <v>Principiante avanzado</v>
      </c>
      <c r="X287" s="21">
        <v>2</v>
      </c>
      <c r="Y287" s="21" t="str" cm="1">
        <f t="array" ref="Y287">_xlfn.IFS(X287=0,"No evidenciado",X287=1,"Novato",X287=2,"Principiante avanzado",X287=3,"Competente",X287=4,"Proficiente",X287=5,"Master")</f>
        <v>Principiante avanzado</v>
      </c>
      <c r="Z287" s="21">
        <v>3</v>
      </c>
      <c r="AA287" s="21" t="str" cm="1">
        <f t="array" ref="AA287">_xlfn.IFS(Z287=0,"No evidenciado",Z287=1,"Novato",Z287=2,"Principiante avanzado",Z287=3,"Competente",Z287=4,"Proficiente",Z287=5,"Master")</f>
        <v>Competente</v>
      </c>
      <c r="AB287" s="21">
        <v>1</v>
      </c>
      <c r="AC287" s="21" t="str" cm="1">
        <f t="array" ref="AC287">_xlfn.IFS(AB287=0,"Prenovato",AB287=1,"Novato",AB287=2,"Principiante avanzado",AB287=3,"Competente",AB287=4,"Proficiente",AB287=5,"Master")</f>
        <v>Novato</v>
      </c>
      <c r="AD287" s="21" t="str">
        <f t="shared" si="25"/>
        <v>EVALUACIÓN</v>
      </c>
    </row>
    <row r="288" spans="1:30" x14ac:dyDescent="0.25">
      <c r="A288" t="s">
        <v>198</v>
      </c>
      <c r="B288" t="s">
        <v>204</v>
      </c>
      <c r="C288" t="s">
        <v>205</v>
      </c>
      <c r="D288" t="s">
        <v>207</v>
      </c>
      <c r="E288" t="s">
        <v>225</v>
      </c>
      <c r="F288" t="s">
        <v>264</v>
      </c>
      <c r="G288" t="s">
        <v>306</v>
      </c>
      <c r="H288" s="5">
        <v>44409</v>
      </c>
      <c r="I288" s="1">
        <f t="shared" ca="1" si="22"/>
        <v>22</v>
      </c>
      <c r="J288" s="1" t="str">
        <f t="shared" ca="1" si="23"/>
        <v>3. Mayor a 6 meses</v>
      </c>
      <c r="K288" t="str">
        <f t="shared" si="21"/>
        <v>NO</v>
      </c>
      <c r="L288" t="s">
        <v>330</v>
      </c>
      <c r="M288" t="s">
        <v>337</v>
      </c>
      <c r="N288" t="s">
        <v>345</v>
      </c>
      <c r="O288" t="s">
        <v>345</v>
      </c>
      <c r="P288" t="str">
        <f t="shared" si="24"/>
        <v>JUAN MANUEL TIPISMANA LARAModelos Bancarios</v>
      </c>
      <c r="Q288">
        <v>1</v>
      </c>
      <c r="R288" t="s">
        <v>6</v>
      </c>
      <c r="S288" t="s">
        <v>21</v>
      </c>
      <c r="T288" s="21">
        <v>1</v>
      </c>
      <c r="U288" s="21" t="str" cm="1">
        <f t="array" ref="U288">_xlfn.IFS(T288=0,"Prenovato",T288=1,"Novato",T288=2,"Principiante avanzado",T288=3,"Competente",T288=4,"Proficiente",T288=5,"Master")</f>
        <v>Novato</v>
      </c>
      <c r="V288" s="21">
        <v>2</v>
      </c>
      <c r="W288" s="21" t="str" cm="1">
        <f t="array" ref="W288">_xlfn.IFS(V288=0,"No evidenciado",V288=1,"Novato",V288=2,"Principiante avanzado",V288=3,"Competente",V288=4,"Proficiente",V288=5,"Master")</f>
        <v>Principiante avanzado</v>
      </c>
      <c r="X288" s="21">
        <v>2</v>
      </c>
      <c r="Y288" s="21" t="str" cm="1">
        <f t="array" ref="Y288">_xlfn.IFS(X288=0,"No evidenciado",X288=1,"Novato",X288=2,"Principiante avanzado",X288=3,"Competente",X288=4,"Proficiente",X288=5,"Master")</f>
        <v>Principiante avanzado</v>
      </c>
      <c r="Z288" s="21">
        <v>3</v>
      </c>
      <c r="AA288" s="21" t="str" cm="1">
        <f t="array" ref="AA288">_xlfn.IFS(Z288=0,"No evidenciado",Z288=1,"Novato",Z288=2,"Principiante avanzado",Z288=3,"Competente",Z288=4,"Proficiente",Z288=5,"Master")</f>
        <v>Competente</v>
      </c>
      <c r="AB288" s="21">
        <v>1</v>
      </c>
      <c r="AC288" s="21" t="str" cm="1">
        <f t="array" ref="AC288">_xlfn.IFS(AB288=0,"Prenovato",AB288=1,"Novato",AB288=2,"Principiante avanzado",AB288=3,"Competente",AB288=4,"Proficiente",AB288=5,"Master")</f>
        <v>Novato</v>
      </c>
      <c r="AD288" s="21" t="str">
        <f t="shared" si="25"/>
        <v>EVALUACIÓN</v>
      </c>
    </row>
    <row r="289" spans="1:30" x14ac:dyDescent="0.25">
      <c r="A289" t="s">
        <v>198</v>
      </c>
      <c r="B289" t="s">
        <v>204</v>
      </c>
      <c r="C289" t="s">
        <v>205</v>
      </c>
      <c r="D289" t="s">
        <v>207</v>
      </c>
      <c r="E289" t="s">
        <v>225</v>
      </c>
      <c r="F289" t="s">
        <v>264</v>
      </c>
      <c r="G289" t="s">
        <v>306</v>
      </c>
      <c r="H289" s="5">
        <v>44409</v>
      </c>
      <c r="I289" s="1">
        <f t="shared" ca="1" si="22"/>
        <v>22</v>
      </c>
      <c r="J289" s="1" t="str">
        <f t="shared" ca="1" si="23"/>
        <v>3. Mayor a 6 meses</v>
      </c>
      <c r="K289" t="str">
        <f t="shared" si="21"/>
        <v>NO</v>
      </c>
      <c r="L289" t="s">
        <v>330</v>
      </c>
      <c r="M289" t="s">
        <v>338</v>
      </c>
      <c r="N289" t="s">
        <v>346</v>
      </c>
      <c r="O289" t="s">
        <v>345</v>
      </c>
      <c r="P289" t="str">
        <f t="shared" si="24"/>
        <v>JUAN MANUEL TIPISMANA LARAOpen Banking</v>
      </c>
      <c r="Q289">
        <v>1</v>
      </c>
      <c r="R289" t="s">
        <v>6</v>
      </c>
      <c r="S289" t="s">
        <v>21</v>
      </c>
      <c r="T289" s="21">
        <v>1</v>
      </c>
      <c r="U289" s="21" t="str" cm="1">
        <f t="array" ref="U289">_xlfn.IFS(T289=0,"Prenovato",T289=1,"Novato",T289=2,"Principiante avanzado",T289=3,"Competente",T289=4,"Proficiente",T289=5,"Master")</f>
        <v>Novato</v>
      </c>
      <c r="V289" s="21">
        <v>2</v>
      </c>
      <c r="W289" s="21" t="str" cm="1">
        <f t="array" ref="W289">_xlfn.IFS(V289=0,"No evidenciado",V289=1,"Novato",V289=2,"Principiante avanzado",V289=3,"Competente",V289=4,"Proficiente",V289=5,"Master")</f>
        <v>Principiante avanzado</v>
      </c>
      <c r="X289" s="21">
        <v>2</v>
      </c>
      <c r="Y289" s="21" t="str" cm="1">
        <f t="array" ref="Y289">_xlfn.IFS(X289=0,"No evidenciado",X289=1,"Novato",X289=2,"Principiante avanzado",X289=3,"Competente",X289=4,"Proficiente",X289=5,"Master")</f>
        <v>Principiante avanzado</v>
      </c>
      <c r="Z289" s="21">
        <v>3</v>
      </c>
      <c r="AA289" s="21" t="str" cm="1">
        <f t="array" ref="AA289">_xlfn.IFS(Z289=0,"No evidenciado",Z289=1,"Novato",Z289=2,"Principiante avanzado",Z289=3,"Competente",Z289=4,"Proficiente",Z289=5,"Master")</f>
        <v>Competente</v>
      </c>
      <c r="AB289" s="21">
        <v>1</v>
      </c>
      <c r="AC289" s="21" t="str" cm="1">
        <f t="array" ref="AC289">_xlfn.IFS(AB289=0,"Prenovato",AB289=1,"Novato",AB289=2,"Principiante avanzado",AB289=3,"Competente",AB289=4,"Proficiente",AB289=5,"Master")</f>
        <v>Novato</v>
      </c>
      <c r="AD289" s="21" t="str">
        <f t="shared" si="25"/>
        <v>EVALUACIÓN</v>
      </c>
    </row>
    <row r="290" spans="1:30" x14ac:dyDescent="0.25">
      <c r="A290" t="s">
        <v>198</v>
      </c>
      <c r="B290" t="s">
        <v>204</v>
      </c>
      <c r="C290" t="s">
        <v>205</v>
      </c>
      <c r="D290" t="s">
        <v>207</v>
      </c>
      <c r="E290" t="s">
        <v>225</v>
      </c>
      <c r="F290" t="s">
        <v>264</v>
      </c>
      <c r="G290" t="s">
        <v>306</v>
      </c>
      <c r="H290" s="5">
        <v>44409</v>
      </c>
      <c r="I290" s="1">
        <f t="shared" ca="1" si="22"/>
        <v>22</v>
      </c>
      <c r="J290" s="1" t="str">
        <f t="shared" ca="1" si="23"/>
        <v>3. Mayor a 6 meses</v>
      </c>
      <c r="K290" t="str">
        <f t="shared" si="21"/>
        <v>NO</v>
      </c>
      <c r="L290" t="s">
        <v>330</v>
      </c>
      <c r="M290" t="s">
        <v>335</v>
      </c>
      <c r="N290" t="s">
        <v>31</v>
      </c>
      <c r="O290" t="s">
        <v>31</v>
      </c>
      <c r="P290" t="str">
        <f t="shared" si="24"/>
        <v>JUAN MANUEL TIPISMANA LARAPatrones de Arq. Soluciones</v>
      </c>
      <c r="Q290">
        <v>2</v>
      </c>
      <c r="R290" t="s">
        <v>4</v>
      </c>
      <c r="S290" t="s">
        <v>21</v>
      </c>
      <c r="T290" s="21">
        <v>1</v>
      </c>
      <c r="U290" s="21" t="str" cm="1">
        <f t="array" ref="U290">_xlfn.IFS(T290=0,"Prenovato",T290=1,"Novato",T290=2,"Principiante avanzado",T290=3,"Competente",T290=4,"Proficiente",T290=5,"Master")</f>
        <v>Novato</v>
      </c>
      <c r="V290" s="21">
        <v>2</v>
      </c>
      <c r="W290" s="21" t="str" cm="1">
        <f t="array" ref="W290">_xlfn.IFS(V290=0,"No evidenciado",V290=1,"Novato",V290=2,"Principiante avanzado",V290=3,"Competente",V290=4,"Proficiente",V290=5,"Master")</f>
        <v>Principiante avanzado</v>
      </c>
      <c r="X290" s="21">
        <v>2</v>
      </c>
      <c r="Y290" s="21" t="str" cm="1">
        <f t="array" ref="Y290">_xlfn.IFS(X290=0,"No evidenciado",X290=1,"Novato",X290=2,"Principiante avanzado",X290=3,"Competente",X290=4,"Proficiente",X290=5,"Master")</f>
        <v>Principiante avanzado</v>
      </c>
      <c r="Z290" s="21">
        <v>3</v>
      </c>
      <c r="AA290" s="21" t="str" cm="1">
        <f t="array" ref="AA290">_xlfn.IFS(Z290=0,"No evidenciado",Z290=1,"Novato",Z290=2,"Principiante avanzado",Z290=3,"Competente",Z290=4,"Proficiente",Z290=5,"Master")</f>
        <v>Competente</v>
      </c>
      <c r="AB290" s="21">
        <v>1</v>
      </c>
      <c r="AC290" s="21" t="str" cm="1">
        <f t="array" ref="AC290">_xlfn.IFS(AB290=0,"Prenovato",AB290=1,"Novato",AB290=2,"Principiante avanzado",AB290=3,"Competente",AB290=4,"Proficiente",AB290=5,"Master")</f>
        <v>Novato</v>
      </c>
      <c r="AD290" s="21" t="str">
        <f t="shared" si="25"/>
        <v>EVALUACIÓN</v>
      </c>
    </row>
    <row r="291" spans="1:30" x14ac:dyDescent="0.25">
      <c r="A291" t="s">
        <v>198</v>
      </c>
      <c r="B291" t="s">
        <v>204</v>
      </c>
      <c r="C291" t="s">
        <v>205</v>
      </c>
      <c r="D291" t="s">
        <v>207</v>
      </c>
      <c r="E291" t="s">
        <v>225</v>
      </c>
      <c r="F291" t="s">
        <v>264</v>
      </c>
      <c r="G291" t="s">
        <v>306</v>
      </c>
      <c r="H291" s="5">
        <v>44409</v>
      </c>
      <c r="I291" s="1">
        <f t="shared" ca="1" si="22"/>
        <v>22</v>
      </c>
      <c r="J291" s="1" t="str">
        <f t="shared" ca="1" si="23"/>
        <v>3. Mayor a 6 meses</v>
      </c>
      <c r="K291" t="str">
        <f t="shared" si="21"/>
        <v>NO</v>
      </c>
      <c r="L291" t="s">
        <v>330</v>
      </c>
      <c r="M291" t="s">
        <v>336</v>
      </c>
      <c r="N291" t="s">
        <v>345</v>
      </c>
      <c r="O291" t="s">
        <v>345</v>
      </c>
      <c r="P291" t="str">
        <f t="shared" si="24"/>
        <v>JUAN MANUEL TIPISMANA LARAPatrones de Arq. Datos</v>
      </c>
      <c r="Q291">
        <v>2</v>
      </c>
      <c r="R291" t="s">
        <v>4</v>
      </c>
      <c r="S291" t="s">
        <v>21</v>
      </c>
      <c r="T291" s="21">
        <v>1</v>
      </c>
      <c r="U291" s="21" t="str" cm="1">
        <f t="array" ref="U291">_xlfn.IFS(T291=0,"Prenovato",T291=1,"Novato",T291=2,"Principiante avanzado",T291=3,"Competente",T291=4,"Proficiente",T291=5,"Master")</f>
        <v>Novato</v>
      </c>
      <c r="V291" s="21">
        <v>2</v>
      </c>
      <c r="W291" s="21" t="str" cm="1">
        <f t="array" ref="W291">_xlfn.IFS(V291=0,"No evidenciado",V291=1,"Novato",V291=2,"Principiante avanzado",V291=3,"Competente",V291=4,"Proficiente",V291=5,"Master")</f>
        <v>Principiante avanzado</v>
      </c>
      <c r="X291" s="21">
        <v>2</v>
      </c>
      <c r="Y291" s="21" t="str" cm="1">
        <f t="array" ref="Y291">_xlfn.IFS(X291=0,"No evidenciado",X291=1,"Novato",X291=2,"Principiante avanzado",X291=3,"Competente",X291=4,"Proficiente",X291=5,"Master")</f>
        <v>Principiante avanzado</v>
      </c>
      <c r="Z291" s="21">
        <v>3</v>
      </c>
      <c r="AA291" s="21" t="str" cm="1">
        <f t="array" ref="AA291">_xlfn.IFS(Z291=0,"No evidenciado",Z291=1,"Novato",Z291=2,"Principiante avanzado",Z291=3,"Competente",Z291=4,"Proficiente",Z291=5,"Master")</f>
        <v>Competente</v>
      </c>
      <c r="AB291" s="21">
        <v>1</v>
      </c>
      <c r="AC291" s="21" t="str" cm="1">
        <f t="array" ref="AC291">_xlfn.IFS(AB291=0,"Prenovato",AB291=1,"Novato",AB291=2,"Principiante avanzado",AB291=3,"Competente",AB291=4,"Proficiente",AB291=5,"Master")</f>
        <v>Novato</v>
      </c>
      <c r="AD291" s="21" t="str">
        <f t="shared" si="25"/>
        <v>EVALUACIÓN</v>
      </c>
    </row>
    <row r="292" spans="1:30" x14ac:dyDescent="0.25">
      <c r="A292" t="s">
        <v>198</v>
      </c>
      <c r="B292" t="s">
        <v>204</v>
      </c>
      <c r="C292" t="s">
        <v>205</v>
      </c>
      <c r="D292" t="s">
        <v>207</v>
      </c>
      <c r="E292" t="s">
        <v>225</v>
      </c>
      <c r="F292" t="s">
        <v>264</v>
      </c>
      <c r="G292" t="s">
        <v>306</v>
      </c>
      <c r="H292" s="5">
        <v>44409</v>
      </c>
      <c r="I292" s="1">
        <f t="shared" ca="1" si="22"/>
        <v>22</v>
      </c>
      <c r="J292" s="1" t="str">
        <f t="shared" ca="1" si="23"/>
        <v>3. Mayor a 6 meses</v>
      </c>
      <c r="K292" t="str">
        <f t="shared" si="21"/>
        <v>NO</v>
      </c>
      <c r="L292" t="s">
        <v>330</v>
      </c>
      <c r="M292" t="s">
        <v>332</v>
      </c>
      <c r="N292" t="s">
        <v>345</v>
      </c>
      <c r="O292" t="s">
        <v>345</v>
      </c>
      <c r="P292" t="str">
        <f t="shared" si="24"/>
        <v>JUAN MANUEL TIPISMANA LARAPrincipios de seguridad</v>
      </c>
      <c r="Q292">
        <v>2</v>
      </c>
      <c r="R292" t="s">
        <v>4</v>
      </c>
      <c r="S292" t="s">
        <v>21</v>
      </c>
      <c r="T292" s="21">
        <v>1</v>
      </c>
      <c r="U292" s="21" t="str" cm="1">
        <f t="array" ref="U292">_xlfn.IFS(T292=0,"Prenovato",T292=1,"Novato",T292=2,"Principiante avanzado",T292=3,"Competente",T292=4,"Proficiente",T292=5,"Master")</f>
        <v>Novato</v>
      </c>
      <c r="V292" s="21">
        <v>2</v>
      </c>
      <c r="W292" s="21" t="str" cm="1">
        <f t="array" ref="W292">_xlfn.IFS(V292=0,"No evidenciado",V292=1,"Novato",V292=2,"Principiante avanzado",V292=3,"Competente",V292=4,"Proficiente",V292=5,"Master")</f>
        <v>Principiante avanzado</v>
      </c>
      <c r="X292" s="21">
        <v>2</v>
      </c>
      <c r="Y292" s="21" t="str" cm="1">
        <f t="array" ref="Y292">_xlfn.IFS(X292=0,"No evidenciado",X292=1,"Novato",X292=2,"Principiante avanzado",X292=3,"Competente",X292=4,"Proficiente",X292=5,"Master")</f>
        <v>Principiante avanzado</v>
      </c>
      <c r="Z292" s="21">
        <v>3</v>
      </c>
      <c r="AA292" s="21" t="str" cm="1">
        <f t="array" ref="AA292">_xlfn.IFS(Z292=0,"No evidenciado",Z292=1,"Novato",Z292=2,"Principiante avanzado",Z292=3,"Competente",Z292=4,"Proficiente",Z292=5,"Master")</f>
        <v>Competente</v>
      </c>
      <c r="AB292" s="21">
        <v>1</v>
      </c>
      <c r="AC292" s="21" t="str" cm="1">
        <f t="array" ref="AC292">_xlfn.IFS(AB292=0,"Prenovato",AB292=1,"Novato",AB292=2,"Principiante avanzado",AB292=3,"Competente",AB292=4,"Proficiente",AB292=5,"Master")</f>
        <v>Novato</v>
      </c>
      <c r="AD292" s="21" t="str">
        <f t="shared" si="25"/>
        <v>EVALUACIÓN</v>
      </c>
    </row>
    <row r="293" spans="1:30" x14ac:dyDescent="0.25">
      <c r="A293" t="s">
        <v>198</v>
      </c>
      <c r="B293" t="s">
        <v>204</v>
      </c>
      <c r="C293" t="s">
        <v>205</v>
      </c>
      <c r="D293" t="s">
        <v>207</v>
      </c>
      <c r="E293" t="s">
        <v>225</v>
      </c>
      <c r="F293" t="s">
        <v>264</v>
      </c>
      <c r="G293" t="s">
        <v>306</v>
      </c>
      <c r="H293" s="5">
        <v>44409</v>
      </c>
      <c r="I293" s="1">
        <f t="shared" ca="1" si="22"/>
        <v>22</v>
      </c>
      <c r="J293" s="1" t="str">
        <f t="shared" ca="1" si="23"/>
        <v>3. Mayor a 6 meses</v>
      </c>
      <c r="K293" t="str">
        <f t="shared" si="21"/>
        <v>NO</v>
      </c>
      <c r="L293" t="s">
        <v>330</v>
      </c>
      <c r="M293" t="s">
        <v>334</v>
      </c>
      <c r="N293" t="s">
        <v>31</v>
      </c>
      <c r="O293" t="s">
        <v>31</v>
      </c>
      <c r="P293" t="str">
        <f t="shared" si="24"/>
        <v>JUAN MANUEL TIPISMANA LARAPlataformas</v>
      </c>
      <c r="Q293">
        <v>2</v>
      </c>
      <c r="R293" t="s">
        <v>4</v>
      </c>
      <c r="S293" t="s">
        <v>21</v>
      </c>
      <c r="T293" s="21">
        <v>1</v>
      </c>
      <c r="U293" s="21" t="str" cm="1">
        <f t="array" ref="U293">_xlfn.IFS(T293=0,"Prenovato",T293=1,"Novato",T293=2,"Principiante avanzado",T293=3,"Competente",T293=4,"Proficiente",T293=5,"Master")</f>
        <v>Novato</v>
      </c>
      <c r="V293" s="21">
        <v>2</v>
      </c>
      <c r="W293" s="21" t="str" cm="1">
        <f t="array" ref="W293">_xlfn.IFS(V293=0,"No evidenciado",V293=1,"Novato",V293=2,"Principiante avanzado",V293=3,"Competente",V293=4,"Proficiente",V293=5,"Master")</f>
        <v>Principiante avanzado</v>
      </c>
      <c r="X293" s="21">
        <v>2</v>
      </c>
      <c r="Y293" s="21" t="str" cm="1">
        <f t="array" ref="Y293">_xlfn.IFS(X293=0,"No evidenciado",X293=1,"Novato",X293=2,"Principiante avanzado",X293=3,"Competente",X293=4,"Proficiente",X293=5,"Master")</f>
        <v>Principiante avanzado</v>
      </c>
      <c r="Z293" s="21">
        <v>3</v>
      </c>
      <c r="AA293" s="21" t="str" cm="1">
        <f t="array" ref="AA293">_xlfn.IFS(Z293=0,"No evidenciado",Z293=1,"Novato",Z293=2,"Principiante avanzado",Z293=3,"Competente",Z293=4,"Proficiente",Z293=5,"Master")</f>
        <v>Competente</v>
      </c>
      <c r="AB293" s="21">
        <v>1</v>
      </c>
      <c r="AC293" s="21" t="str" cm="1">
        <f t="array" ref="AC293">_xlfn.IFS(AB293=0,"Prenovato",AB293=1,"Novato",AB293=2,"Principiante avanzado",AB293=3,"Competente",AB293=4,"Proficiente",AB293=5,"Master")</f>
        <v>Novato</v>
      </c>
      <c r="AD293" s="21" t="str">
        <f t="shared" si="25"/>
        <v>EVALUACIÓN</v>
      </c>
    </row>
    <row r="294" spans="1:30" x14ac:dyDescent="0.25">
      <c r="A294" t="s">
        <v>198</v>
      </c>
      <c r="B294" t="s">
        <v>204</v>
      </c>
      <c r="C294" t="s">
        <v>205</v>
      </c>
      <c r="D294" t="s">
        <v>207</v>
      </c>
      <c r="E294" t="s">
        <v>225</v>
      </c>
      <c r="F294" t="s">
        <v>264</v>
      </c>
      <c r="G294" t="s">
        <v>306</v>
      </c>
      <c r="H294" s="5">
        <v>44409</v>
      </c>
      <c r="I294" s="1">
        <f t="shared" ca="1" si="22"/>
        <v>22</v>
      </c>
      <c r="J294" s="1" t="str">
        <f t="shared" ca="1" si="23"/>
        <v>3. Mayor a 6 meses</v>
      </c>
      <c r="K294" t="str">
        <f t="shared" si="21"/>
        <v>NO</v>
      </c>
      <c r="L294" t="s">
        <v>330</v>
      </c>
      <c r="M294" t="s">
        <v>331</v>
      </c>
      <c r="N294" t="s">
        <v>345</v>
      </c>
      <c r="O294" t="s">
        <v>345</v>
      </c>
      <c r="P294" t="str">
        <f t="shared" si="24"/>
        <v>JUAN MANUEL TIPISMANA LARACloud</v>
      </c>
      <c r="Q294">
        <v>2</v>
      </c>
      <c r="R294" t="s">
        <v>4</v>
      </c>
      <c r="S294" t="s">
        <v>21</v>
      </c>
      <c r="T294" s="21">
        <v>1</v>
      </c>
      <c r="U294" s="21" t="str" cm="1">
        <f t="array" ref="U294">_xlfn.IFS(T294=0,"Prenovato",T294=1,"Novato",T294=2,"Principiante avanzado",T294=3,"Competente",T294=4,"Proficiente",T294=5,"Master")</f>
        <v>Novato</v>
      </c>
      <c r="V294" s="21">
        <v>2</v>
      </c>
      <c r="W294" s="21" t="str" cm="1">
        <f t="array" ref="W294">_xlfn.IFS(V294=0,"No evidenciado",V294=1,"Novato",V294=2,"Principiante avanzado",V294=3,"Competente",V294=4,"Proficiente",V294=5,"Master")</f>
        <v>Principiante avanzado</v>
      </c>
      <c r="X294" s="21">
        <v>2</v>
      </c>
      <c r="Y294" s="21" t="str" cm="1">
        <f t="array" ref="Y294">_xlfn.IFS(X294=0,"No evidenciado",X294=1,"Novato",X294=2,"Principiante avanzado",X294=3,"Competente",X294=4,"Proficiente",X294=5,"Master")</f>
        <v>Principiante avanzado</v>
      </c>
      <c r="Z294" s="21">
        <v>3</v>
      </c>
      <c r="AA294" s="21" t="str" cm="1">
        <f t="array" ref="AA294">_xlfn.IFS(Z294=0,"No evidenciado",Z294=1,"Novato",Z294=2,"Principiante avanzado",Z294=3,"Competente",Z294=4,"Proficiente",Z294=5,"Master")</f>
        <v>Competente</v>
      </c>
      <c r="AB294" s="21">
        <v>1</v>
      </c>
      <c r="AC294" s="21" t="str" cm="1">
        <f t="array" ref="AC294">_xlfn.IFS(AB294=0,"Prenovato",AB294=1,"Novato",AB294=2,"Principiante avanzado",AB294=3,"Competente",AB294=4,"Proficiente",AB294=5,"Master")</f>
        <v>Novato</v>
      </c>
      <c r="AD294" s="21" t="str">
        <f t="shared" si="25"/>
        <v>EVALUACIÓN</v>
      </c>
    </row>
    <row r="295" spans="1:30" x14ac:dyDescent="0.25">
      <c r="A295" t="s">
        <v>198</v>
      </c>
      <c r="B295" t="s">
        <v>204</v>
      </c>
      <c r="C295" t="s">
        <v>205</v>
      </c>
      <c r="D295" t="s">
        <v>207</v>
      </c>
      <c r="E295" t="s">
        <v>225</v>
      </c>
      <c r="F295" t="s">
        <v>264</v>
      </c>
      <c r="G295" t="s">
        <v>306</v>
      </c>
      <c r="H295" s="5">
        <v>44409</v>
      </c>
      <c r="I295" s="1">
        <f t="shared" ca="1" si="22"/>
        <v>22</v>
      </c>
      <c r="J295" s="1" t="str">
        <f t="shared" ca="1" si="23"/>
        <v>3. Mayor a 6 meses</v>
      </c>
      <c r="K295" t="str">
        <f t="shared" si="21"/>
        <v>NO</v>
      </c>
      <c r="L295" t="s">
        <v>330</v>
      </c>
      <c r="M295" t="s">
        <v>333</v>
      </c>
      <c r="N295" t="s">
        <v>345</v>
      </c>
      <c r="O295" t="s">
        <v>345</v>
      </c>
      <c r="P295" t="str">
        <f t="shared" si="24"/>
        <v>JUAN MANUEL TIPISMANA LARATecnología BCP</v>
      </c>
      <c r="Q295">
        <v>2</v>
      </c>
      <c r="R295" t="s">
        <v>4</v>
      </c>
      <c r="S295" t="s">
        <v>21</v>
      </c>
      <c r="T295" s="21">
        <v>1</v>
      </c>
      <c r="U295" s="21" t="str" cm="1">
        <f t="array" ref="U295">_xlfn.IFS(T295=0,"Prenovato",T295=1,"Novato",T295=2,"Principiante avanzado",T295=3,"Competente",T295=4,"Proficiente",T295=5,"Master")</f>
        <v>Novato</v>
      </c>
      <c r="V295" s="21">
        <v>2</v>
      </c>
      <c r="W295" s="21" t="str" cm="1">
        <f t="array" ref="W295">_xlfn.IFS(V295=0,"No evidenciado",V295=1,"Novato",V295=2,"Principiante avanzado",V295=3,"Competente",V295=4,"Proficiente",V295=5,"Master")</f>
        <v>Principiante avanzado</v>
      </c>
      <c r="X295" s="21">
        <v>2</v>
      </c>
      <c r="Y295" s="21" t="str" cm="1">
        <f t="array" ref="Y295">_xlfn.IFS(X295=0,"No evidenciado",X295=1,"Novato",X295=2,"Principiante avanzado",X295=3,"Competente",X295=4,"Proficiente",X295=5,"Master")</f>
        <v>Principiante avanzado</v>
      </c>
      <c r="Z295" s="21">
        <v>3</v>
      </c>
      <c r="AA295" s="21" t="str" cm="1">
        <f t="array" ref="AA295">_xlfn.IFS(Z295=0,"No evidenciado",Z295=1,"Novato",Z295=2,"Principiante avanzado",Z295=3,"Competente",Z295=4,"Proficiente",Z295=5,"Master")</f>
        <v>Competente</v>
      </c>
      <c r="AB295" s="21">
        <v>1</v>
      </c>
      <c r="AC295" s="21" t="str" cm="1">
        <f t="array" ref="AC295">_xlfn.IFS(AB295=0,"Prenovato",AB295=1,"Novato",AB295=2,"Principiante avanzado",AB295=3,"Competente",AB295=4,"Proficiente",AB295=5,"Master")</f>
        <v>Novato</v>
      </c>
      <c r="AD295" s="21" t="str">
        <f t="shared" si="25"/>
        <v>EVALUACIÓN</v>
      </c>
    </row>
    <row r="296" spans="1:30" x14ac:dyDescent="0.25">
      <c r="A296" t="s">
        <v>194</v>
      </c>
      <c r="B296" t="s">
        <v>200</v>
      </c>
      <c r="C296" t="s">
        <v>205</v>
      </c>
      <c r="D296" t="s">
        <v>207</v>
      </c>
      <c r="E296" t="s">
        <v>226</v>
      </c>
      <c r="F296" t="s">
        <v>265</v>
      </c>
      <c r="G296" t="s">
        <v>307</v>
      </c>
      <c r="H296" s="5">
        <v>44409</v>
      </c>
      <c r="I296" s="1">
        <f t="shared" ca="1" si="22"/>
        <v>22</v>
      </c>
      <c r="J296" s="1" t="str">
        <f t="shared" ca="1" si="23"/>
        <v>3. Mayor a 6 meses</v>
      </c>
      <c r="K296" t="str">
        <f t="shared" si="21"/>
        <v>NO</v>
      </c>
      <c r="L296" t="s">
        <v>330</v>
      </c>
      <c r="M296" t="s">
        <v>331</v>
      </c>
      <c r="N296" t="s">
        <v>345</v>
      </c>
      <c r="O296" t="s">
        <v>345</v>
      </c>
      <c r="P296" t="str">
        <f t="shared" si="24"/>
        <v>GIANCARLO ERICK TORRES VALDIVIEZOCloud</v>
      </c>
      <c r="Q296">
        <v>2</v>
      </c>
      <c r="R296" t="s">
        <v>4</v>
      </c>
      <c r="S296" t="s">
        <v>21</v>
      </c>
      <c r="T296" s="21">
        <v>1</v>
      </c>
      <c r="U296" s="21" t="str" cm="1">
        <f t="array" ref="U296">_xlfn.IFS(T296=0,"Prenovato",T296=1,"Novato",T296=2,"Principiante avanzado",T296=3,"Competente",T296=4,"Proficiente",T296=5,"Master")</f>
        <v>Novato</v>
      </c>
      <c r="V296" s="21">
        <v>2</v>
      </c>
      <c r="W296" s="21" t="str" cm="1">
        <f t="array" ref="W296">_xlfn.IFS(V296=0,"No evidenciado",V296=1,"Novato",V296=2,"Principiante avanzado",V296=3,"Competente",V296=4,"Proficiente",V296=5,"Master")</f>
        <v>Principiante avanzado</v>
      </c>
      <c r="X296" s="21">
        <v>1</v>
      </c>
      <c r="Y296" s="21" t="str" cm="1">
        <f t="array" ref="Y296">_xlfn.IFS(X296=0,"No evidenciado",X296=1,"Novato",X296=2,"Principiante avanzado",X296=3,"Competente",X296=4,"Proficiente",X296=5,"Master")</f>
        <v>Novato</v>
      </c>
      <c r="Z296" s="21">
        <v>2</v>
      </c>
      <c r="AA296" s="21" t="str" cm="1">
        <f t="array" ref="AA296">_xlfn.IFS(Z296=0,"No evidenciado",Z296=1,"Novato",Z296=2,"Principiante avanzado",Z296=3,"Competente",Z296=4,"Proficiente",Z296=5,"Master")</f>
        <v>Principiante avanzado</v>
      </c>
      <c r="AB296" s="21">
        <v>1</v>
      </c>
      <c r="AC296" s="21" t="str" cm="1">
        <f t="array" ref="AC296">_xlfn.IFS(AB296=0,"Prenovato",AB296=1,"Novato",AB296=2,"Principiante avanzado",AB296=3,"Competente",AB296=4,"Proficiente",AB296=5,"Master")</f>
        <v>Novato</v>
      </c>
      <c r="AD296" s="21" t="str">
        <f t="shared" si="25"/>
        <v>EVALUACIÓN</v>
      </c>
    </row>
    <row r="297" spans="1:30" x14ac:dyDescent="0.25">
      <c r="A297" t="s">
        <v>194</v>
      </c>
      <c r="B297" t="s">
        <v>200</v>
      </c>
      <c r="C297" t="s">
        <v>205</v>
      </c>
      <c r="D297" t="s">
        <v>207</v>
      </c>
      <c r="E297" t="s">
        <v>226</v>
      </c>
      <c r="F297" t="s">
        <v>265</v>
      </c>
      <c r="G297" t="s">
        <v>307</v>
      </c>
      <c r="H297" s="5">
        <v>44409</v>
      </c>
      <c r="I297" s="1">
        <f t="shared" ca="1" si="22"/>
        <v>22</v>
      </c>
      <c r="J297" s="1" t="str">
        <f t="shared" ca="1" si="23"/>
        <v>3. Mayor a 6 meses</v>
      </c>
      <c r="K297" t="str">
        <f t="shared" si="21"/>
        <v>NO</v>
      </c>
      <c r="L297" t="s">
        <v>330</v>
      </c>
      <c r="M297" t="s">
        <v>333</v>
      </c>
      <c r="N297" t="s">
        <v>345</v>
      </c>
      <c r="O297" t="s">
        <v>345</v>
      </c>
      <c r="P297" t="str">
        <f t="shared" si="24"/>
        <v>GIANCARLO ERICK TORRES VALDIVIEZOTecnología BCP</v>
      </c>
      <c r="Q297">
        <v>1</v>
      </c>
      <c r="R297" t="s">
        <v>6</v>
      </c>
      <c r="S297" t="s">
        <v>21</v>
      </c>
      <c r="T297" s="21">
        <v>1</v>
      </c>
      <c r="U297" s="21" t="str" cm="1">
        <f t="array" ref="U297">_xlfn.IFS(T297=0,"Prenovato",T297=1,"Novato",T297=2,"Principiante avanzado",T297=3,"Competente",T297=4,"Proficiente",T297=5,"Master")</f>
        <v>Novato</v>
      </c>
      <c r="V297" s="21">
        <v>2</v>
      </c>
      <c r="W297" s="21" t="str" cm="1">
        <f t="array" ref="W297">_xlfn.IFS(V297=0,"No evidenciado",V297=1,"Novato",V297=2,"Principiante avanzado",V297=3,"Competente",V297=4,"Proficiente",V297=5,"Master")</f>
        <v>Principiante avanzado</v>
      </c>
      <c r="X297" s="21">
        <v>1</v>
      </c>
      <c r="Y297" s="21" t="str" cm="1">
        <f t="array" ref="Y297">_xlfn.IFS(X297=0,"No evidenciado",X297=1,"Novato",X297=2,"Principiante avanzado",X297=3,"Competente",X297=4,"Proficiente",X297=5,"Master")</f>
        <v>Novato</v>
      </c>
      <c r="Z297" s="21">
        <v>2</v>
      </c>
      <c r="AA297" s="21" t="str" cm="1">
        <f t="array" ref="AA297">_xlfn.IFS(Z297=0,"No evidenciado",Z297=1,"Novato",Z297=2,"Principiante avanzado",Z297=3,"Competente",Z297=4,"Proficiente",Z297=5,"Master")</f>
        <v>Principiante avanzado</v>
      </c>
      <c r="AB297" s="21">
        <v>1</v>
      </c>
      <c r="AC297" s="21" t="str" cm="1">
        <f t="array" ref="AC297">_xlfn.IFS(AB297=0,"Prenovato",AB297=1,"Novato",AB297=2,"Principiante avanzado",AB297=3,"Competente",AB297=4,"Proficiente",AB297=5,"Master")</f>
        <v>Novato</v>
      </c>
      <c r="AD297" s="21" t="str">
        <f t="shared" si="25"/>
        <v>EVALUACIÓN</v>
      </c>
    </row>
    <row r="298" spans="1:30" x14ac:dyDescent="0.25">
      <c r="A298" t="s">
        <v>194</v>
      </c>
      <c r="B298" t="s">
        <v>200</v>
      </c>
      <c r="C298" t="s">
        <v>205</v>
      </c>
      <c r="D298" t="s">
        <v>207</v>
      </c>
      <c r="E298" t="s">
        <v>226</v>
      </c>
      <c r="F298" t="s">
        <v>265</v>
      </c>
      <c r="G298" t="s">
        <v>307</v>
      </c>
      <c r="H298" s="5">
        <v>44409</v>
      </c>
      <c r="I298" s="1">
        <f t="shared" ca="1" si="22"/>
        <v>22</v>
      </c>
      <c r="J298" s="1" t="str">
        <f t="shared" ca="1" si="23"/>
        <v>3. Mayor a 6 meses</v>
      </c>
      <c r="K298" t="str">
        <f t="shared" si="21"/>
        <v>NO</v>
      </c>
      <c r="L298" t="s">
        <v>330</v>
      </c>
      <c r="M298" t="s">
        <v>332</v>
      </c>
      <c r="N298" t="s">
        <v>345</v>
      </c>
      <c r="O298" t="s">
        <v>345</v>
      </c>
      <c r="P298" t="str">
        <f t="shared" si="24"/>
        <v>GIANCARLO ERICK TORRES VALDIVIEZOPrincipios de seguridad</v>
      </c>
      <c r="Q298">
        <v>2</v>
      </c>
      <c r="R298" t="s">
        <v>4</v>
      </c>
      <c r="S298" t="s">
        <v>21</v>
      </c>
      <c r="T298" s="21">
        <v>1</v>
      </c>
      <c r="U298" s="21" t="str" cm="1">
        <f t="array" ref="U298">_xlfn.IFS(T298=0,"Prenovato",T298=1,"Novato",T298=2,"Principiante avanzado",T298=3,"Competente",T298=4,"Proficiente",T298=5,"Master")</f>
        <v>Novato</v>
      </c>
      <c r="V298" s="21">
        <v>2</v>
      </c>
      <c r="W298" s="21" t="str" cm="1">
        <f t="array" ref="W298">_xlfn.IFS(V298=0,"No evidenciado",V298=1,"Novato",V298=2,"Principiante avanzado",V298=3,"Competente",V298=4,"Proficiente",V298=5,"Master")</f>
        <v>Principiante avanzado</v>
      </c>
      <c r="X298" s="21">
        <v>1</v>
      </c>
      <c r="Y298" s="21" t="str" cm="1">
        <f t="array" ref="Y298">_xlfn.IFS(X298=0,"No evidenciado",X298=1,"Novato",X298=2,"Principiante avanzado",X298=3,"Competente",X298=4,"Proficiente",X298=5,"Master")</f>
        <v>Novato</v>
      </c>
      <c r="Z298" s="21">
        <v>2</v>
      </c>
      <c r="AA298" s="21" t="str" cm="1">
        <f t="array" ref="AA298">_xlfn.IFS(Z298=0,"No evidenciado",Z298=1,"Novato",Z298=2,"Principiante avanzado",Z298=3,"Competente",Z298=4,"Proficiente",Z298=5,"Master")</f>
        <v>Principiante avanzado</v>
      </c>
      <c r="AB298" s="21">
        <v>1</v>
      </c>
      <c r="AC298" s="21" t="str" cm="1">
        <f t="array" ref="AC298">_xlfn.IFS(AB298=0,"Prenovato",AB298=1,"Novato",AB298=2,"Principiante avanzado",AB298=3,"Competente",AB298=4,"Proficiente",AB298=5,"Master")</f>
        <v>Novato</v>
      </c>
      <c r="AD298" s="21" t="str">
        <f t="shared" si="25"/>
        <v>EVALUACIÓN</v>
      </c>
    </row>
    <row r="299" spans="1:30" x14ac:dyDescent="0.25">
      <c r="A299" t="s">
        <v>194</v>
      </c>
      <c r="B299" t="s">
        <v>200</v>
      </c>
      <c r="C299" t="s">
        <v>205</v>
      </c>
      <c r="D299" t="s">
        <v>207</v>
      </c>
      <c r="E299" t="s">
        <v>226</v>
      </c>
      <c r="F299" t="s">
        <v>265</v>
      </c>
      <c r="G299" t="s">
        <v>307</v>
      </c>
      <c r="H299" s="5">
        <v>44409</v>
      </c>
      <c r="I299" s="1">
        <f t="shared" ca="1" si="22"/>
        <v>22</v>
      </c>
      <c r="J299" s="1" t="str">
        <f t="shared" ca="1" si="23"/>
        <v>3. Mayor a 6 meses</v>
      </c>
      <c r="K299" t="str">
        <f t="shared" si="21"/>
        <v>NO</v>
      </c>
      <c r="L299" t="s">
        <v>330</v>
      </c>
      <c r="M299" t="s">
        <v>335</v>
      </c>
      <c r="N299" t="s">
        <v>31</v>
      </c>
      <c r="O299" t="s">
        <v>31</v>
      </c>
      <c r="P299" t="str">
        <f t="shared" si="24"/>
        <v>GIANCARLO ERICK TORRES VALDIVIEZOPatrones de Arq. Soluciones</v>
      </c>
      <c r="Q299">
        <v>1</v>
      </c>
      <c r="R299" t="s">
        <v>6</v>
      </c>
      <c r="S299" t="s">
        <v>21</v>
      </c>
      <c r="T299" s="21">
        <v>1</v>
      </c>
      <c r="U299" s="21" t="str" cm="1">
        <f t="array" ref="U299">_xlfn.IFS(T299=0,"Prenovato",T299=1,"Novato",T299=2,"Principiante avanzado",T299=3,"Competente",T299=4,"Proficiente",T299=5,"Master")</f>
        <v>Novato</v>
      </c>
      <c r="V299" s="21">
        <v>2</v>
      </c>
      <c r="W299" s="21" t="str" cm="1">
        <f t="array" ref="W299">_xlfn.IFS(V299=0,"No evidenciado",V299=1,"Novato",V299=2,"Principiante avanzado",V299=3,"Competente",V299=4,"Proficiente",V299=5,"Master")</f>
        <v>Principiante avanzado</v>
      </c>
      <c r="X299" s="21">
        <v>1</v>
      </c>
      <c r="Y299" s="21" t="str" cm="1">
        <f t="array" ref="Y299">_xlfn.IFS(X299=0,"No evidenciado",X299=1,"Novato",X299=2,"Principiante avanzado",X299=3,"Competente",X299=4,"Proficiente",X299=5,"Master")</f>
        <v>Novato</v>
      </c>
      <c r="Z299" s="21">
        <v>2</v>
      </c>
      <c r="AA299" s="21" t="str" cm="1">
        <f t="array" ref="AA299">_xlfn.IFS(Z299=0,"No evidenciado",Z299=1,"Novato",Z299=2,"Principiante avanzado",Z299=3,"Competente",Z299=4,"Proficiente",Z299=5,"Master")</f>
        <v>Principiante avanzado</v>
      </c>
      <c r="AB299" s="21">
        <v>1</v>
      </c>
      <c r="AC299" s="21" t="str" cm="1">
        <f t="array" ref="AC299">_xlfn.IFS(AB299=0,"Prenovato",AB299=1,"Novato",AB299=2,"Principiante avanzado",AB299=3,"Competente",AB299=4,"Proficiente",AB299=5,"Master")</f>
        <v>Novato</v>
      </c>
      <c r="AD299" s="21" t="str">
        <f t="shared" si="25"/>
        <v>EVALUACIÓN</v>
      </c>
    </row>
    <row r="300" spans="1:30" x14ac:dyDescent="0.25">
      <c r="A300" t="s">
        <v>194</v>
      </c>
      <c r="B300" t="s">
        <v>200</v>
      </c>
      <c r="C300" t="s">
        <v>205</v>
      </c>
      <c r="D300" t="s">
        <v>207</v>
      </c>
      <c r="E300" t="s">
        <v>226</v>
      </c>
      <c r="F300" t="s">
        <v>265</v>
      </c>
      <c r="G300" t="s">
        <v>307</v>
      </c>
      <c r="H300" s="5">
        <v>44409</v>
      </c>
      <c r="I300" s="1">
        <f t="shared" ca="1" si="22"/>
        <v>22</v>
      </c>
      <c r="J300" s="1" t="str">
        <f t="shared" ca="1" si="23"/>
        <v>3. Mayor a 6 meses</v>
      </c>
      <c r="K300" t="str">
        <f t="shared" si="21"/>
        <v>NO</v>
      </c>
      <c r="L300" t="s">
        <v>330</v>
      </c>
      <c r="M300" t="s">
        <v>334</v>
      </c>
      <c r="N300" t="s">
        <v>31</v>
      </c>
      <c r="O300" t="s">
        <v>31</v>
      </c>
      <c r="P300" t="str">
        <f t="shared" si="24"/>
        <v>GIANCARLO ERICK TORRES VALDIVIEZOPlataformas</v>
      </c>
      <c r="Q300">
        <v>2</v>
      </c>
      <c r="R300" t="s">
        <v>4</v>
      </c>
      <c r="S300" t="s">
        <v>21</v>
      </c>
      <c r="T300" s="21">
        <v>1</v>
      </c>
      <c r="U300" s="21" t="str" cm="1">
        <f t="array" ref="U300">_xlfn.IFS(T300=0,"Prenovato",T300=1,"Novato",T300=2,"Principiante avanzado",T300=3,"Competente",T300=4,"Proficiente",T300=5,"Master")</f>
        <v>Novato</v>
      </c>
      <c r="V300" s="21">
        <v>2</v>
      </c>
      <c r="W300" s="21" t="str" cm="1">
        <f t="array" ref="W300">_xlfn.IFS(V300=0,"No evidenciado",V300=1,"Novato",V300=2,"Principiante avanzado",V300=3,"Competente",V300=4,"Proficiente",V300=5,"Master")</f>
        <v>Principiante avanzado</v>
      </c>
      <c r="X300" s="21">
        <v>1</v>
      </c>
      <c r="Y300" s="21" t="str" cm="1">
        <f t="array" ref="Y300">_xlfn.IFS(X300=0,"No evidenciado",X300=1,"Novato",X300=2,"Principiante avanzado",X300=3,"Competente",X300=4,"Proficiente",X300=5,"Master")</f>
        <v>Novato</v>
      </c>
      <c r="Z300" s="21">
        <v>2</v>
      </c>
      <c r="AA300" s="21" t="str" cm="1">
        <f t="array" ref="AA300">_xlfn.IFS(Z300=0,"No evidenciado",Z300=1,"Novato",Z300=2,"Principiante avanzado",Z300=3,"Competente",Z300=4,"Proficiente",Z300=5,"Master")</f>
        <v>Principiante avanzado</v>
      </c>
      <c r="AB300" s="21">
        <v>1</v>
      </c>
      <c r="AC300" s="21" t="str" cm="1">
        <f t="array" ref="AC300">_xlfn.IFS(AB300=0,"Prenovato",AB300=1,"Novato",AB300=2,"Principiante avanzado",AB300=3,"Competente",AB300=4,"Proficiente",AB300=5,"Master")</f>
        <v>Novato</v>
      </c>
      <c r="AD300" s="21" t="str">
        <f t="shared" si="25"/>
        <v>EVALUACIÓN</v>
      </c>
    </row>
    <row r="301" spans="1:30" x14ac:dyDescent="0.25">
      <c r="A301" t="s">
        <v>194</v>
      </c>
      <c r="B301" t="s">
        <v>200</v>
      </c>
      <c r="C301" t="s">
        <v>205</v>
      </c>
      <c r="D301" t="s">
        <v>207</v>
      </c>
      <c r="E301" t="s">
        <v>226</v>
      </c>
      <c r="F301" t="s">
        <v>265</v>
      </c>
      <c r="G301" t="s">
        <v>307</v>
      </c>
      <c r="H301" s="5">
        <v>44409</v>
      </c>
      <c r="I301" s="1">
        <f t="shared" ca="1" si="22"/>
        <v>22</v>
      </c>
      <c r="J301" s="1" t="str">
        <f t="shared" ca="1" si="23"/>
        <v>3. Mayor a 6 meses</v>
      </c>
      <c r="K301" t="str">
        <f t="shared" si="21"/>
        <v>NO</v>
      </c>
      <c r="L301" t="s">
        <v>330</v>
      </c>
      <c r="M301" t="s">
        <v>337</v>
      </c>
      <c r="N301" t="s">
        <v>345</v>
      </c>
      <c r="O301" t="s">
        <v>345</v>
      </c>
      <c r="P301" t="str">
        <f t="shared" si="24"/>
        <v>GIANCARLO ERICK TORRES VALDIVIEZOModelos Bancarios</v>
      </c>
      <c r="Q301">
        <v>1</v>
      </c>
      <c r="R301" t="s">
        <v>6</v>
      </c>
      <c r="S301" t="s">
        <v>21</v>
      </c>
      <c r="T301" s="21">
        <v>1</v>
      </c>
      <c r="U301" s="21" t="str" cm="1">
        <f t="array" ref="U301">_xlfn.IFS(T301=0,"Prenovato",T301=1,"Novato",T301=2,"Principiante avanzado",T301=3,"Competente",T301=4,"Proficiente",T301=5,"Master")</f>
        <v>Novato</v>
      </c>
      <c r="V301" s="21">
        <v>2</v>
      </c>
      <c r="W301" s="21" t="str" cm="1">
        <f t="array" ref="W301">_xlfn.IFS(V301=0,"No evidenciado",V301=1,"Novato",V301=2,"Principiante avanzado",V301=3,"Competente",V301=4,"Proficiente",V301=5,"Master")</f>
        <v>Principiante avanzado</v>
      </c>
      <c r="X301" s="21">
        <v>1</v>
      </c>
      <c r="Y301" s="21" t="str" cm="1">
        <f t="array" ref="Y301">_xlfn.IFS(X301=0,"No evidenciado",X301=1,"Novato",X301=2,"Principiante avanzado",X301=3,"Competente",X301=4,"Proficiente",X301=5,"Master")</f>
        <v>Novato</v>
      </c>
      <c r="Z301" s="21">
        <v>2</v>
      </c>
      <c r="AA301" s="21" t="str" cm="1">
        <f t="array" ref="AA301">_xlfn.IFS(Z301=0,"No evidenciado",Z301=1,"Novato",Z301=2,"Principiante avanzado",Z301=3,"Competente",Z301=4,"Proficiente",Z301=5,"Master")</f>
        <v>Principiante avanzado</v>
      </c>
      <c r="AB301" s="21">
        <v>1</v>
      </c>
      <c r="AC301" s="21" t="str" cm="1">
        <f t="array" ref="AC301">_xlfn.IFS(AB301=0,"Prenovato",AB301=1,"Novato",AB301=2,"Principiante avanzado",AB301=3,"Competente",AB301=4,"Proficiente",AB301=5,"Master")</f>
        <v>Novato</v>
      </c>
      <c r="AD301" s="21" t="str">
        <f t="shared" si="25"/>
        <v>EVALUACIÓN</v>
      </c>
    </row>
    <row r="302" spans="1:30" x14ac:dyDescent="0.25">
      <c r="A302" t="s">
        <v>194</v>
      </c>
      <c r="B302" t="s">
        <v>200</v>
      </c>
      <c r="C302" t="s">
        <v>205</v>
      </c>
      <c r="D302" t="s">
        <v>207</v>
      </c>
      <c r="E302" t="s">
        <v>226</v>
      </c>
      <c r="F302" t="s">
        <v>265</v>
      </c>
      <c r="G302" t="s">
        <v>307</v>
      </c>
      <c r="H302" s="5">
        <v>44409</v>
      </c>
      <c r="I302" s="1">
        <f t="shared" ca="1" si="22"/>
        <v>22</v>
      </c>
      <c r="J302" s="1" t="str">
        <f t="shared" ca="1" si="23"/>
        <v>3. Mayor a 6 meses</v>
      </c>
      <c r="K302" t="str">
        <f t="shared" si="21"/>
        <v>NO</v>
      </c>
      <c r="L302" t="s">
        <v>330</v>
      </c>
      <c r="M302" t="s">
        <v>336</v>
      </c>
      <c r="N302" t="s">
        <v>345</v>
      </c>
      <c r="O302" t="s">
        <v>345</v>
      </c>
      <c r="P302" t="str">
        <f t="shared" si="24"/>
        <v>GIANCARLO ERICK TORRES VALDIVIEZOPatrones de Arq. Datos</v>
      </c>
      <c r="Q302">
        <v>1</v>
      </c>
      <c r="R302" t="s">
        <v>6</v>
      </c>
      <c r="S302" t="s">
        <v>21</v>
      </c>
      <c r="T302" s="21">
        <v>1</v>
      </c>
      <c r="U302" s="21" t="str" cm="1">
        <f t="array" ref="U302">_xlfn.IFS(T302=0,"Prenovato",T302=1,"Novato",T302=2,"Principiante avanzado",T302=3,"Competente",T302=4,"Proficiente",T302=5,"Master")</f>
        <v>Novato</v>
      </c>
      <c r="V302" s="21">
        <v>2</v>
      </c>
      <c r="W302" s="21" t="str" cm="1">
        <f t="array" ref="W302">_xlfn.IFS(V302=0,"No evidenciado",V302=1,"Novato",V302=2,"Principiante avanzado",V302=3,"Competente",V302=4,"Proficiente",V302=5,"Master")</f>
        <v>Principiante avanzado</v>
      </c>
      <c r="X302" s="21">
        <v>1</v>
      </c>
      <c r="Y302" s="21" t="str" cm="1">
        <f t="array" ref="Y302">_xlfn.IFS(X302=0,"No evidenciado",X302=1,"Novato",X302=2,"Principiante avanzado",X302=3,"Competente",X302=4,"Proficiente",X302=5,"Master")</f>
        <v>Novato</v>
      </c>
      <c r="Z302" s="21">
        <v>2</v>
      </c>
      <c r="AA302" s="21" t="str" cm="1">
        <f t="array" ref="AA302">_xlfn.IFS(Z302=0,"No evidenciado",Z302=1,"Novato",Z302=2,"Principiante avanzado",Z302=3,"Competente",Z302=4,"Proficiente",Z302=5,"Master")</f>
        <v>Principiante avanzado</v>
      </c>
      <c r="AB302" s="21">
        <v>1</v>
      </c>
      <c r="AC302" s="21" t="str" cm="1">
        <f t="array" ref="AC302">_xlfn.IFS(AB302=0,"Prenovato",AB302=1,"Novato",AB302=2,"Principiante avanzado",AB302=3,"Competente",AB302=4,"Proficiente",AB302=5,"Master")</f>
        <v>Novato</v>
      </c>
      <c r="AD302" s="21" t="str">
        <f t="shared" si="25"/>
        <v>EVALUACIÓN</v>
      </c>
    </row>
    <row r="303" spans="1:30" x14ac:dyDescent="0.25">
      <c r="A303" t="s">
        <v>194</v>
      </c>
      <c r="B303" t="s">
        <v>200</v>
      </c>
      <c r="C303" t="s">
        <v>205</v>
      </c>
      <c r="D303" t="s">
        <v>207</v>
      </c>
      <c r="E303" t="s">
        <v>226</v>
      </c>
      <c r="F303" t="s">
        <v>265</v>
      </c>
      <c r="G303" t="s">
        <v>307</v>
      </c>
      <c r="H303" s="5">
        <v>44409</v>
      </c>
      <c r="I303" s="1">
        <f t="shared" ca="1" si="22"/>
        <v>22</v>
      </c>
      <c r="J303" s="1" t="str">
        <f t="shared" ca="1" si="23"/>
        <v>3. Mayor a 6 meses</v>
      </c>
      <c r="K303" t="str">
        <f t="shared" si="21"/>
        <v>NO</v>
      </c>
      <c r="L303" t="s">
        <v>330</v>
      </c>
      <c r="M303" t="s">
        <v>339</v>
      </c>
      <c r="N303" t="s">
        <v>346</v>
      </c>
      <c r="O303" t="s">
        <v>345</v>
      </c>
      <c r="P303" t="str">
        <f t="shared" si="24"/>
        <v>GIANCARLO ERICK TORRES VALDIVIEZOMicroservicios y APIs</v>
      </c>
      <c r="Q303">
        <v>2</v>
      </c>
      <c r="R303" t="s">
        <v>4</v>
      </c>
      <c r="S303" t="s">
        <v>21</v>
      </c>
      <c r="T303" s="21">
        <v>1</v>
      </c>
      <c r="U303" s="21" t="str" cm="1">
        <f t="array" ref="U303">_xlfn.IFS(T303=0,"Prenovato",T303=1,"Novato",T303=2,"Principiante avanzado",T303=3,"Competente",T303=4,"Proficiente",T303=5,"Master")</f>
        <v>Novato</v>
      </c>
      <c r="V303" s="21">
        <v>2</v>
      </c>
      <c r="W303" s="21" t="str" cm="1">
        <f t="array" ref="W303">_xlfn.IFS(V303=0,"No evidenciado",V303=1,"Novato",V303=2,"Principiante avanzado",V303=3,"Competente",V303=4,"Proficiente",V303=5,"Master")</f>
        <v>Principiante avanzado</v>
      </c>
      <c r="X303" s="21">
        <v>1</v>
      </c>
      <c r="Y303" s="21" t="str" cm="1">
        <f t="array" ref="Y303">_xlfn.IFS(X303=0,"No evidenciado",X303=1,"Novato",X303=2,"Principiante avanzado",X303=3,"Competente",X303=4,"Proficiente",X303=5,"Master")</f>
        <v>Novato</v>
      </c>
      <c r="Z303" s="21">
        <v>2</v>
      </c>
      <c r="AA303" s="21" t="str" cm="1">
        <f t="array" ref="AA303">_xlfn.IFS(Z303=0,"No evidenciado",Z303=1,"Novato",Z303=2,"Principiante avanzado",Z303=3,"Competente",Z303=4,"Proficiente",Z303=5,"Master")</f>
        <v>Principiante avanzado</v>
      </c>
      <c r="AB303" s="21">
        <v>1</v>
      </c>
      <c r="AC303" s="21" t="str" cm="1">
        <f t="array" ref="AC303">_xlfn.IFS(AB303=0,"Prenovato",AB303=1,"Novato",AB303=2,"Principiante avanzado",AB303=3,"Competente",AB303=4,"Proficiente",AB303=5,"Master")</f>
        <v>Novato</v>
      </c>
      <c r="AD303" s="21" t="str">
        <f t="shared" si="25"/>
        <v>EVALUACIÓN</v>
      </c>
    </row>
    <row r="304" spans="1:30" x14ac:dyDescent="0.25">
      <c r="A304" t="s">
        <v>194</v>
      </c>
      <c r="B304" t="s">
        <v>200</v>
      </c>
      <c r="C304" t="s">
        <v>205</v>
      </c>
      <c r="D304" t="s">
        <v>207</v>
      </c>
      <c r="E304" t="s">
        <v>226</v>
      </c>
      <c r="F304" t="s">
        <v>265</v>
      </c>
      <c r="G304" t="s">
        <v>307</v>
      </c>
      <c r="H304" s="5">
        <v>44409</v>
      </c>
      <c r="I304" s="1">
        <f t="shared" ca="1" si="22"/>
        <v>22</v>
      </c>
      <c r="J304" s="1" t="str">
        <f t="shared" ca="1" si="23"/>
        <v>3. Mayor a 6 meses</v>
      </c>
      <c r="K304" t="str">
        <f t="shared" si="21"/>
        <v>NO</v>
      </c>
      <c r="L304" t="s">
        <v>330</v>
      </c>
      <c r="M304" t="s">
        <v>338</v>
      </c>
      <c r="N304" t="s">
        <v>346</v>
      </c>
      <c r="O304" t="s">
        <v>345</v>
      </c>
      <c r="P304" t="str">
        <f t="shared" si="24"/>
        <v>GIANCARLO ERICK TORRES VALDIVIEZOOpen Banking</v>
      </c>
      <c r="Q304">
        <v>1</v>
      </c>
      <c r="R304" t="s">
        <v>6</v>
      </c>
      <c r="S304" t="s">
        <v>21</v>
      </c>
      <c r="T304" s="21">
        <v>1</v>
      </c>
      <c r="U304" s="21" t="str" cm="1">
        <f t="array" ref="U304">_xlfn.IFS(T304=0,"Prenovato",T304=1,"Novato",T304=2,"Principiante avanzado",T304=3,"Competente",T304=4,"Proficiente",T304=5,"Master")</f>
        <v>Novato</v>
      </c>
      <c r="V304" s="21">
        <v>2</v>
      </c>
      <c r="W304" s="21" t="str" cm="1">
        <f t="array" ref="W304">_xlfn.IFS(V304=0,"No evidenciado",V304=1,"Novato",V304=2,"Principiante avanzado",V304=3,"Competente",V304=4,"Proficiente",V304=5,"Master")</f>
        <v>Principiante avanzado</v>
      </c>
      <c r="X304" s="21">
        <v>1</v>
      </c>
      <c r="Y304" s="21" t="str" cm="1">
        <f t="array" ref="Y304">_xlfn.IFS(X304=0,"No evidenciado",X304=1,"Novato",X304=2,"Principiante avanzado",X304=3,"Competente",X304=4,"Proficiente",X304=5,"Master")</f>
        <v>Novato</v>
      </c>
      <c r="Z304" s="21">
        <v>2</v>
      </c>
      <c r="AA304" s="21" t="str" cm="1">
        <f t="array" ref="AA304">_xlfn.IFS(Z304=0,"No evidenciado",Z304=1,"Novato",Z304=2,"Principiante avanzado",Z304=3,"Competente",Z304=4,"Proficiente",Z304=5,"Master")</f>
        <v>Principiante avanzado</v>
      </c>
      <c r="AB304" s="21">
        <v>1</v>
      </c>
      <c r="AC304" s="21" t="str" cm="1">
        <f t="array" ref="AC304">_xlfn.IFS(AB304=0,"Prenovato",AB304=1,"Novato",AB304=2,"Principiante avanzado",AB304=3,"Competente",AB304=4,"Proficiente",AB304=5,"Master")</f>
        <v>Novato</v>
      </c>
      <c r="AD304" s="21" t="str">
        <f t="shared" si="25"/>
        <v>EVALUACIÓN</v>
      </c>
    </row>
    <row r="305" spans="1:30" x14ac:dyDescent="0.25">
      <c r="A305" t="s">
        <v>194</v>
      </c>
      <c r="B305" t="s">
        <v>200</v>
      </c>
      <c r="C305" t="s">
        <v>205</v>
      </c>
      <c r="D305" t="s">
        <v>207</v>
      </c>
      <c r="E305" t="s">
        <v>226</v>
      </c>
      <c r="F305" t="s">
        <v>265</v>
      </c>
      <c r="G305" t="s">
        <v>307</v>
      </c>
      <c r="H305" s="5">
        <v>44409</v>
      </c>
      <c r="I305" s="1">
        <f t="shared" ca="1" si="22"/>
        <v>22</v>
      </c>
      <c r="J305" s="1" t="str">
        <f t="shared" ca="1" si="23"/>
        <v>3. Mayor a 6 meses</v>
      </c>
      <c r="K305" t="str">
        <f t="shared" si="21"/>
        <v>NO</v>
      </c>
      <c r="L305" t="s">
        <v>330</v>
      </c>
      <c r="M305" t="s">
        <v>342</v>
      </c>
      <c r="N305" t="s">
        <v>345</v>
      </c>
      <c r="O305" t="s">
        <v>345</v>
      </c>
      <c r="P305" t="str">
        <f t="shared" si="24"/>
        <v>GIANCARLO ERICK TORRES VALDIVIEZOFrameworks de arquitectura empresarial</v>
      </c>
      <c r="Q305">
        <v>1</v>
      </c>
      <c r="R305" t="s">
        <v>6</v>
      </c>
      <c r="S305" t="s">
        <v>21</v>
      </c>
      <c r="T305" s="21">
        <v>1</v>
      </c>
      <c r="U305" s="21" t="str" cm="1">
        <f t="array" ref="U305">_xlfn.IFS(T305=0,"Prenovato",T305=1,"Novato",T305=2,"Principiante avanzado",T305=3,"Competente",T305=4,"Proficiente",T305=5,"Master")</f>
        <v>Novato</v>
      </c>
      <c r="V305" s="21">
        <v>2</v>
      </c>
      <c r="W305" s="21" t="str" cm="1">
        <f t="array" ref="W305">_xlfn.IFS(V305=0,"No evidenciado",V305=1,"Novato",V305=2,"Principiante avanzado",V305=3,"Competente",V305=4,"Proficiente",V305=5,"Master")</f>
        <v>Principiante avanzado</v>
      </c>
      <c r="X305" s="21">
        <v>1</v>
      </c>
      <c r="Y305" s="21" t="str" cm="1">
        <f t="array" ref="Y305">_xlfn.IFS(X305=0,"No evidenciado",X305=1,"Novato",X305=2,"Principiante avanzado",X305=3,"Competente",X305=4,"Proficiente",X305=5,"Master")</f>
        <v>Novato</v>
      </c>
      <c r="Z305" s="21">
        <v>2</v>
      </c>
      <c r="AA305" s="21" t="str" cm="1">
        <f t="array" ref="AA305">_xlfn.IFS(Z305=0,"No evidenciado",Z305=1,"Novato",Z305=2,"Principiante avanzado",Z305=3,"Competente",Z305=4,"Proficiente",Z305=5,"Master")</f>
        <v>Principiante avanzado</v>
      </c>
      <c r="AB305" s="21">
        <v>1</v>
      </c>
      <c r="AC305" s="21" t="str" cm="1">
        <f t="array" ref="AC305">_xlfn.IFS(AB305=0,"Prenovato",AB305=1,"Novato",AB305=2,"Principiante avanzado",AB305=3,"Competente",AB305=4,"Proficiente",AB305=5,"Master")</f>
        <v>Novato</v>
      </c>
      <c r="AD305" s="21" t="str">
        <f t="shared" si="25"/>
        <v>EVALUACIÓN</v>
      </c>
    </row>
    <row r="306" spans="1:30" x14ac:dyDescent="0.25">
      <c r="A306" t="s">
        <v>194</v>
      </c>
      <c r="B306" t="s">
        <v>200</v>
      </c>
      <c r="C306" t="s">
        <v>205</v>
      </c>
      <c r="D306" t="s">
        <v>207</v>
      </c>
      <c r="E306" t="s">
        <v>226</v>
      </c>
      <c r="F306" t="s">
        <v>265</v>
      </c>
      <c r="G306" t="s">
        <v>307</v>
      </c>
      <c r="H306" s="5">
        <v>44409</v>
      </c>
      <c r="I306" s="1">
        <f t="shared" ca="1" si="22"/>
        <v>22</v>
      </c>
      <c r="J306" s="1" t="str">
        <f t="shared" ca="1" si="23"/>
        <v>3. Mayor a 6 meses</v>
      </c>
      <c r="K306" t="str">
        <f t="shared" si="21"/>
        <v>NO</v>
      </c>
      <c r="L306" t="s">
        <v>330</v>
      </c>
      <c r="M306" t="s">
        <v>340</v>
      </c>
      <c r="N306" t="s">
        <v>346</v>
      </c>
      <c r="O306" t="s">
        <v>345</v>
      </c>
      <c r="P306" t="str">
        <f t="shared" si="24"/>
        <v>GIANCARLO ERICK TORRES VALDIVIEZOIngeniería de software</v>
      </c>
      <c r="Q306">
        <v>1</v>
      </c>
      <c r="R306" t="s">
        <v>6</v>
      </c>
      <c r="S306" t="s">
        <v>21</v>
      </c>
      <c r="T306" s="21">
        <v>1</v>
      </c>
      <c r="U306" s="21" t="str" cm="1">
        <f t="array" ref="U306">_xlfn.IFS(T306=0,"Prenovato",T306=1,"Novato",T306=2,"Principiante avanzado",T306=3,"Competente",T306=4,"Proficiente",T306=5,"Master")</f>
        <v>Novato</v>
      </c>
      <c r="V306" s="21">
        <v>2</v>
      </c>
      <c r="W306" s="21" t="str" cm="1">
        <f t="array" ref="W306">_xlfn.IFS(V306=0,"No evidenciado",V306=1,"Novato",V306=2,"Principiante avanzado",V306=3,"Competente",V306=4,"Proficiente",V306=5,"Master")</f>
        <v>Principiante avanzado</v>
      </c>
      <c r="X306" s="21">
        <v>1</v>
      </c>
      <c r="Y306" s="21" t="str" cm="1">
        <f t="array" ref="Y306">_xlfn.IFS(X306=0,"No evidenciado",X306=1,"Novato",X306=2,"Principiante avanzado",X306=3,"Competente",X306=4,"Proficiente",X306=5,"Master")</f>
        <v>Novato</v>
      </c>
      <c r="Z306" s="21">
        <v>2</v>
      </c>
      <c r="AA306" s="21" t="str" cm="1">
        <f t="array" ref="AA306">_xlfn.IFS(Z306=0,"No evidenciado",Z306=1,"Novato",Z306=2,"Principiante avanzado",Z306=3,"Competente",Z306=4,"Proficiente",Z306=5,"Master")</f>
        <v>Principiante avanzado</v>
      </c>
      <c r="AB306" s="21">
        <v>1</v>
      </c>
      <c r="AC306" s="21" t="str" cm="1">
        <f t="array" ref="AC306">_xlfn.IFS(AB306=0,"Prenovato",AB306=1,"Novato",AB306=2,"Principiante avanzado",AB306=3,"Competente",AB306=4,"Proficiente",AB306=5,"Master")</f>
        <v>Novato</v>
      </c>
      <c r="AD306" s="21" t="str">
        <f t="shared" si="25"/>
        <v>EVALUACIÓN</v>
      </c>
    </row>
    <row r="307" spans="1:30" x14ac:dyDescent="0.25">
      <c r="A307" t="s">
        <v>194</v>
      </c>
      <c r="B307" t="s">
        <v>200</v>
      </c>
      <c r="C307" t="s">
        <v>205</v>
      </c>
      <c r="D307" t="s">
        <v>207</v>
      </c>
      <c r="E307" t="s">
        <v>226</v>
      </c>
      <c r="F307" t="s">
        <v>265</v>
      </c>
      <c r="G307" t="s">
        <v>307</v>
      </c>
      <c r="H307" s="5">
        <v>44409</v>
      </c>
      <c r="I307" s="1">
        <f t="shared" ca="1" si="22"/>
        <v>22</v>
      </c>
      <c r="J307" s="1" t="str">
        <f t="shared" ca="1" si="23"/>
        <v>3. Mayor a 6 meses</v>
      </c>
      <c r="K307" t="str">
        <f t="shared" si="21"/>
        <v>NO</v>
      </c>
      <c r="L307" t="s">
        <v>330</v>
      </c>
      <c r="M307" t="s">
        <v>341</v>
      </c>
      <c r="N307" t="s">
        <v>31</v>
      </c>
      <c r="O307" t="s">
        <v>31</v>
      </c>
      <c r="P307" t="str">
        <f t="shared" si="24"/>
        <v>GIANCARLO ERICK TORRES VALDIVIEZOEcosistema BCP</v>
      </c>
      <c r="Q307">
        <v>2</v>
      </c>
      <c r="R307" t="s">
        <v>4</v>
      </c>
      <c r="S307" t="s">
        <v>21</v>
      </c>
      <c r="T307" s="21">
        <v>1</v>
      </c>
      <c r="U307" s="21" t="str" cm="1">
        <f t="array" ref="U307">_xlfn.IFS(T307=0,"Prenovato",T307=1,"Novato",T307=2,"Principiante avanzado",T307=3,"Competente",T307=4,"Proficiente",T307=5,"Master")</f>
        <v>Novato</v>
      </c>
      <c r="V307" s="21">
        <v>2</v>
      </c>
      <c r="W307" s="21" t="str" cm="1">
        <f t="array" ref="W307">_xlfn.IFS(V307=0,"No evidenciado",V307=1,"Novato",V307=2,"Principiante avanzado",V307=3,"Competente",V307=4,"Proficiente",V307=5,"Master")</f>
        <v>Principiante avanzado</v>
      </c>
      <c r="X307" s="21">
        <v>1</v>
      </c>
      <c r="Y307" s="21" t="str" cm="1">
        <f t="array" ref="Y307">_xlfn.IFS(X307=0,"No evidenciado",X307=1,"Novato",X307=2,"Principiante avanzado",X307=3,"Competente",X307=4,"Proficiente",X307=5,"Master")</f>
        <v>Novato</v>
      </c>
      <c r="Z307" s="21">
        <v>2</v>
      </c>
      <c r="AA307" s="21" t="str" cm="1">
        <f t="array" ref="AA307">_xlfn.IFS(Z307=0,"No evidenciado",Z307=1,"Novato",Z307=2,"Principiante avanzado",Z307=3,"Competente",Z307=4,"Proficiente",Z307=5,"Master")</f>
        <v>Principiante avanzado</v>
      </c>
      <c r="AB307" s="21">
        <v>1</v>
      </c>
      <c r="AC307" s="21" t="str" cm="1">
        <f t="array" ref="AC307">_xlfn.IFS(AB307=0,"Prenovato",AB307=1,"Novato",AB307=2,"Principiante avanzado",AB307=3,"Competente",AB307=4,"Proficiente",AB307=5,"Master")</f>
        <v>Novato</v>
      </c>
      <c r="AD307" s="21" t="str">
        <f t="shared" si="25"/>
        <v>EVALUACIÓN</v>
      </c>
    </row>
    <row r="308" spans="1:30" x14ac:dyDescent="0.25">
      <c r="A308" t="s">
        <v>194</v>
      </c>
      <c r="B308" t="s">
        <v>200</v>
      </c>
      <c r="C308" t="s">
        <v>205</v>
      </c>
      <c r="D308" t="s">
        <v>207</v>
      </c>
      <c r="E308" t="s">
        <v>226</v>
      </c>
      <c r="F308" t="s">
        <v>265</v>
      </c>
      <c r="G308" t="s">
        <v>307</v>
      </c>
      <c r="H308" s="5">
        <v>44409</v>
      </c>
      <c r="I308" s="1">
        <f t="shared" ca="1" si="22"/>
        <v>22</v>
      </c>
      <c r="J308" s="1" t="str">
        <f t="shared" ca="1" si="23"/>
        <v>3. Mayor a 6 meses</v>
      </c>
      <c r="K308" t="str">
        <f t="shared" si="21"/>
        <v>NO</v>
      </c>
      <c r="L308" t="s">
        <v>330</v>
      </c>
      <c r="M308" t="s">
        <v>344</v>
      </c>
      <c r="N308" t="s">
        <v>345</v>
      </c>
      <c r="O308" t="s">
        <v>345</v>
      </c>
      <c r="P308" t="str">
        <f t="shared" si="24"/>
        <v>GIANCARLO ERICK TORRES VALDIVIEZOAutomatización</v>
      </c>
      <c r="Q308">
        <v>1</v>
      </c>
      <c r="R308" t="s">
        <v>6</v>
      </c>
      <c r="S308" t="s">
        <v>21</v>
      </c>
      <c r="T308" s="21">
        <v>1</v>
      </c>
      <c r="U308" s="21" t="str" cm="1">
        <f t="array" ref="U308">_xlfn.IFS(T308=0,"Prenovato",T308=1,"Novato",T308=2,"Principiante avanzado",T308=3,"Competente",T308=4,"Proficiente",T308=5,"Master")</f>
        <v>Novato</v>
      </c>
      <c r="V308" s="21">
        <v>2</v>
      </c>
      <c r="W308" s="21" t="str" cm="1">
        <f t="array" ref="W308">_xlfn.IFS(V308=0,"No evidenciado",V308=1,"Novato",V308=2,"Principiante avanzado",V308=3,"Competente",V308=4,"Proficiente",V308=5,"Master")</f>
        <v>Principiante avanzado</v>
      </c>
      <c r="X308" s="21">
        <v>1</v>
      </c>
      <c r="Y308" s="21" t="str" cm="1">
        <f t="array" ref="Y308">_xlfn.IFS(X308=0,"No evidenciado",X308=1,"Novato",X308=2,"Principiante avanzado",X308=3,"Competente",X308=4,"Proficiente",X308=5,"Master")</f>
        <v>Novato</v>
      </c>
      <c r="Z308" s="21">
        <v>2</v>
      </c>
      <c r="AA308" s="21" t="str" cm="1">
        <f t="array" ref="AA308">_xlfn.IFS(Z308=0,"No evidenciado",Z308=1,"Novato",Z308=2,"Principiante avanzado",Z308=3,"Competente",Z308=4,"Proficiente",Z308=5,"Master")</f>
        <v>Principiante avanzado</v>
      </c>
      <c r="AB308" s="21">
        <v>1</v>
      </c>
      <c r="AC308" s="21" t="str" cm="1">
        <f t="array" ref="AC308">_xlfn.IFS(AB308=0,"Prenovato",AB308=1,"Novato",AB308=2,"Principiante avanzado",AB308=3,"Competente",AB308=4,"Proficiente",AB308=5,"Master")</f>
        <v>Novato</v>
      </c>
      <c r="AD308" s="21" t="str">
        <f t="shared" si="25"/>
        <v>EVALUACIÓN</v>
      </c>
    </row>
    <row r="309" spans="1:30" x14ac:dyDescent="0.25">
      <c r="A309" t="s">
        <v>194</v>
      </c>
      <c r="B309" t="s">
        <v>200</v>
      </c>
      <c r="C309" t="s">
        <v>205</v>
      </c>
      <c r="D309" t="s">
        <v>207</v>
      </c>
      <c r="E309" t="s">
        <v>226</v>
      </c>
      <c r="F309" t="s">
        <v>265</v>
      </c>
      <c r="G309" t="s">
        <v>307</v>
      </c>
      <c r="H309" s="5">
        <v>44409</v>
      </c>
      <c r="I309" s="1">
        <f t="shared" ca="1" si="22"/>
        <v>22</v>
      </c>
      <c r="J309" s="1" t="str">
        <f t="shared" ca="1" si="23"/>
        <v>3. Mayor a 6 meses</v>
      </c>
      <c r="K309" t="str">
        <f t="shared" si="21"/>
        <v>NO</v>
      </c>
      <c r="L309" t="s">
        <v>330</v>
      </c>
      <c r="M309" t="s">
        <v>343</v>
      </c>
      <c r="N309" t="s">
        <v>31</v>
      </c>
      <c r="O309" t="s">
        <v>31</v>
      </c>
      <c r="P309" t="str">
        <f t="shared" si="24"/>
        <v>GIANCARLO ERICK TORRES VALDIVIEZODiseño de Arq. Soluciones</v>
      </c>
      <c r="Q309">
        <v>2</v>
      </c>
      <c r="R309" t="s">
        <v>4</v>
      </c>
      <c r="S309" t="s">
        <v>21</v>
      </c>
      <c r="T309" s="21">
        <v>1</v>
      </c>
      <c r="U309" s="21" t="str" cm="1">
        <f t="array" ref="U309">_xlfn.IFS(T309=0,"Prenovato",T309=1,"Novato",T309=2,"Principiante avanzado",T309=3,"Competente",T309=4,"Proficiente",T309=5,"Master")</f>
        <v>Novato</v>
      </c>
      <c r="V309" s="21">
        <v>2</v>
      </c>
      <c r="W309" s="21" t="str" cm="1">
        <f t="array" ref="W309">_xlfn.IFS(V309=0,"No evidenciado",V309=1,"Novato",V309=2,"Principiante avanzado",V309=3,"Competente",V309=4,"Proficiente",V309=5,"Master")</f>
        <v>Principiante avanzado</v>
      </c>
      <c r="X309" s="21">
        <v>1</v>
      </c>
      <c r="Y309" s="21" t="str" cm="1">
        <f t="array" ref="Y309">_xlfn.IFS(X309=0,"No evidenciado",X309=1,"Novato",X309=2,"Principiante avanzado",X309=3,"Competente",X309=4,"Proficiente",X309=5,"Master")</f>
        <v>Novato</v>
      </c>
      <c r="Z309" s="21">
        <v>2</v>
      </c>
      <c r="AA309" s="21" t="str" cm="1">
        <f t="array" ref="AA309">_xlfn.IFS(Z309=0,"No evidenciado",Z309=1,"Novato",Z309=2,"Principiante avanzado",Z309=3,"Competente",Z309=4,"Proficiente",Z309=5,"Master")</f>
        <v>Principiante avanzado</v>
      </c>
      <c r="AB309" s="21">
        <v>1</v>
      </c>
      <c r="AC309" s="21" t="str" cm="1">
        <f t="array" ref="AC309">_xlfn.IFS(AB309=0,"Prenovato",AB309=1,"Novato",AB309=2,"Principiante avanzado",AB309=3,"Competente",AB309=4,"Proficiente",AB309=5,"Master")</f>
        <v>Novato</v>
      </c>
      <c r="AD309" s="21" t="str">
        <f t="shared" si="25"/>
        <v>EVALUACIÓN</v>
      </c>
    </row>
    <row r="310" spans="1:30" x14ac:dyDescent="0.25">
      <c r="A310" t="s">
        <v>195</v>
      </c>
      <c r="B310" t="s">
        <v>201</v>
      </c>
      <c r="C310" t="s">
        <v>205</v>
      </c>
      <c r="D310" t="s">
        <v>207</v>
      </c>
      <c r="E310" t="s">
        <v>227</v>
      </c>
      <c r="F310" t="s">
        <v>266</v>
      </c>
      <c r="G310" t="s">
        <v>308</v>
      </c>
      <c r="H310" s="5">
        <v>44409</v>
      </c>
      <c r="I310" s="1">
        <f t="shared" ca="1" si="22"/>
        <v>22</v>
      </c>
      <c r="J310" s="1" t="str">
        <f t="shared" ca="1" si="23"/>
        <v>3. Mayor a 6 meses</v>
      </c>
      <c r="K310" t="str">
        <f t="shared" si="21"/>
        <v>NO</v>
      </c>
      <c r="L310" t="s">
        <v>330</v>
      </c>
      <c r="M310" t="s">
        <v>333</v>
      </c>
      <c r="N310" t="s">
        <v>345</v>
      </c>
      <c r="O310" t="s">
        <v>345</v>
      </c>
      <c r="P310" t="str">
        <f t="shared" si="24"/>
        <v>JUAN CARLOS ALFARO PAMOTecnología BCP</v>
      </c>
      <c r="Q310">
        <v>2</v>
      </c>
      <c r="R310" t="s">
        <v>4</v>
      </c>
      <c r="S310" t="s">
        <v>21</v>
      </c>
      <c r="T310" s="21">
        <v>3</v>
      </c>
      <c r="U310" s="21" t="str" cm="1">
        <f t="array" ref="U310">_xlfn.IFS(T310=0,"Prenovato",T310=1,"Novato",T310=2,"Principiante avanzado",T310=3,"Competente",T310=4,"Proficiente",T310=5,"Master")</f>
        <v>Competente</v>
      </c>
      <c r="V310" s="21">
        <v>4</v>
      </c>
      <c r="W310" s="21" t="str" cm="1">
        <f t="array" ref="W310">_xlfn.IFS(V310=0,"No evidenciado",V310=1,"Novato",V310=2,"Principiante avanzado",V310=3,"Competente",V310=4,"Proficiente",V310=5,"Master")</f>
        <v>Proficiente</v>
      </c>
      <c r="X310" s="21">
        <v>3</v>
      </c>
      <c r="Y310" s="21" t="str" cm="1">
        <f t="array" ref="Y310">_xlfn.IFS(X310=0,"No evidenciado",X310=1,"Novato",X310=2,"Principiante avanzado",X310=3,"Competente",X310=4,"Proficiente",X310=5,"Master")</f>
        <v>Competente</v>
      </c>
      <c r="Z310" s="21">
        <v>3</v>
      </c>
      <c r="AA310" s="21" t="str" cm="1">
        <f t="array" ref="AA310">_xlfn.IFS(Z310=0,"No evidenciado",Z310=1,"Novato",Z310=2,"Principiante avanzado",Z310=3,"Competente",Z310=4,"Proficiente",Z310=5,"Master")</f>
        <v>Competente</v>
      </c>
      <c r="AB310" s="21">
        <v>3</v>
      </c>
      <c r="AC310" s="21" t="str" cm="1">
        <f t="array" ref="AC310">_xlfn.IFS(AB310=0,"Prenovato",AB310=1,"Novato",AB310=2,"Principiante avanzado",AB310=3,"Competente",AB310=4,"Proficiente",AB310=5,"Master")</f>
        <v>Competente</v>
      </c>
      <c r="AD310" s="21" t="str">
        <f t="shared" si="25"/>
        <v>EVALUACIÓN</v>
      </c>
    </row>
    <row r="311" spans="1:30" x14ac:dyDescent="0.25">
      <c r="A311" t="s">
        <v>195</v>
      </c>
      <c r="B311" t="s">
        <v>201</v>
      </c>
      <c r="C311" t="s">
        <v>205</v>
      </c>
      <c r="D311" t="s">
        <v>207</v>
      </c>
      <c r="E311" t="s">
        <v>227</v>
      </c>
      <c r="F311" t="s">
        <v>266</v>
      </c>
      <c r="G311" t="s">
        <v>308</v>
      </c>
      <c r="H311" s="5">
        <v>44409</v>
      </c>
      <c r="I311" s="1">
        <f t="shared" ca="1" si="22"/>
        <v>22</v>
      </c>
      <c r="J311" s="1" t="str">
        <f t="shared" ca="1" si="23"/>
        <v>3. Mayor a 6 meses</v>
      </c>
      <c r="K311" t="str">
        <f t="shared" si="21"/>
        <v>NO</v>
      </c>
      <c r="L311" t="s">
        <v>330</v>
      </c>
      <c r="M311" t="s">
        <v>332</v>
      </c>
      <c r="N311" t="s">
        <v>345</v>
      </c>
      <c r="O311" t="s">
        <v>345</v>
      </c>
      <c r="P311" t="str">
        <f t="shared" si="24"/>
        <v>JUAN CARLOS ALFARO PAMOPrincipios de seguridad</v>
      </c>
      <c r="Q311">
        <v>2</v>
      </c>
      <c r="R311" t="s">
        <v>4</v>
      </c>
      <c r="S311" t="s">
        <v>21</v>
      </c>
      <c r="T311" s="21">
        <v>3</v>
      </c>
      <c r="U311" s="21" t="str" cm="1">
        <f t="array" ref="U311">_xlfn.IFS(T311=0,"Prenovato",T311=1,"Novato",T311=2,"Principiante avanzado",T311=3,"Competente",T311=4,"Proficiente",T311=5,"Master")</f>
        <v>Competente</v>
      </c>
      <c r="V311" s="21">
        <v>4</v>
      </c>
      <c r="W311" s="21" t="str" cm="1">
        <f t="array" ref="W311">_xlfn.IFS(V311=0,"No evidenciado",V311=1,"Novato",V311=2,"Principiante avanzado",V311=3,"Competente",V311=4,"Proficiente",V311=5,"Master")</f>
        <v>Proficiente</v>
      </c>
      <c r="X311" s="21">
        <v>3</v>
      </c>
      <c r="Y311" s="21" t="str" cm="1">
        <f t="array" ref="Y311">_xlfn.IFS(X311=0,"No evidenciado",X311=1,"Novato",X311=2,"Principiante avanzado",X311=3,"Competente",X311=4,"Proficiente",X311=5,"Master")</f>
        <v>Competente</v>
      </c>
      <c r="Z311" s="21">
        <v>3</v>
      </c>
      <c r="AA311" s="21" t="str" cm="1">
        <f t="array" ref="AA311">_xlfn.IFS(Z311=0,"No evidenciado",Z311=1,"Novato",Z311=2,"Principiante avanzado",Z311=3,"Competente",Z311=4,"Proficiente",Z311=5,"Master")</f>
        <v>Competente</v>
      </c>
      <c r="AB311" s="21">
        <v>3</v>
      </c>
      <c r="AC311" s="21" t="str" cm="1">
        <f t="array" ref="AC311">_xlfn.IFS(AB311=0,"Prenovato",AB311=1,"Novato",AB311=2,"Principiante avanzado",AB311=3,"Competente",AB311=4,"Proficiente",AB311=5,"Master")</f>
        <v>Competente</v>
      </c>
      <c r="AD311" s="21" t="str">
        <f t="shared" si="25"/>
        <v>EVALUACIÓN</v>
      </c>
    </row>
    <row r="312" spans="1:30" x14ac:dyDescent="0.25">
      <c r="A312" t="s">
        <v>195</v>
      </c>
      <c r="B312" t="s">
        <v>201</v>
      </c>
      <c r="C312" t="s">
        <v>205</v>
      </c>
      <c r="D312" t="s">
        <v>207</v>
      </c>
      <c r="E312" t="s">
        <v>227</v>
      </c>
      <c r="F312" t="s">
        <v>266</v>
      </c>
      <c r="G312" t="s">
        <v>308</v>
      </c>
      <c r="H312" s="5">
        <v>44409</v>
      </c>
      <c r="I312" s="1">
        <f t="shared" ca="1" si="22"/>
        <v>22</v>
      </c>
      <c r="J312" s="1" t="str">
        <f t="shared" ca="1" si="23"/>
        <v>3. Mayor a 6 meses</v>
      </c>
      <c r="K312" t="str">
        <f t="shared" si="21"/>
        <v>NO</v>
      </c>
      <c r="L312" t="s">
        <v>330</v>
      </c>
      <c r="M312" t="s">
        <v>337</v>
      </c>
      <c r="N312" t="s">
        <v>345</v>
      </c>
      <c r="O312" t="s">
        <v>345</v>
      </c>
      <c r="P312" t="str">
        <f t="shared" si="24"/>
        <v>JUAN CARLOS ALFARO PAMOModelos Bancarios</v>
      </c>
      <c r="Q312">
        <v>2</v>
      </c>
      <c r="R312" t="s">
        <v>4</v>
      </c>
      <c r="S312" t="s">
        <v>21</v>
      </c>
      <c r="T312" s="21">
        <v>3</v>
      </c>
      <c r="U312" s="21" t="str" cm="1">
        <f t="array" ref="U312">_xlfn.IFS(T312=0,"Prenovato",T312=1,"Novato",T312=2,"Principiante avanzado",T312=3,"Competente",T312=4,"Proficiente",T312=5,"Master")</f>
        <v>Competente</v>
      </c>
      <c r="V312" s="21">
        <v>4</v>
      </c>
      <c r="W312" s="21" t="str" cm="1">
        <f t="array" ref="W312">_xlfn.IFS(V312=0,"No evidenciado",V312=1,"Novato",V312=2,"Principiante avanzado",V312=3,"Competente",V312=4,"Proficiente",V312=5,"Master")</f>
        <v>Proficiente</v>
      </c>
      <c r="X312" s="21">
        <v>3</v>
      </c>
      <c r="Y312" s="21" t="str" cm="1">
        <f t="array" ref="Y312">_xlfn.IFS(X312=0,"No evidenciado",X312=1,"Novato",X312=2,"Principiante avanzado",X312=3,"Competente",X312=4,"Proficiente",X312=5,"Master")</f>
        <v>Competente</v>
      </c>
      <c r="Z312" s="21">
        <v>3</v>
      </c>
      <c r="AA312" s="21" t="str" cm="1">
        <f t="array" ref="AA312">_xlfn.IFS(Z312=0,"No evidenciado",Z312=1,"Novato",Z312=2,"Principiante avanzado",Z312=3,"Competente",Z312=4,"Proficiente",Z312=5,"Master")</f>
        <v>Competente</v>
      </c>
      <c r="AB312" s="21">
        <v>3</v>
      </c>
      <c r="AC312" s="21" t="str" cm="1">
        <f t="array" ref="AC312">_xlfn.IFS(AB312=0,"Prenovato",AB312=1,"Novato",AB312=2,"Principiante avanzado",AB312=3,"Competente",AB312=4,"Proficiente",AB312=5,"Master")</f>
        <v>Competente</v>
      </c>
      <c r="AD312" s="21" t="str">
        <f t="shared" si="25"/>
        <v>EVALUACIÓN</v>
      </c>
    </row>
    <row r="313" spans="1:30" x14ac:dyDescent="0.25">
      <c r="A313" t="s">
        <v>195</v>
      </c>
      <c r="B313" t="s">
        <v>201</v>
      </c>
      <c r="C313" t="s">
        <v>205</v>
      </c>
      <c r="D313" t="s">
        <v>207</v>
      </c>
      <c r="E313" t="s">
        <v>227</v>
      </c>
      <c r="F313" t="s">
        <v>266</v>
      </c>
      <c r="G313" t="s">
        <v>308</v>
      </c>
      <c r="H313" s="5">
        <v>44409</v>
      </c>
      <c r="I313" s="1">
        <f t="shared" ca="1" si="22"/>
        <v>22</v>
      </c>
      <c r="J313" s="1" t="str">
        <f t="shared" ca="1" si="23"/>
        <v>3. Mayor a 6 meses</v>
      </c>
      <c r="K313" t="str">
        <f t="shared" si="21"/>
        <v>NO</v>
      </c>
      <c r="L313" t="s">
        <v>330</v>
      </c>
      <c r="M313" t="s">
        <v>339</v>
      </c>
      <c r="N313" t="s">
        <v>346</v>
      </c>
      <c r="O313" t="s">
        <v>345</v>
      </c>
      <c r="P313" t="str">
        <f t="shared" si="24"/>
        <v>JUAN CARLOS ALFARO PAMOMicroservicios y APIs</v>
      </c>
      <c r="Q313">
        <v>3</v>
      </c>
      <c r="R313" t="s">
        <v>5</v>
      </c>
      <c r="S313" t="s">
        <v>21</v>
      </c>
      <c r="T313" s="21">
        <v>3</v>
      </c>
      <c r="U313" s="21" t="str" cm="1">
        <f t="array" ref="U313">_xlfn.IFS(T313=0,"Prenovato",T313=1,"Novato",T313=2,"Principiante avanzado",T313=3,"Competente",T313=4,"Proficiente",T313=5,"Master")</f>
        <v>Competente</v>
      </c>
      <c r="V313" s="21">
        <v>4</v>
      </c>
      <c r="W313" s="21" t="str" cm="1">
        <f t="array" ref="W313">_xlfn.IFS(V313=0,"No evidenciado",V313=1,"Novato",V313=2,"Principiante avanzado",V313=3,"Competente",V313=4,"Proficiente",V313=5,"Master")</f>
        <v>Proficiente</v>
      </c>
      <c r="X313" s="21">
        <v>3</v>
      </c>
      <c r="Y313" s="21" t="str" cm="1">
        <f t="array" ref="Y313">_xlfn.IFS(X313=0,"No evidenciado",X313=1,"Novato",X313=2,"Principiante avanzado",X313=3,"Competente",X313=4,"Proficiente",X313=5,"Master")</f>
        <v>Competente</v>
      </c>
      <c r="Z313" s="21">
        <v>3</v>
      </c>
      <c r="AA313" s="21" t="str" cm="1">
        <f t="array" ref="AA313">_xlfn.IFS(Z313=0,"No evidenciado",Z313=1,"Novato",Z313=2,"Principiante avanzado",Z313=3,"Competente",Z313=4,"Proficiente",Z313=5,"Master")</f>
        <v>Competente</v>
      </c>
      <c r="AB313" s="21">
        <v>3</v>
      </c>
      <c r="AC313" s="21" t="str" cm="1">
        <f t="array" ref="AC313">_xlfn.IFS(AB313=0,"Prenovato",AB313=1,"Novato",AB313=2,"Principiante avanzado",AB313=3,"Competente",AB313=4,"Proficiente",AB313=5,"Master")</f>
        <v>Competente</v>
      </c>
      <c r="AD313" s="21" t="str">
        <f t="shared" si="25"/>
        <v>EVALUACIÓN</v>
      </c>
    </row>
    <row r="314" spans="1:30" x14ac:dyDescent="0.25">
      <c r="A314" t="s">
        <v>195</v>
      </c>
      <c r="B314" t="s">
        <v>201</v>
      </c>
      <c r="C314" t="s">
        <v>205</v>
      </c>
      <c r="D314" t="s">
        <v>207</v>
      </c>
      <c r="E314" t="s">
        <v>227</v>
      </c>
      <c r="F314" t="s">
        <v>266</v>
      </c>
      <c r="G314" t="s">
        <v>308</v>
      </c>
      <c r="H314" s="5">
        <v>44409</v>
      </c>
      <c r="I314" s="1">
        <f t="shared" ca="1" si="22"/>
        <v>22</v>
      </c>
      <c r="J314" s="1" t="str">
        <f t="shared" ca="1" si="23"/>
        <v>3. Mayor a 6 meses</v>
      </c>
      <c r="K314" t="str">
        <f t="shared" si="21"/>
        <v>NO</v>
      </c>
      <c r="L314" t="s">
        <v>330</v>
      </c>
      <c r="M314" t="s">
        <v>340</v>
      </c>
      <c r="N314" t="s">
        <v>346</v>
      </c>
      <c r="O314" t="s">
        <v>345</v>
      </c>
      <c r="P314" t="str">
        <f t="shared" si="24"/>
        <v>JUAN CARLOS ALFARO PAMOIngeniería de software</v>
      </c>
      <c r="Q314">
        <v>3</v>
      </c>
      <c r="R314" t="s">
        <v>5</v>
      </c>
      <c r="S314" t="s">
        <v>21</v>
      </c>
      <c r="T314" s="21">
        <v>3</v>
      </c>
      <c r="U314" s="21" t="str" cm="1">
        <f t="array" ref="U314">_xlfn.IFS(T314=0,"Prenovato",T314=1,"Novato",T314=2,"Principiante avanzado",T314=3,"Competente",T314=4,"Proficiente",T314=5,"Master")</f>
        <v>Competente</v>
      </c>
      <c r="V314" s="21">
        <v>4</v>
      </c>
      <c r="W314" s="21" t="str" cm="1">
        <f t="array" ref="W314">_xlfn.IFS(V314=0,"No evidenciado",V314=1,"Novato",V314=2,"Principiante avanzado",V314=3,"Competente",V314=4,"Proficiente",V314=5,"Master")</f>
        <v>Proficiente</v>
      </c>
      <c r="X314" s="21">
        <v>3</v>
      </c>
      <c r="Y314" s="21" t="str" cm="1">
        <f t="array" ref="Y314">_xlfn.IFS(X314=0,"No evidenciado",X314=1,"Novato",X314=2,"Principiante avanzado",X314=3,"Competente",X314=4,"Proficiente",X314=5,"Master")</f>
        <v>Competente</v>
      </c>
      <c r="Z314" s="21">
        <v>3</v>
      </c>
      <c r="AA314" s="21" t="str" cm="1">
        <f t="array" ref="AA314">_xlfn.IFS(Z314=0,"No evidenciado",Z314=1,"Novato",Z314=2,"Principiante avanzado",Z314=3,"Competente",Z314=4,"Proficiente",Z314=5,"Master")</f>
        <v>Competente</v>
      </c>
      <c r="AB314" s="21">
        <v>3</v>
      </c>
      <c r="AC314" s="21" t="str" cm="1">
        <f t="array" ref="AC314">_xlfn.IFS(AB314=0,"Prenovato",AB314=1,"Novato",AB314=2,"Principiante avanzado",AB314=3,"Competente",AB314=4,"Proficiente",AB314=5,"Master")</f>
        <v>Competente</v>
      </c>
      <c r="AD314" s="21" t="str">
        <f t="shared" si="25"/>
        <v>EVALUACIÓN</v>
      </c>
    </row>
    <row r="315" spans="1:30" x14ac:dyDescent="0.25">
      <c r="A315" t="s">
        <v>195</v>
      </c>
      <c r="B315" t="s">
        <v>201</v>
      </c>
      <c r="C315" t="s">
        <v>205</v>
      </c>
      <c r="D315" t="s">
        <v>207</v>
      </c>
      <c r="E315" t="s">
        <v>227</v>
      </c>
      <c r="F315" t="s">
        <v>266</v>
      </c>
      <c r="G315" t="s">
        <v>308</v>
      </c>
      <c r="H315" s="5">
        <v>44409</v>
      </c>
      <c r="I315" s="1">
        <f t="shared" ca="1" si="22"/>
        <v>22</v>
      </c>
      <c r="J315" s="1" t="str">
        <f t="shared" ca="1" si="23"/>
        <v>3. Mayor a 6 meses</v>
      </c>
      <c r="K315" t="str">
        <f t="shared" si="21"/>
        <v>NO</v>
      </c>
      <c r="L315" t="s">
        <v>330</v>
      </c>
      <c r="M315" t="s">
        <v>336</v>
      </c>
      <c r="N315" t="s">
        <v>345</v>
      </c>
      <c r="O315" t="s">
        <v>345</v>
      </c>
      <c r="P315" t="str">
        <f t="shared" si="24"/>
        <v>JUAN CARLOS ALFARO PAMOPatrones de Arq. Datos</v>
      </c>
      <c r="Q315">
        <v>2</v>
      </c>
      <c r="R315" t="s">
        <v>4</v>
      </c>
      <c r="S315" t="s">
        <v>21</v>
      </c>
      <c r="T315" s="21">
        <v>3</v>
      </c>
      <c r="U315" s="21" t="str" cm="1">
        <f t="array" ref="U315">_xlfn.IFS(T315=0,"Prenovato",T315=1,"Novato",T315=2,"Principiante avanzado",T315=3,"Competente",T315=4,"Proficiente",T315=5,"Master")</f>
        <v>Competente</v>
      </c>
      <c r="V315" s="21">
        <v>4</v>
      </c>
      <c r="W315" s="21" t="str" cm="1">
        <f t="array" ref="W315">_xlfn.IFS(V315=0,"No evidenciado",V315=1,"Novato",V315=2,"Principiante avanzado",V315=3,"Competente",V315=4,"Proficiente",V315=5,"Master")</f>
        <v>Proficiente</v>
      </c>
      <c r="X315" s="21">
        <v>3</v>
      </c>
      <c r="Y315" s="21" t="str" cm="1">
        <f t="array" ref="Y315">_xlfn.IFS(X315=0,"No evidenciado",X315=1,"Novato",X315=2,"Principiante avanzado",X315=3,"Competente",X315=4,"Proficiente",X315=5,"Master")</f>
        <v>Competente</v>
      </c>
      <c r="Z315" s="21">
        <v>3</v>
      </c>
      <c r="AA315" s="21" t="str" cm="1">
        <f t="array" ref="AA315">_xlfn.IFS(Z315=0,"No evidenciado",Z315=1,"Novato",Z315=2,"Principiante avanzado",Z315=3,"Competente",Z315=4,"Proficiente",Z315=5,"Master")</f>
        <v>Competente</v>
      </c>
      <c r="AB315" s="21">
        <v>3</v>
      </c>
      <c r="AC315" s="21" t="str" cm="1">
        <f t="array" ref="AC315">_xlfn.IFS(AB315=0,"Prenovato",AB315=1,"Novato",AB315=2,"Principiante avanzado",AB315=3,"Competente",AB315=4,"Proficiente",AB315=5,"Master")</f>
        <v>Competente</v>
      </c>
      <c r="AD315" s="21" t="str">
        <f t="shared" si="25"/>
        <v>EVALUACIÓN</v>
      </c>
    </row>
    <row r="316" spans="1:30" x14ac:dyDescent="0.25">
      <c r="A316" t="s">
        <v>195</v>
      </c>
      <c r="B316" t="s">
        <v>201</v>
      </c>
      <c r="C316" t="s">
        <v>205</v>
      </c>
      <c r="D316" t="s">
        <v>207</v>
      </c>
      <c r="E316" t="s">
        <v>227</v>
      </c>
      <c r="F316" t="s">
        <v>266</v>
      </c>
      <c r="G316" t="s">
        <v>308</v>
      </c>
      <c r="H316" s="5">
        <v>44409</v>
      </c>
      <c r="I316" s="1">
        <f t="shared" ca="1" si="22"/>
        <v>22</v>
      </c>
      <c r="J316" s="1" t="str">
        <f t="shared" ca="1" si="23"/>
        <v>3. Mayor a 6 meses</v>
      </c>
      <c r="K316" t="str">
        <f t="shared" si="21"/>
        <v>NO</v>
      </c>
      <c r="L316" t="s">
        <v>330</v>
      </c>
      <c r="M316" t="s">
        <v>338</v>
      </c>
      <c r="N316" t="s">
        <v>346</v>
      </c>
      <c r="O316" t="s">
        <v>345</v>
      </c>
      <c r="P316" t="str">
        <f t="shared" si="24"/>
        <v>JUAN CARLOS ALFARO PAMOOpen Banking</v>
      </c>
      <c r="Q316">
        <v>4</v>
      </c>
      <c r="R316" t="s">
        <v>7</v>
      </c>
      <c r="S316" t="s">
        <v>21</v>
      </c>
      <c r="T316" s="21">
        <v>3</v>
      </c>
      <c r="U316" s="21" t="str" cm="1">
        <f t="array" ref="U316">_xlfn.IFS(T316=0,"Prenovato",T316=1,"Novato",T316=2,"Principiante avanzado",T316=3,"Competente",T316=4,"Proficiente",T316=5,"Master")</f>
        <v>Competente</v>
      </c>
      <c r="V316" s="21">
        <v>4</v>
      </c>
      <c r="W316" s="21" t="str" cm="1">
        <f t="array" ref="W316">_xlfn.IFS(V316=0,"No evidenciado",V316=1,"Novato",V316=2,"Principiante avanzado",V316=3,"Competente",V316=4,"Proficiente",V316=5,"Master")</f>
        <v>Proficiente</v>
      </c>
      <c r="X316" s="21">
        <v>3</v>
      </c>
      <c r="Y316" s="21" t="str" cm="1">
        <f t="array" ref="Y316">_xlfn.IFS(X316=0,"No evidenciado",X316=1,"Novato",X316=2,"Principiante avanzado",X316=3,"Competente",X316=4,"Proficiente",X316=5,"Master")</f>
        <v>Competente</v>
      </c>
      <c r="Z316" s="21">
        <v>3</v>
      </c>
      <c r="AA316" s="21" t="str" cm="1">
        <f t="array" ref="AA316">_xlfn.IFS(Z316=0,"No evidenciado",Z316=1,"Novato",Z316=2,"Principiante avanzado",Z316=3,"Competente",Z316=4,"Proficiente",Z316=5,"Master")</f>
        <v>Competente</v>
      </c>
      <c r="AB316" s="21">
        <v>3</v>
      </c>
      <c r="AC316" s="21" t="str" cm="1">
        <f t="array" ref="AC316">_xlfn.IFS(AB316=0,"Prenovato",AB316=1,"Novato",AB316=2,"Principiante avanzado",AB316=3,"Competente",AB316=4,"Proficiente",AB316=5,"Master")</f>
        <v>Competente</v>
      </c>
      <c r="AD316" s="21" t="str">
        <f t="shared" si="25"/>
        <v>EVALUACIÓN</v>
      </c>
    </row>
    <row r="317" spans="1:30" x14ac:dyDescent="0.25">
      <c r="A317" t="s">
        <v>195</v>
      </c>
      <c r="B317" t="s">
        <v>201</v>
      </c>
      <c r="C317" t="s">
        <v>205</v>
      </c>
      <c r="D317" t="s">
        <v>207</v>
      </c>
      <c r="E317" t="s">
        <v>227</v>
      </c>
      <c r="F317" t="s">
        <v>266</v>
      </c>
      <c r="G317" t="s">
        <v>308</v>
      </c>
      <c r="H317" s="5">
        <v>44409</v>
      </c>
      <c r="I317" s="1">
        <f t="shared" ca="1" si="22"/>
        <v>22</v>
      </c>
      <c r="J317" s="1" t="str">
        <f t="shared" ca="1" si="23"/>
        <v>3. Mayor a 6 meses</v>
      </c>
      <c r="K317" t="str">
        <f t="shared" si="21"/>
        <v>NO</v>
      </c>
      <c r="L317" t="s">
        <v>330</v>
      </c>
      <c r="M317" t="s">
        <v>334</v>
      </c>
      <c r="N317" t="s">
        <v>31</v>
      </c>
      <c r="O317" t="s">
        <v>31</v>
      </c>
      <c r="P317" t="str">
        <f t="shared" si="24"/>
        <v>JUAN CARLOS ALFARO PAMOPlataformas</v>
      </c>
      <c r="Q317">
        <v>3</v>
      </c>
      <c r="R317" t="s">
        <v>5</v>
      </c>
      <c r="S317" t="s">
        <v>21</v>
      </c>
      <c r="T317" s="21">
        <v>3</v>
      </c>
      <c r="U317" s="21" t="str" cm="1">
        <f t="array" ref="U317">_xlfn.IFS(T317=0,"Prenovato",T317=1,"Novato",T317=2,"Principiante avanzado",T317=3,"Competente",T317=4,"Proficiente",T317=5,"Master")</f>
        <v>Competente</v>
      </c>
      <c r="V317" s="21">
        <v>4</v>
      </c>
      <c r="W317" s="21" t="str" cm="1">
        <f t="array" ref="W317">_xlfn.IFS(V317=0,"No evidenciado",V317=1,"Novato",V317=2,"Principiante avanzado",V317=3,"Competente",V317=4,"Proficiente",V317=5,"Master")</f>
        <v>Proficiente</v>
      </c>
      <c r="X317" s="21">
        <v>3</v>
      </c>
      <c r="Y317" s="21" t="str" cm="1">
        <f t="array" ref="Y317">_xlfn.IFS(X317=0,"No evidenciado",X317=1,"Novato",X317=2,"Principiante avanzado",X317=3,"Competente",X317=4,"Proficiente",X317=5,"Master")</f>
        <v>Competente</v>
      </c>
      <c r="Z317" s="21">
        <v>3</v>
      </c>
      <c r="AA317" s="21" t="str" cm="1">
        <f t="array" ref="AA317">_xlfn.IFS(Z317=0,"No evidenciado",Z317=1,"Novato",Z317=2,"Principiante avanzado",Z317=3,"Competente",Z317=4,"Proficiente",Z317=5,"Master")</f>
        <v>Competente</v>
      </c>
      <c r="AB317" s="21">
        <v>3</v>
      </c>
      <c r="AC317" s="21" t="str" cm="1">
        <f t="array" ref="AC317">_xlfn.IFS(AB317=0,"Prenovato",AB317=1,"Novato",AB317=2,"Principiante avanzado",AB317=3,"Competente",AB317=4,"Proficiente",AB317=5,"Master")</f>
        <v>Competente</v>
      </c>
      <c r="AD317" s="21" t="str">
        <f t="shared" si="25"/>
        <v>EVALUACIÓN</v>
      </c>
    </row>
    <row r="318" spans="1:30" x14ac:dyDescent="0.25">
      <c r="A318" t="s">
        <v>195</v>
      </c>
      <c r="B318" t="s">
        <v>201</v>
      </c>
      <c r="C318" t="s">
        <v>205</v>
      </c>
      <c r="D318" t="s">
        <v>207</v>
      </c>
      <c r="E318" t="s">
        <v>227</v>
      </c>
      <c r="F318" t="s">
        <v>266</v>
      </c>
      <c r="G318" t="s">
        <v>308</v>
      </c>
      <c r="H318" s="5">
        <v>44409</v>
      </c>
      <c r="I318" s="1">
        <f t="shared" ca="1" si="22"/>
        <v>22</v>
      </c>
      <c r="J318" s="1" t="str">
        <f t="shared" ca="1" si="23"/>
        <v>3. Mayor a 6 meses</v>
      </c>
      <c r="K318" t="str">
        <f t="shared" si="21"/>
        <v>NO</v>
      </c>
      <c r="L318" t="s">
        <v>330</v>
      </c>
      <c r="M318" t="s">
        <v>335</v>
      </c>
      <c r="N318" t="s">
        <v>31</v>
      </c>
      <c r="O318" t="s">
        <v>31</v>
      </c>
      <c r="P318" t="str">
        <f t="shared" si="24"/>
        <v>JUAN CARLOS ALFARO PAMOPatrones de Arq. Soluciones</v>
      </c>
      <c r="Q318">
        <v>3</v>
      </c>
      <c r="R318" t="s">
        <v>5</v>
      </c>
      <c r="S318" t="s">
        <v>21</v>
      </c>
      <c r="T318" s="21">
        <v>3</v>
      </c>
      <c r="U318" s="21" t="str" cm="1">
        <f t="array" ref="U318">_xlfn.IFS(T318=0,"Prenovato",T318=1,"Novato",T318=2,"Principiante avanzado",T318=3,"Competente",T318=4,"Proficiente",T318=5,"Master")</f>
        <v>Competente</v>
      </c>
      <c r="V318" s="21">
        <v>4</v>
      </c>
      <c r="W318" s="21" t="str" cm="1">
        <f t="array" ref="W318">_xlfn.IFS(V318=0,"No evidenciado",V318=1,"Novato",V318=2,"Principiante avanzado",V318=3,"Competente",V318=4,"Proficiente",V318=5,"Master")</f>
        <v>Proficiente</v>
      </c>
      <c r="X318" s="21">
        <v>3</v>
      </c>
      <c r="Y318" s="21" t="str" cm="1">
        <f t="array" ref="Y318">_xlfn.IFS(X318=0,"No evidenciado",X318=1,"Novato",X318=2,"Principiante avanzado",X318=3,"Competente",X318=4,"Proficiente",X318=5,"Master")</f>
        <v>Competente</v>
      </c>
      <c r="Z318" s="21">
        <v>3</v>
      </c>
      <c r="AA318" s="21" t="str" cm="1">
        <f t="array" ref="AA318">_xlfn.IFS(Z318=0,"No evidenciado",Z318=1,"Novato",Z318=2,"Principiante avanzado",Z318=3,"Competente",Z318=4,"Proficiente",Z318=5,"Master")</f>
        <v>Competente</v>
      </c>
      <c r="AB318" s="21">
        <v>3</v>
      </c>
      <c r="AC318" s="21" t="str" cm="1">
        <f t="array" ref="AC318">_xlfn.IFS(AB318=0,"Prenovato",AB318=1,"Novato",AB318=2,"Principiante avanzado",AB318=3,"Competente",AB318=4,"Proficiente",AB318=5,"Master")</f>
        <v>Competente</v>
      </c>
      <c r="AD318" s="21" t="str">
        <f t="shared" si="25"/>
        <v>EVALUACIÓN</v>
      </c>
    </row>
    <row r="319" spans="1:30" x14ac:dyDescent="0.25">
      <c r="A319" t="s">
        <v>195</v>
      </c>
      <c r="B319" t="s">
        <v>201</v>
      </c>
      <c r="C319" t="s">
        <v>205</v>
      </c>
      <c r="D319" t="s">
        <v>207</v>
      </c>
      <c r="E319" t="s">
        <v>227</v>
      </c>
      <c r="F319" t="s">
        <v>266</v>
      </c>
      <c r="G319" t="s">
        <v>308</v>
      </c>
      <c r="H319" s="5">
        <v>44409</v>
      </c>
      <c r="I319" s="1">
        <f t="shared" ca="1" si="22"/>
        <v>22</v>
      </c>
      <c r="J319" s="1" t="str">
        <f t="shared" ca="1" si="23"/>
        <v>3. Mayor a 6 meses</v>
      </c>
      <c r="K319" t="str">
        <f t="shared" si="21"/>
        <v>NO</v>
      </c>
      <c r="L319" t="s">
        <v>330</v>
      </c>
      <c r="M319" t="s">
        <v>331</v>
      </c>
      <c r="N319" t="s">
        <v>345</v>
      </c>
      <c r="O319" t="s">
        <v>345</v>
      </c>
      <c r="P319" t="str">
        <f t="shared" si="24"/>
        <v>JUAN CARLOS ALFARO PAMOCloud</v>
      </c>
      <c r="Q319">
        <v>3</v>
      </c>
      <c r="R319" t="s">
        <v>5</v>
      </c>
      <c r="S319" t="s">
        <v>21</v>
      </c>
      <c r="T319" s="21">
        <v>3</v>
      </c>
      <c r="U319" s="21" t="str" cm="1">
        <f t="array" ref="U319">_xlfn.IFS(T319=0,"Prenovato",T319=1,"Novato",T319=2,"Principiante avanzado",T319=3,"Competente",T319=4,"Proficiente",T319=5,"Master")</f>
        <v>Competente</v>
      </c>
      <c r="V319" s="21">
        <v>4</v>
      </c>
      <c r="W319" s="21" t="str" cm="1">
        <f t="array" ref="W319">_xlfn.IFS(V319=0,"No evidenciado",V319=1,"Novato",V319=2,"Principiante avanzado",V319=3,"Competente",V319=4,"Proficiente",V319=5,"Master")</f>
        <v>Proficiente</v>
      </c>
      <c r="X319" s="21">
        <v>3</v>
      </c>
      <c r="Y319" s="21" t="str" cm="1">
        <f t="array" ref="Y319">_xlfn.IFS(X319=0,"No evidenciado",X319=1,"Novato",X319=2,"Principiante avanzado",X319=3,"Competente",X319=4,"Proficiente",X319=5,"Master")</f>
        <v>Competente</v>
      </c>
      <c r="Z319" s="21">
        <v>3</v>
      </c>
      <c r="AA319" s="21" t="str" cm="1">
        <f t="array" ref="AA319">_xlfn.IFS(Z319=0,"No evidenciado",Z319=1,"Novato",Z319=2,"Principiante avanzado",Z319=3,"Competente",Z319=4,"Proficiente",Z319=5,"Master")</f>
        <v>Competente</v>
      </c>
      <c r="AB319" s="21">
        <v>3</v>
      </c>
      <c r="AC319" s="21" t="str" cm="1">
        <f t="array" ref="AC319">_xlfn.IFS(AB319=0,"Prenovato",AB319=1,"Novato",AB319=2,"Principiante avanzado",AB319=3,"Competente",AB319=4,"Proficiente",AB319=5,"Master")</f>
        <v>Competente</v>
      </c>
      <c r="AD319" s="21" t="str">
        <f t="shared" si="25"/>
        <v>EVALUACIÓN</v>
      </c>
    </row>
    <row r="320" spans="1:30" x14ac:dyDescent="0.25">
      <c r="A320" t="s">
        <v>195</v>
      </c>
      <c r="B320" t="s">
        <v>201</v>
      </c>
      <c r="C320" t="s">
        <v>205</v>
      </c>
      <c r="D320" t="s">
        <v>207</v>
      </c>
      <c r="E320" t="s">
        <v>227</v>
      </c>
      <c r="F320" t="s">
        <v>266</v>
      </c>
      <c r="G320" t="s">
        <v>308</v>
      </c>
      <c r="H320" s="5">
        <v>44409</v>
      </c>
      <c r="I320" s="1">
        <f t="shared" ca="1" si="22"/>
        <v>22</v>
      </c>
      <c r="J320" s="1" t="str">
        <f t="shared" ca="1" si="23"/>
        <v>3. Mayor a 6 meses</v>
      </c>
      <c r="K320" t="str">
        <f t="shared" si="21"/>
        <v>NO</v>
      </c>
      <c r="L320" t="s">
        <v>330</v>
      </c>
      <c r="M320" t="s">
        <v>344</v>
      </c>
      <c r="N320" t="s">
        <v>345</v>
      </c>
      <c r="O320" t="s">
        <v>345</v>
      </c>
      <c r="P320" t="str">
        <f t="shared" si="24"/>
        <v>JUAN CARLOS ALFARO PAMOAutomatización</v>
      </c>
      <c r="Q320">
        <v>2</v>
      </c>
      <c r="R320" t="s">
        <v>4</v>
      </c>
      <c r="S320" t="s">
        <v>21</v>
      </c>
      <c r="T320" s="21">
        <v>3</v>
      </c>
      <c r="U320" s="21" t="str" cm="1">
        <f t="array" ref="U320">_xlfn.IFS(T320=0,"Prenovato",T320=1,"Novato",T320=2,"Principiante avanzado",T320=3,"Competente",T320=4,"Proficiente",T320=5,"Master")</f>
        <v>Competente</v>
      </c>
      <c r="V320" s="21">
        <v>4</v>
      </c>
      <c r="W320" s="21" t="str" cm="1">
        <f t="array" ref="W320">_xlfn.IFS(V320=0,"No evidenciado",V320=1,"Novato",V320=2,"Principiante avanzado",V320=3,"Competente",V320=4,"Proficiente",V320=5,"Master")</f>
        <v>Proficiente</v>
      </c>
      <c r="X320" s="21">
        <v>3</v>
      </c>
      <c r="Y320" s="21" t="str" cm="1">
        <f t="array" ref="Y320">_xlfn.IFS(X320=0,"No evidenciado",X320=1,"Novato",X320=2,"Principiante avanzado",X320=3,"Competente",X320=4,"Proficiente",X320=5,"Master")</f>
        <v>Competente</v>
      </c>
      <c r="Z320" s="21">
        <v>3</v>
      </c>
      <c r="AA320" s="21" t="str" cm="1">
        <f t="array" ref="AA320">_xlfn.IFS(Z320=0,"No evidenciado",Z320=1,"Novato",Z320=2,"Principiante avanzado",Z320=3,"Competente",Z320=4,"Proficiente",Z320=5,"Master")</f>
        <v>Competente</v>
      </c>
      <c r="AB320" s="21">
        <v>3</v>
      </c>
      <c r="AC320" s="21" t="str" cm="1">
        <f t="array" ref="AC320">_xlfn.IFS(AB320=0,"Prenovato",AB320=1,"Novato",AB320=2,"Principiante avanzado",AB320=3,"Competente",AB320=4,"Proficiente",AB320=5,"Master")</f>
        <v>Competente</v>
      </c>
      <c r="AD320" s="21" t="str">
        <f t="shared" si="25"/>
        <v>EVALUACIÓN</v>
      </c>
    </row>
    <row r="321" spans="1:30" x14ac:dyDescent="0.25">
      <c r="A321" t="s">
        <v>195</v>
      </c>
      <c r="B321" t="s">
        <v>201</v>
      </c>
      <c r="C321" t="s">
        <v>205</v>
      </c>
      <c r="D321" t="s">
        <v>207</v>
      </c>
      <c r="E321" t="s">
        <v>227</v>
      </c>
      <c r="F321" t="s">
        <v>266</v>
      </c>
      <c r="G321" t="s">
        <v>308</v>
      </c>
      <c r="H321" s="5">
        <v>44409</v>
      </c>
      <c r="I321" s="1">
        <f t="shared" ca="1" si="22"/>
        <v>22</v>
      </c>
      <c r="J321" s="1" t="str">
        <f t="shared" ca="1" si="23"/>
        <v>3. Mayor a 6 meses</v>
      </c>
      <c r="K321" t="str">
        <f t="shared" si="21"/>
        <v>NO</v>
      </c>
      <c r="L321" t="s">
        <v>330</v>
      </c>
      <c r="M321" t="s">
        <v>341</v>
      </c>
      <c r="N321" t="s">
        <v>31</v>
      </c>
      <c r="O321" t="s">
        <v>31</v>
      </c>
      <c r="P321" t="str">
        <f t="shared" si="24"/>
        <v>JUAN CARLOS ALFARO PAMOEcosistema BCP</v>
      </c>
      <c r="Q321">
        <v>3</v>
      </c>
      <c r="R321" t="s">
        <v>5</v>
      </c>
      <c r="S321" t="s">
        <v>21</v>
      </c>
      <c r="T321" s="21">
        <v>3</v>
      </c>
      <c r="U321" s="21" t="str" cm="1">
        <f t="array" ref="U321">_xlfn.IFS(T321=0,"Prenovato",T321=1,"Novato",T321=2,"Principiante avanzado",T321=3,"Competente",T321=4,"Proficiente",T321=5,"Master")</f>
        <v>Competente</v>
      </c>
      <c r="V321" s="21">
        <v>4</v>
      </c>
      <c r="W321" s="21" t="str" cm="1">
        <f t="array" ref="W321">_xlfn.IFS(V321=0,"No evidenciado",V321=1,"Novato",V321=2,"Principiante avanzado",V321=3,"Competente",V321=4,"Proficiente",V321=5,"Master")</f>
        <v>Proficiente</v>
      </c>
      <c r="X321" s="21">
        <v>3</v>
      </c>
      <c r="Y321" s="21" t="str" cm="1">
        <f t="array" ref="Y321">_xlfn.IFS(X321=0,"No evidenciado",X321=1,"Novato",X321=2,"Principiante avanzado",X321=3,"Competente",X321=4,"Proficiente",X321=5,"Master")</f>
        <v>Competente</v>
      </c>
      <c r="Z321" s="21">
        <v>3</v>
      </c>
      <c r="AA321" s="21" t="str" cm="1">
        <f t="array" ref="AA321">_xlfn.IFS(Z321=0,"No evidenciado",Z321=1,"Novato",Z321=2,"Principiante avanzado",Z321=3,"Competente",Z321=4,"Proficiente",Z321=5,"Master")</f>
        <v>Competente</v>
      </c>
      <c r="AB321" s="21">
        <v>3</v>
      </c>
      <c r="AC321" s="21" t="str" cm="1">
        <f t="array" ref="AC321">_xlfn.IFS(AB321=0,"Prenovato",AB321=1,"Novato",AB321=2,"Principiante avanzado",AB321=3,"Competente",AB321=4,"Proficiente",AB321=5,"Master")</f>
        <v>Competente</v>
      </c>
      <c r="AD321" s="21" t="str">
        <f t="shared" si="25"/>
        <v>EVALUACIÓN</v>
      </c>
    </row>
    <row r="322" spans="1:30" x14ac:dyDescent="0.25">
      <c r="A322" t="s">
        <v>195</v>
      </c>
      <c r="B322" t="s">
        <v>201</v>
      </c>
      <c r="C322" t="s">
        <v>205</v>
      </c>
      <c r="D322" t="s">
        <v>207</v>
      </c>
      <c r="E322" t="s">
        <v>227</v>
      </c>
      <c r="F322" t="s">
        <v>266</v>
      </c>
      <c r="G322" t="s">
        <v>308</v>
      </c>
      <c r="H322" s="5">
        <v>44409</v>
      </c>
      <c r="I322" s="1">
        <f t="shared" ca="1" si="22"/>
        <v>22</v>
      </c>
      <c r="J322" s="1" t="str">
        <f t="shared" ca="1" si="23"/>
        <v>3. Mayor a 6 meses</v>
      </c>
      <c r="K322" t="str">
        <f t="shared" ref="K322:K385" si="26">IF(COUNTIFS($E$2:$E$617,E322,$O$2:$O$617,"PRINCIPAL",$Q$2:$Q$617,0)&gt;0,"SI","NO")</f>
        <v>NO</v>
      </c>
      <c r="L322" t="s">
        <v>330</v>
      </c>
      <c r="M322" t="s">
        <v>343</v>
      </c>
      <c r="N322" t="s">
        <v>31</v>
      </c>
      <c r="O322" t="s">
        <v>31</v>
      </c>
      <c r="P322" t="str">
        <f t="shared" si="24"/>
        <v>JUAN CARLOS ALFARO PAMODiseño de Arq. Soluciones</v>
      </c>
      <c r="Q322">
        <v>3</v>
      </c>
      <c r="R322" t="s">
        <v>5</v>
      </c>
      <c r="S322" t="s">
        <v>21</v>
      </c>
      <c r="T322" s="21">
        <v>3</v>
      </c>
      <c r="U322" s="21" t="str" cm="1">
        <f t="array" ref="U322">_xlfn.IFS(T322=0,"Prenovato",T322=1,"Novato",T322=2,"Principiante avanzado",T322=3,"Competente",T322=4,"Proficiente",T322=5,"Master")</f>
        <v>Competente</v>
      </c>
      <c r="V322" s="21">
        <v>4</v>
      </c>
      <c r="W322" s="21" t="str" cm="1">
        <f t="array" ref="W322">_xlfn.IFS(V322=0,"No evidenciado",V322=1,"Novato",V322=2,"Principiante avanzado",V322=3,"Competente",V322=4,"Proficiente",V322=5,"Master")</f>
        <v>Proficiente</v>
      </c>
      <c r="X322" s="21">
        <v>3</v>
      </c>
      <c r="Y322" s="21" t="str" cm="1">
        <f t="array" ref="Y322">_xlfn.IFS(X322=0,"No evidenciado",X322=1,"Novato",X322=2,"Principiante avanzado",X322=3,"Competente",X322=4,"Proficiente",X322=5,"Master")</f>
        <v>Competente</v>
      </c>
      <c r="Z322" s="21">
        <v>3</v>
      </c>
      <c r="AA322" s="21" t="str" cm="1">
        <f t="array" ref="AA322">_xlfn.IFS(Z322=0,"No evidenciado",Z322=1,"Novato",Z322=2,"Principiante avanzado",Z322=3,"Competente",Z322=4,"Proficiente",Z322=5,"Master")</f>
        <v>Competente</v>
      </c>
      <c r="AB322" s="21">
        <v>3</v>
      </c>
      <c r="AC322" s="21" t="str" cm="1">
        <f t="array" ref="AC322">_xlfn.IFS(AB322=0,"Prenovato",AB322=1,"Novato",AB322=2,"Principiante avanzado",AB322=3,"Competente",AB322=4,"Proficiente",AB322=5,"Master")</f>
        <v>Competente</v>
      </c>
      <c r="AD322" s="21" t="str">
        <f t="shared" si="25"/>
        <v>EVALUACIÓN</v>
      </c>
    </row>
    <row r="323" spans="1:30" x14ac:dyDescent="0.25">
      <c r="A323" t="s">
        <v>195</v>
      </c>
      <c r="B323" t="s">
        <v>201</v>
      </c>
      <c r="C323" t="s">
        <v>205</v>
      </c>
      <c r="D323" t="s">
        <v>207</v>
      </c>
      <c r="E323" t="s">
        <v>227</v>
      </c>
      <c r="F323" t="s">
        <v>266</v>
      </c>
      <c r="G323" t="s">
        <v>308</v>
      </c>
      <c r="H323" s="5">
        <v>44409</v>
      </c>
      <c r="I323" s="1">
        <f t="shared" ref="I323:I386" ca="1" si="27">DATEDIF(H323,TODAY(),"m")</f>
        <v>22</v>
      </c>
      <c r="J323" s="1" t="str">
        <f t="shared" ref="J323:J386" ca="1" si="28">IF(I323&lt;=3,"1. Menor o igual a 3 meses",IF(I323&lt;=6,"2. Entre 4 - 6 meses","3. Mayor a 6 meses"))</f>
        <v>3. Mayor a 6 meses</v>
      </c>
      <c r="K323" t="str">
        <f t="shared" si="26"/>
        <v>NO</v>
      </c>
      <c r="L323" t="s">
        <v>330</v>
      </c>
      <c r="M323" t="s">
        <v>342</v>
      </c>
      <c r="N323" t="s">
        <v>345</v>
      </c>
      <c r="O323" t="s">
        <v>345</v>
      </c>
      <c r="P323" t="str">
        <f t="shared" ref="P323:P386" si="29">F323&amp;M323</f>
        <v>JUAN CARLOS ALFARO PAMOFrameworks de arquitectura empresarial</v>
      </c>
      <c r="Q323">
        <v>3</v>
      </c>
      <c r="R323" t="s">
        <v>5</v>
      </c>
      <c r="S323" t="s">
        <v>21</v>
      </c>
      <c r="T323" s="21">
        <v>3</v>
      </c>
      <c r="U323" s="21" t="str" cm="1">
        <f t="array" ref="U323">_xlfn.IFS(T323=0,"Prenovato",T323=1,"Novato",T323=2,"Principiante avanzado",T323=3,"Competente",T323=4,"Proficiente",T323=5,"Master")</f>
        <v>Competente</v>
      </c>
      <c r="V323" s="21">
        <v>4</v>
      </c>
      <c r="W323" s="21" t="str" cm="1">
        <f t="array" ref="W323">_xlfn.IFS(V323=0,"No evidenciado",V323=1,"Novato",V323=2,"Principiante avanzado",V323=3,"Competente",V323=4,"Proficiente",V323=5,"Master")</f>
        <v>Proficiente</v>
      </c>
      <c r="X323" s="21">
        <v>3</v>
      </c>
      <c r="Y323" s="21" t="str" cm="1">
        <f t="array" ref="Y323">_xlfn.IFS(X323=0,"No evidenciado",X323=1,"Novato",X323=2,"Principiante avanzado",X323=3,"Competente",X323=4,"Proficiente",X323=5,"Master")</f>
        <v>Competente</v>
      </c>
      <c r="Z323" s="21">
        <v>3</v>
      </c>
      <c r="AA323" s="21" t="str" cm="1">
        <f t="array" ref="AA323">_xlfn.IFS(Z323=0,"No evidenciado",Z323=1,"Novato",Z323=2,"Principiante avanzado",Z323=3,"Competente",Z323=4,"Proficiente",Z323=5,"Master")</f>
        <v>Competente</v>
      </c>
      <c r="AB323" s="21">
        <v>3</v>
      </c>
      <c r="AC323" s="21" t="str" cm="1">
        <f t="array" ref="AC323">_xlfn.IFS(AB323=0,"Prenovato",AB323=1,"Novato",AB323=2,"Principiante avanzado",AB323=3,"Competente",AB323=4,"Proficiente",AB323=5,"Master")</f>
        <v>Competente</v>
      </c>
      <c r="AD323" s="21" t="str">
        <f t="shared" ref="AD323:AD386" si="30">IF(A323&lt;&gt;E323,"EVALUACIÓN","AUTOEVALUACIÓN")</f>
        <v>EVALUACIÓN</v>
      </c>
    </row>
    <row r="324" spans="1:30" x14ac:dyDescent="0.25">
      <c r="A324" t="s">
        <v>195</v>
      </c>
      <c r="B324" t="s">
        <v>201</v>
      </c>
      <c r="C324" t="s">
        <v>205</v>
      </c>
      <c r="D324" t="s">
        <v>207</v>
      </c>
      <c r="E324" t="s">
        <v>228</v>
      </c>
      <c r="F324" t="s">
        <v>267</v>
      </c>
      <c r="G324" t="s">
        <v>309</v>
      </c>
      <c r="H324" s="5">
        <v>44440</v>
      </c>
      <c r="I324" s="1">
        <f t="shared" ca="1" si="27"/>
        <v>21</v>
      </c>
      <c r="J324" s="1" t="str">
        <f t="shared" ca="1" si="28"/>
        <v>3. Mayor a 6 meses</v>
      </c>
      <c r="K324" t="str">
        <f t="shared" si="26"/>
        <v>NO</v>
      </c>
      <c r="L324" t="s">
        <v>330</v>
      </c>
      <c r="M324" t="s">
        <v>342</v>
      </c>
      <c r="N324" t="s">
        <v>345</v>
      </c>
      <c r="O324" t="s">
        <v>345</v>
      </c>
      <c r="P324" t="str">
        <f t="shared" si="29"/>
        <v>GUSTAVO ADOLFO LÓPEZ ABARCAFrameworks de arquitectura empresarial</v>
      </c>
      <c r="Q324">
        <v>2</v>
      </c>
      <c r="R324" t="s">
        <v>4</v>
      </c>
      <c r="S324" t="s">
        <v>21</v>
      </c>
      <c r="T324" s="21">
        <v>3</v>
      </c>
      <c r="U324" s="21" t="str" cm="1">
        <f t="array" ref="U324">_xlfn.IFS(T324=0,"Prenovato",T324=1,"Novato",T324=2,"Principiante avanzado",T324=3,"Competente",T324=4,"Proficiente",T324=5,"Master")</f>
        <v>Competente</v>
      </c>
      <c r="V324" s="21">
        <v>3</v>
      </c>
      <c r="W324" s="21" t="str" cm="1">
        <f t="array" ref="W324">_xlfn.IFS(V324=0,"No evidenciado",V324=1,"Novato",V324=2,"Principiante avanzado",V324=3,"Competente",V324=4,"Proficiente",V324=5,"Master")</f>
        <v>Competente</v>
      </c>
      <c r="X324" s="21">
        <v>3</v>
      </c>
      <c r="Y324" s="21" t="str" cm="1">
        <f t="array" ref="Y324">_xlfn.IFS(X324=0,"No evidenciado",X324=1,"Novato",X324=2,"Principiante avanzado",X324=3,"Competente",X324=4,"Proficiente",X324=5,"Master")</f>
        <v>Competente</v>
      </c>
      <c r="Z324" s="21">
        <v>3</v>
      </c>
      <c r="AA324" s="21" t="str" cm="1">
        <f t="array" ref="AA324">_xlfn.IFS(Z324=0,"No evidenciado",Z324=1,"Novato",Z324=2,"Principiante avanzado",Z324=3,"Competente",Z324=4,"Proficiente",Z324=5,"Master")</f>
        <v>Competente</v>
      </c>
      <c r="AB324" s="21">
        <v>3</v>
      </c>
      <c r="AC324" s="21" t="str" cm="1">
        <f t="array" ref="AC324">_xlfn.IFS(AB324=0,"Prenovato",AB324=1,"Novato",AB324=2,"Principiante avanzado",AB324=3,"Competente",AB324=4,"Proficiente",AB324=5,"Master")</f>
        <v>Competente</v>
      </c>
      <c r="AD324" s="21" t="str">
        <f t="shared" si="30"/>
        <v>EVALUACIÓN</v>
      </c>
    </row>
    <row r="325" spans="1:30" x14ac:dyDescent="0.25">
      <c r="A325" t="s">
        <v>195</v>
      </c>
      <c r="B325" t="s">
        <v>201</v>
      </c>
      <c r="C325" t="s">
        <v>205</v>
      </c>
      <c r="D325" t="s">
        <v>207</v>
      </c>
      <c r="E325" t="s">
        <v>228</v>
      </c>
      <c r="F325" t="s">
        <v>267</v>
      </c>
      <c r="G325" t="s">
        <v>309</v>
      </c>
      <c r="H325" s="5">
        <v>44440</v>
      </c>
      <c r="I325" s="1">
        <f t="shared" ca="1" si="27"/>
        <v>21</v>
      </c>
      <c r="J325" s="1" t="str">
        <f t="shared" ca="1" si="28"/>
        <v>3. Mayor a 6 meses</v>
      </c>
      <c r="K325" t="str">
        <f t="shared" si="26"/>
        <v>NO</v>
      </c>
      <c r="L325" t="s">
        <v>330</v>
      </c>
      <c r="M325" t="s">
        <v>341</v>
      </c>
      <c r="N325" t="s">
        <v>31</v>
      </c>
      <c r="O325" t="s">
        <v>31</v>
      </c>
      <c r="P325" t="str">
        <f t="shared" si="29"/>
        <v>GUSTAVO ADOLFO LÓPEZ ABARCAEcosistema BCP</v>
      </c>
      <c r="Q325">
        <v>3</v>
      </c>
      <c r="R325" t="s">
        <v>5</v>
      </c>
      <c r="S325" t="s">
        <v>21</v>
      </c>
      <c r="T325" s="21">
        <v>3</v>
      </c>
      <c r="U325" s="21" t="str" cm="1">
        <f t="array" ref="U325">_xlfn.IFS(T325=0,"Prenovato",T325=1,"Novato",T325=2,"Principiante avanzado",T325=3,"Competente",T325=4,"Proficiente",T325=5,"Master")</f>
        <v>Competente</v>
      </c>
      <c r="V325" s="21">
        <v>3</v>
      </c>
      <c r="W325" s="21" t="str" cm="1">
        <f t="array" ref="W325">_xlfn.IFS(V325=0,"No evidenciado",V325=1,"Novato",V325=2,"Principiante avanzado",V325=3,"Competente",V325=4,"Proficiente",V325=5,"Master")</f>
        <v>Competente</v>
      </c>
      <c r="X325" s="21">
        <v>3</v>
      </c>
      <c r="Y325" s="21" t="str" cm="1">
        <f t="array" ref="Y325">_xlfn.IFS(X325=0,"No evidenciado",X325=1,"Novato",X325=2,"Principiante avanzado",X325=3,"Competente",X325=4,"Proficiente",X325=5,"Master")</f>
        <v>Competente</v>
      </c>
      <c r="Z325" s="21">
        <v>3</v>
      </c>
      <c r="AA325" s="21" t="str" cm="1">
        <f t="array" ref="AA325">_xlfn.IFS(Z325=0,"No evidenciado",Z325=1,"Novato",Z325=2,"Principiante avanzado",Z325=3,"Competente",Z325=4,"Proficiente",Z325=5,"Master")</f>
        <v>Competente</v>
      </c>
      <c r="AB325" s="21">
        <v>3</v>
      </c>
      <c r="AC325" s="21" t="str" cm="1">
        <f t="array" ref="AC325">_xlfn.IFS(AB325=0,"Prenovato",AB325=1,"Novato",AB325=2,"Principiante avanzado",AB325=3,"Competente",AB325=4,"Proficiente",AB325=5,"Master")</f>
        <v>Competente</v>
      </c>
      <c r="AD325" s="21" t="str">
        <f t="shared" si="30"/>
        <v>EVALUACIÓN</v>
      </c>
    </row>
    <row r="326" spans="1:30" x14ac:dyDescent="0.25">
      <c r="A326" t="s">
        <v>195</v>
      </c>
      <c r="B326" t="s">
        <v>201</v>
      </c>
      <c r="C326" t="s">
        <v>205</v>
      </c>
      <c r="D326" t="s">
        <v>207</v>
      </c>
      <c r="E326" t="s">
        <v>228</v>
      </c>
      <c r="F326" t="s">
        <v>267</v>
      </c>
      <c r="G326" t="s">
        <v>309</v>
      </c>
      <c r="H326" s="5">
        <v>44440</v>
      </c>
      <c r="I326" s="1">
        <f t="shared" ca="1" si="27"/>
        <v>21</v>
      </c>
      <c r="J326" s="1" t="str">
        <f t="shared" ca="1" si="28"/>
        <v>3. Mayor a 6 meses</v>
      </c>
      <c r="K326" t="str">
        <f t="shared" si="26"/>
        <v>NO</v>
      </c>
      <c r="L326" t="s">
        <v>330</v>
      </c>
      <c r="M326" t="s">
        <v>343</v>
      </c>
      <c r="N326" t="s">
        <v>31</v>
      </c>
      <c r="O326" t="s">
        <v>31</v>
      </c>
      <c r="P326" t="str">
        <f t="shared" si="29"/>
        <v>GUSTAVO ADOLFO LÓPEZ ABARCADiseño de Arq. Soluciones</v>
      </c>
      <c r="Q326">
        <v>4</v>
      </c>
      <c r="R326" t="s">
        <v>7</v>
      </c>
      <c r="S326" t="s">
        <v>21</v>
      </c>
      <c r="T326" s="21">
        <v>3</v>
      </c>
      <c r="U326" s="21" t="str" cm="1">
        <f t="array" ref="U326">_xlfn.IFS(T326=0,"Prenovato",T326=1,"Novato",T326=2,"Principiante avanzado",T326=3,"Competente",T326=4,"Proficiente",T326=5,"Master")</f>
        <v>Competente</v>
      </c>
      <c r="V326" s="21">
        <v>3</v>
      </c>
      <c r="W326" s="21" t="str" cm="1">
        <f t="array" ref="W326">_xlfn.IFS(V326=0,"No evidenciado",V326=1,"Novato",V326=2,"Principiante avanzado",V326=3,"Competente",V326=4,"Proficiente",V326=5,"Master")</f>
        <v>Competente</v>
      </c>
      <c r="X326" s="21">
        <v>3</v>
      </c>
      <c r="Y326" s="21" t="str" cm="1">
        <f t="array" ref="Y326">_xlfn.IFS(X326=0,"No evidenciado",X326=1,"Novato",X326=2,"Principiante avanzado",X326=3,"Competente",X326=4,"Proficiente",X326=5,"Master")</f>
        <v>Competente</v>
      </c>
      <c r="Z326" s="21">
        <v>3</v>
      </c>
      <c r="AA326" s="21" t="str" cm="1">
        <f t="array" ref="AA326">_xlfn.IFS(Z326=0,"No evidenciado",Z326=1,"Novato",Z326=2,"Principiante avanzado",Z326=3,"Competente",Z326=4,"Proficiente",Z326=5,"Master")</f>
        <v>Competente</v>
      </c>
      <c r="AB326" s="21">
        <v>3</v>
      </c>
      <c r="AC326" s="21" t="str" cm="1">
        <f t="array" ref="AC326">_xlfn.IFS(AB326=0,"Prenovato",AB326=1,"Novato",AB326=2,"Principiante avanzado",AB326=3,"Competente",AB326=4,"Proficiente",AB326=5,"Master")</f>
        <v>Competente</v>
      </c>
      <c r="AD326" s="21" t="str">
        <f t="shared" si="30"/>
        <v>EVALUACIÓN</v>
      </c>
    </row>
    <row r="327" spans="1:30" x14ac:dyDescent="0.25">
      <c r="A327" t="s">
        <v>195</v>
      </c>
      <c r="B327" t="s">
        <v>201</v>
      </c>
      <c r="C327" t="s">
        <v>205</v>
      </c>
      <c r="D327" t="s">
        <v>207</v>
      </c>
      <c r="E327" t="s">
        <v>228</v>
      </c>
      <c r="F327" t="s">
        <v>267</v>
      </c>
      <c r="G327" t="s">
        <v>309</v>
      </c>
      <c r="H327" s="5">
        <v>44440</v>
      </c>
      <c r="I327" s="1">
        <f t="shared" ca="1" si="27"/>
        <v>21</v>
      </c>
      <c r="J327" s="1" t="str">
        <f t="shared" ca="1" si="28"/>
        <v>3. Mayor a 6 meses</v>
      </c>
      <c r="K327" t="str">
        <f t="shared" si="26"/>
        <v>NO</v>
      </c>
      <c r="L327" t="s">
        <v>330</v>
      </c>
      <c r="M327" t="s">
        <v>344</v>
      </c>
      <c r="N327" t="s">
        <v>345</v>
      </c>
      <c r="O327" t="s">
        <v>345</v>
      </c>
      <c r="P327" t="str">
        <f t="shared" si="29"/>
        <v>GUSTAVO ADOLFO LÓPEZ ABARCAAutomatización</v>
      </c>
      <c r="Q327">
        <v>2</v>
      </c>
      <c r="R327" t="s">
        <v>4</v>
      </c>
      <c r="S327" t="s">
        <v>21</v>
      </c>
      <c r="T327" s="21">
        <v>3</v>
      </c>
      <c r="U327" s="21" t="str" cm="1">
        <f t="array" ref="U327">_xlfn.IFS(T327=0,"Prenovato",T327=1,"Novato",T327=2,"Principiante avanzado",T327=3,"Competente",T327=4,"Proficiente",T327=5,"Master")</f>
        <v>Competente</v>
      </c>
      <c r="V327" s="21">
        <v>3</v>
      </c>
      <c r="W327" s="21" t="str" cm="1">
        <f t="array" ref="W327">_xlfn.IFS(V327=0,"No evidenciado",V327=1,"Novato",V327=2,"Principiante avanzado",V327=3,"Competente",V327=4,"Proficiente",V327=5,"Master")</f>
        <v>Competente</v>
      </c>
      <c r="X327" s="21">
        <v>3</v>
      </c>
      <c r="Y327" s="21" t="str" cm="1">
        <f t="array" ref="Y327">_xlfn.IFS(X327=0,"No evidenciado",X327=1,"Novato",X327=2,"Principiante avanzado",X327=3,"Competente",X327=4,"Proficiente",X327=5,"Master")</f>
        <v>Competente</v>
      </c>
      <c r="Z327" s="21">
        <v>3</v>
      </c>
      <c r="AA327" s="21" t="str" cm="1">
        <f t="array" ref="AA327">_xlfn.IFS(Z327=0,"No evidenciado",Z327=1,"Novato",Z327=2,"Principiante avanzado",Z327=3,"Competente",Z327=4,"Proficiente",Z327=5,"Master")</f>
        <v>Competente</v>
      </c>
      <c r="AB327" s="21">
        <v>3</v>
      </c>
      <c r="AC327" s="21" t="str" cm="1">
        <f t="array" ref="AC327">_xlfn.IFS(AB327=0,"Prenovato",AB327=1,"Novato",AB327=2,"Principiante avanzado",AB327=3,"Competente",AB327=4,"Proficiente",AB327=5,"Master")</f>
        <v>Competente</v>
      </c>
      <c r="AD327" s="21" t="str">
        <f t="shared" si="30"/>
        <v>EVALUACIÓN</v>
      </c>
    </row>
    <row r="328" spans="1:30" x14ac:dyDescent="0.25">
      <c r="A328" t="s">
        <v>195</v>
      </c>
      <c r="B328" t="s">
        <v>201</v>
      </c>
      <c r="C328" t="s">
        <v>205</v>
      </c>
      <c r="D328" t="s">
        <v>207</v>
      </c>
      <c r="E328" t="s">
        <v>228</v>
      </c>
      <c r="F328" t="s">
        <v>267</v>
      </c>
      <c r="G328" t="s">
        <v>309</v>
      </c>
      <c r="H328" s="5">
        <v>44440</v>
      </c>
      <c r="I328" s="1">
        <f t="shared" ca="1" si="27"/>
        <v>21</v>
      </c>
      <c r="J328" s="1" t="str">
        <f t="shared" ca="1" si="28"/>
        <v>3. Mayor a 6 meses</v>
      </c>
      <c r="K328" t="str">
        <f t="shared" si="26"/>
        <v>NO</v>
      </c>
      <c r="L328" t="s">
        <v>330</v>
      </c>
      <c r="M328" t="s">
        <v>331</v>
      </c>
      <c r="N328" t="s">
        <v>345</v>
      </c>
      <c r="O328" t="s">
        <v>345</v>
      </c>
      <c r="P328" t="str">
        <f t="shared" si="29"/>
        <v>GUSTAVO ADOLFO LÓPEZ ABARCACloud</v>
      </c>
      <c r="Q328">
        <v>3</v>
      </c>
      <c r="R328" t="s">
        <v>5</v>
      </c>
      <c r="S328" t="s">
        <v>21</v>
      </c>
      <c r="T328" s="21">
        <v>3</v>
      </c>
      <c r="U328" s="21" t="str" cm="1">
        <f t="array" ref="U328">_xlfn.IFS(T328=0,"Prenovato",T328=1,"Novato",T328=2,"Principiante avanzado",T328=3,"Competente",T328=4,"Proficiente",T328=5,"Master")</f>
        <v>Competente</v>
      </c>
      <c r="V328" s="21">
        <v>3</v>
      </c>
      <c r="W328" s="21" t="str" cm="1">
        <f t="array" ref="W328">_xlfn.IFS(V328=0,"No evidenciado",V328=1,"Novato",V328=2,"Principiante avanzado",V328=3,"Competente",V328=4,"Proficiente",V328=5,"Master")</f>
        <v>Competente</v>
      </c>
      <c r="X328" s="21">
        <v>3</v>
      </c>
      <c r="Y328" s="21" t="str" cm="1">
        <f t="array" ref="Y328">_xlfn.IFS(X328=0,"No evidenciado",X328=1,"Novato",X328=2,"Principiante avanzado",X328=3,"Competente",X328=4,"Proficiente",X328=5,"Master")</f>
        <v>Competente</v>
      </c>
      <c r="Z328" s="21">
        <v>3</v>
      </c>
      <c r="AA328" s="21" t="str" cm="1">
        <f t="array" ref="AA328">_xlfn.IFS(Z328=0,"No evidenciado",Z328=1,"Novato",Z328=2,"Principiante avanzado",Z328=3,"Competente",Z328=4,"Proficiente",Z328=5,"Master")</f>
        <v>Competente</v>
      </c>
      <c r="AB328" s="21">
        <v>3</v>
      </c>
      <c r="AC328" s="21" t="str" cm="1">
        <f t="array" ref="AC328">_xlfn.IFS(AB328=0,"Prenovato",AB328=1,"Novato",AB328=2,"Principiante avanzado",AB328=3,"Competente",AB328=4,"Proficiente",AB328=5,"Master")</f>
        <v>Competente</v>
      </c>
      <c r="AD328" s="21" t="str">
        <f t="shared" si="30"/>
        <v>EVALUACIÓN</v>
      </c>
    </row>
    <row r="329" spans="1:30" x14ac:dyDescent="0.25">
      <c r="A329" t="s">
        <v>195</v>
      </c>
      <c r="B329" t="s">
        <v>201</v>
      </c>
      <c r="C329" t="s">
        <v>205</v>
      </c>
      <c r="D329" t="s">
        <v>207</v>
      </c>
      <c r="E329" t="s">
        <v>228</v>
      </c>
      <c r="F329" t="s">
        <v>267</v>
      </c>
      <c r="G329" t="s">
        <v>309</v>
      </c>
      <c r="H329" s="5">
        <v>44440</v>
      </c>
      <c r="I329" s="1">
        <f t="shared" ca="1" si="27"/>
        <v>21</v>
      </c>
      <c r="J329" s="1" t="str">
        <f t="shared" ca="1" si="28"/>
        <v>3. Mayor a 6 meses</v>
      </c>
      <c r="K329" t="str">
        <f t="shared" si="26"/>
        <v>NO</v>
      </c>
      <c r="L329" t="s">
        <v>330</v>
      </c>
      <c r="M329" t="s">
        <v>335</v>
      </c>
      <c r="N329" t="s">
        <v>31</v>
      </c>
      <c r="O329" t="s">
        <v>31</v>
      </c>
      <c r="P329" t="str">
        <f t="shared" si="29"/>
        <v>GUSTAVO ADOLFO LÓPEZ ABARCAPatrones de Arq. Soluciones</v>
      </c>
      <c r="Q329">
        <v>3</v>
      </c>
      <c r="R329" t="s">
        <v>5</v>
      </c>
      <c r="S329" t="s">
        <v>21</v>
      </c>
      <c r="T329" s="21">
        <v>3</v>
      </c>
      <c r="U329" s="21" t="str" cm="1">
        <f t="array" ref="U329">_xlfn.IFS(T329=0,"Prenovato",T329=1,"Novato",T329=2,"Principiante avanzado",T329=3,"Competente",T329=4,"Proficiente",T329=5,"Master")</f>
        <v>Competente</v>
      </c>
      <c r="V329" s="21">
        <v>3</v>
      </c>
      <c r="W329" s="21" t="str" cm="1">
        <f t="array" ref="W329">_xlfn.IFS(V329=0,"No evidenciado",V329=1,"Novato",V329=2,"Principiante avanzado",V329=3,"Competente",V329=4,"Proficiente",V329=5,"Master")</f>
        <v>Competente</v>
      </c>
      <c r="X329" s="21">
        <v>3</v>
      </c>
      <c r="Y329" s="21" t="str" cm="1">
        <f t="array" ref="Y329">_xlfn.IFS(X329=0,"No evidenciado",X329=1,"Novato",X329=2,"Principiante avanzado",X329=3,"Competente",X329=4,"Proficiente",X329=5,"Master")</f>
        <v>Competente</v>
      </c>
      <c r="Z329" s="21">
        <v>3</v>
      </c>
      <c r="AA329" s="21" t="str" cm="1">
        <f t="array" ref="AA329">_xlfn.IFS(Z329=0,"No evidenciado",Z329=1,"Novato",Z329=2,"Principiante avanzado",Z329=3,"Competente",Z329=4,"Proficiente",Z329=5,"Master")</f>
        <v>Competente</v>
      </c>
      <c r="AB329" s="21">
        <v>3</v>
      </c>
      <c r="AC329" s="21" t="str" cm="1">
        <f t="array" ref="AC329">_xlfn.IFS(AB329=0,"Prenovato",AB329=1,"Novato",AB329=2,"Principiante avanzado",AB329=3,"Competente",AB329=4,"Proficiente",AB329=5,"Master")</f>
        <v>Competente</v>
      </c>
      <c r="AD329" s="21" t="str">
        <f t="shared" si="30"/>
        <v>EVALUACIÓN</v>
      </c>
    </row>
    <row r="330" spans="1:30" x14ac:dyDescent="0.25">
      <c r="A330" t="s">
        <v>195</v>
      </c>
      <c r="B330" t="s">
        <v>201</v>
      </c>
      <c r="C330" t="s">
        <v>205</v>
      </c>
      <c r="D330" t="s">
        <v>207</v>
      </c>
      <c r="E330" t="s">
        <v>228</v>
      </c>
      <c r="F330" t="s">
        <v>267</v>
      </c>
      <c r="G330" t="s">
        <v>309</v>
      </c>
      <c r="H330" s="5">
        <v>44440</v>
      </c>
      <c r="I330" s="1">
        <f t="shared" ca="1" si="27"/>
        <v>21</v>
      </c>
      <c r="J330" s="1" t="str">
        <f t="shared" ca="1" si="28"/>
        <v>3. Mayor a 6 meses</v>
      </c>
      <c r="K330" t="str">
        <f t="shared" si="26"/>
        <v>NO</v>
      </c>
      <c r="L330" t="s">
        <v>330</v>
      </c>
      <c r="M330" t="s">
        <v>336</v>
      </c>
      <c r="N330" t="s">
        <v>345</v>
      </c>
      <c r="O330" t="s">
        <v>345</v>
      </c>
      <c r="P330" t="str">
        <f t="shared" si="29"/>
        <v>GUSTAVO ADOLFO LÓPEZ ABARCAPatrones de Arq. Datos</v>
      </c>
      <c r="Q330">
        <v>3</v>
      </c>
      <c r="R330" t="s">
        <v>5</v>
      </c>
      <c r="S330" t="s">
        <v>21</v>
      </c>
      <c r="T330" s="21">
        <v>3</v>
      </c>
      <c r="U330" s="21" t="str" cm="1">
        <f t="array" ref="U330">_xlfn.IFS(T330=0,"Prenovato",T330=1,"Novato",T330=2,"Principiante avanzado",T330=3,"Competente",T330=4,"Proficiente",T330=5,"Master")</f>
        <v>Competente</v>
      </c>
      <c r="V330" s="21">
        <v>3</v>
      </c>
      <c r="W330" s="21" t="str" cm="1">
        <f t="array" ref="W330">_xlfn.IFS(V330=0,"No evidenciado",V330=1,"Novato",V330=2,"Principiante avanzado",V330=3,"Competente",V330=4,"Proficiente",V330=5,"Master")</f>
        <v>Competente</v>
      </c>
      <c r="X330" s="21">
        <v>3</v>
      </c>
      <c r="Y330" s="21" t="str" cm="1">
        <f t="array" ref="Y330">_xlfn.IFS(X330=0,"No evidenciado",X330=1,"Novato",X330=2,"Principiante avanzado",X330=3,"Competente",X330=4,"Proficiente",X330=5,"Master")</f>
        <v>Competente</v>
      </c>
      <c r="Z330" s="21">
        <v>3</v>
      </c>
      <c r="AA330" s="21" t="str" cm="1">
        <f t="array" ref="AA330">_xlfn.IFS(Z330=0,"No evidenciado",Z330=1,"Novato",Z330=2,"Principiante avanzado",Z330=3,"Competente",Z330=4,"Proficiente",Z330=5,"Master")</f>
        <v>Competente</v>
      </c>
      <c r="AB330" s="21">
        <v>3</v>
      </c>
      <c r="AC330" s="21" t="str" cm="1">
        <f t="array" ref="AC330">_xlfn.IFS(AB330=0,"Prenovato",AB330=1,"Novato",AB330=2,"Principiante avanzado",AB330=3,"Competente",AB330=4,"Proficiente",AB330=5,"Master")</f>
        <v>Competente</v>
      </c>
      <c r="AD330" s="21" t="str">
        <f t="shared" si="30"/>
        <v>EVALUACIÓN</v>
      </c>
    </row>
    <row r="331" spans="1:30" x14ac:dyDescent="0.25">
      <c r="A331" t="s">
        <v>195</v>
      </c>
      <c r="B331" t="s">
        <v>201</v>
      </c>
      <c r="C331" t="s">
        <v>205</v>
      </c>
      <c r="D331" t="s">
        <v>207</v>
      </c>
      <c r="E331" t="s">
        <v>228</v>
      </c>
      <c r="F331" t="s">
        <v>267</v>
      </c>
      <c r="G331" t="s">
        <v>309</v>
      </c>
      <c r="H331" s="5">
        <v>44440</v>
      </c>
      <c r="I331" s="1">
        <f t="shared" ca="1" si="27"/>
        <v>21</v>
      </c>
      <c r="J331" s="1" t="str">
        <f t="shared" ca="1" si="28"/>
        <v>3. Mayor a 6 meses</v>
      </c>
      <c r="K331" t="str">
        <f t="shared" si="26"/>
        <v>NO</v>
      </c>
      <c r="L331" t="s">
        <v>330</v>
      </c>
      <c r="M331" t="s">
        <v>338</v>
      </c>
      <c r="N331" t="s">
        <v>346</v>
      </c>
      <c r="O331" t="s">
        <v>345</v>
      </c>
      <c r="P331" t="str">
        <f t="shared" si="29"/>
        <v>GUSTAVO ADOLFO LÓPEZ ABARCAOpen Banking</v>
      </c>
      <c r="Q331">
        <v>1</v>
      </c>
      <c r="R331" t="s">
        <v>6</v>
      </c>
      <c r="S331" t="s">
        <v>21</v>
      </c>
      <c r="T331" s="21">
        <v>3</v>
      </c>
      <c r="U331" s="21" t="str" cm="1">
        <f t="array" ref="U331">_xlfn.IFS(T331=0,"Prenovato",T331=1,"Novato",T331=2,"Principiante avanzado",T331=3,"Competente",T331=4,"Proficiente",T331=5,"Master")</f>
        <v>Competente</v>
      </c>
      <c r="V331" s="21">
        <v>3</v>
      </c>
      <c r="W331" s="21" t="str" cm="1">
        <f t="array" ref="W331">_xlfn.IFS(V331=0,"No evidenciado",V331=1,"Novato",V331=2,"Principiante avanzado",V331=3,"Competente",V331=4,"Proficiente",V331=5,"Master")</f>
        <v>Competente</v>
      </c>
      <c r="X331" s="21">
        <v>3</v>
      </c>
      <c r="Y331" s="21" t="str" cm="1">
        <f t="array" ref="Y331">_xlfn.IFS(X331=0,"No evidenciado",X331=1,"Novato",X331=2,"Principiante avanzado",X331=3,"Competente",X331=4,"Proficiente",X331=5,"Master")</f>
        <v>Competente</v>
      </c>
      <c r="Z331" s="21">
        <v>3</v>
      </c>
      <c r="AA331" s="21" t="str" cm="1">
        <f t="array" ref="AA331">_xlfn.IFS(Z331=0,"No evidenciado",Z331=1,"Novato",Z331=2,"Principiante avanzado",Z331=3,"Competente",Z331=4,"Proficiente",Z331=5,"Master")</f>
        <v>Competente</v>
      </c>
      <c r="AB331" s="21">
        <v>3</v>
      </c>
      <c r="AC331" s="21" t="str" cm="1">
        <f t="array" ref="AC331">_xlfn.IFS(AB331=0,"Prenovato",AB331=1,"Novato",AB331=2,"Principiante avanzado",AB331=3,"Competente",AB331=4,"Proficiente",AB331=5,"Master")</f>
        <v>Competente</v>
      </c>
      <c r="AD331" s="21" t="str">
        <f t="shared" si="30"/>
        <v>EVALUACIÓN</v>
      </c>
    </row>
    <row r="332" spans="1:30" x14ac:dyDescent="0.25">
      <c r="A332" t="s">
        <v>195</v>
      </c>
      <c r="B332" t="s">
        <v>201</v>
      </c>
      <c r="C332" t="s">
        <v>205</v>
      </c>
      <c r="D332" t="s">
        <v>207</v>
      </c>
      <c r="E332" t="s">
        <v>228</v>
      </c>
      <c r="F332" t="s">
        <v>267</v>
      </c>
      <c r="G332" t="s">
        <v>309</v>
      </c>
      <c r="H332" s="5">
        <v>44440</v>
      </c>
      <c r="I332" s="1">
        <f t="shared" ca="1" si="27"/>
        <v>21</v>
      </c>
      <c r="J332" s="1" t="str">
        <f t="shared" ca="1" si="28"/>
        <v>3. Mayor a 6 meses</v>
      </c>
      <c r="K332" t="str">
        <f t="shared" si="26"/>
        <v>NO</v>
      </c>
      <c r="L332" t="s">
        <v>330</v>
      </c>
      <c r="M332" t="s">
        <v>337</v>
      </c>
      <c r="N332" t="s">
        <v>345</v>
      </c>
      <c r="O332" t="s">
        <v>345</v>
      </c>
      <c r="P332" t="str">
        <f t="shared" si="29"/>
        <v>GUSTAVO ADOLFO LÓPEZ ABARCAModelos Bancarios</v>
      </c>
      <c r="Q332">
        <v>3</v>
      </c>
      <c r="R332" t="s">
        <v>5</v>
      </c>
      <c r="S332" t="s">
        <v>21</v>
      </c>
      <c r="T332" s="21">
        <v>3</v>
      </c>
      <c r="U332" s="21" t="str" cm="1">
        <f t="array" ref="U332">_xlfn.IFS(T332=0,"Prenovato",T332=1,"Novato",T332=2,"Principiante avanzado",T332=3,"Competente",T332=4,"Proficiente",T332=5,"Master")</f>
        <v>Competente</v>
      </c>
      <c r="V332" s="21">
        <v>3</v>
      </c>
      <c r="W332" s="21" t="str" cm="1">
        <f t="array" ref="W332">_xlfn.IFS(V332=0,"No evidenciado",V332=1,"Novato",V332=2,"Principiante avanzado",V332=3,"Competente",V332=4,"Proficiente",V332=5,"Master")</f>
        <v>Competente</v>
      </c>
      <c r="X332" s="21">
        <v>3</v>
      </c>
      <c r="Y332" s="21" t="str" cm="1">
        <f t="array" ref="Y332">_xlfn.IFS(X332=0,"No evidenciado",X332=1,"Novato",X332=2,"Principiante avanzado",X332=3,"Competente",X332=4,"Proficiente",X332=5,"Master")</f>
        <v>Competente</v>
      </c>
      <c r="Z332" s="21">
        <v>3</v>
      </c>
      <c r="AA332" s="21" t="str" cm="1">
        <f t="array" ref="AA332">_xlfn.IFS(Z332=0,"No evidenciado",Z332=1,"Novato",Z332=2,"Principiante avanzado",Z332=3,"Competente",Z332=4,"Proficiente",Z332=5,"Master")</f>
        <v>Competente</v>
      </c>
      <c r="AB332" s="21">
        <v>3</v>
      </c>
      <c r="AC332" s="21" t="str" cm="1">
        <f t="array" ref="AC332">_xlfn.IFS(AB332=0,"Prenovato",AB332=1,"Novato",AB332=2,"Principiante avanzado",AB332=3,"Competente",AB332=4,"Proficiente",AB332=5,"Master")</f>
        <v>Competente</v>
      </c>
      <c r="AD332" s="21" t="str">
        <f t="shared" si="30"/>
        <v>EVALUACIÓN</v>
      </c>
    </row>
    <row r="333" spans="1:30" x14ac:dyDescent="0.25">
      <c r="A333" t="s">
        <v>195</v>
      </c>
      <c r="B333" t="s">
        <v>201</v>
      </c>
      <c r="C333" t="s">
        <v>205</v>
      </c>
      <c r="D333" t="s">
        <v>207</v>
      </c>
      <c r="E333" t="s">
        <v>228</v>
      </c>
      <c r="F333" t="s">
        <v>267</v>
      </c>
      <c r="G333" t="s">
        <v>309</v>
      </c>
      <c r="H333" s="5">
        <v>44440</v>
      </c>
      <c r="I333" s="1">
        <f t="shared" ca="1" si="27"/>
        <v>21</v>
      </c>
      <c r="J333" s="1" t="str">
        <f t="shared" ca="1" si="28"/>
        <v>3. Mayor a 6 meses</v>
      </c>
      <c r="K333" t="str">
        <f t="shared" si="26"/>
        <v>NO</v>
      </c>
      <c r="L333" t="s">
        <v>330</v>
      </c>
      <c r="M333" t="s">
        <v>339</v>
      </c>
      <c r="N333" t="s">
        <v>346</v>
      </c>
      <c r="O333" t="s">
        <v>345</v>
      </c>
      <c r="P333" t="str">
        <f t="shared" si="29"/>
        <v>GUSTAVO ADOLFO LÓPEZ ABARCAMicroservicios y APIs</v>
      </c>
      <c r="Q333">
        <v>3</v>
      </c>
      <c r="R333" t="s">
        <v>5</v>
      </c>
      <c r="S333" t="s">
        <v>21</v>
      </c>
      <c r="T333" s="21">
        <v>3</v>
      </c>
      <c r="U333" s="21" t="str" cm="1">
        <f t="array" ref="U333">_xlfn.IFS(T333=0,"Prenovato",T333=1,"Novato",T333=2,"Principiante avanzado",T333=3,"Competente",T333=4,"Proficiente",T333=5,"Master")</f>
        <v>Competente</v>
      </c>
      <c r="V333" s="21">
        <v>3</v>
      </c>
      <c r="W333" s="21" t="str" cm="1">
        <f t="array" ref="W333">_xlfn.IFS(V333=0,"No evidenciado",V333=1,"Novato",V333=2,"Principiante avanzado",V333=3,"Competente",V333=4,"Proficiente",V333=5,"Master")</f>
        <v>Competente</v>
      </c>
      <c r="X333" s="21">
        <v>3</v>
      </c>
      <c r="Y333" s="21" t="str" cm="1">
        <f t="array" ref="Y333">_xlfn.IFS(X333=0,"No evidenciado",X333=1,"Novato",X333=2,"Principiante avanzado",X333=3,"Competente",X333=4,"Proficiente",X333=5,"Master")</f>
        <v>Competente</v>
      </c>
      <c r="Z333" s="21">
        <v>3</v>
      </c>
      <c r="AA333" s="21" t="str" cm="1">
        <f t="array" ref="AA333">_xlfn.IFS(Z333=0,"No evidenciado",Z333=1,"Novato",Z333=2,"Principiante avanzado",Z333=3,"Competente",Z333=4,"Proficiente",Z333=5,"Master")</f>
        <v>Competente</v>
      </c>
      <c r="AB333" s="21">
        <v>3</v>
      </c>
      <c r="AC333" s="21" t="str" cm="1">
        <f t="array" ref="AC333">_xlfn.IFS(AB333=0,"Prenovato",AB333=1,"Novato",AB333=2,"Principiante avanzado",AB333=3,"Competente",AB333=4,"Proficiente",AB333=5,"Master")</f>
        <v>Competente</v>
      </c>
      <c r="AD333" s="21" t="str">
        <f t="shared" si="30"/>
        <v>EVALUACIÓN</v>
      </c>
    </row>
    <row r="334" spans="1:30" x14ac:dyDescent="0.25">
      <c r="A334" t="s">
        <v>195</v>
      </c>
      <c r="B334" t="s">
        <v>201</v>
      </c>
      <c r="C334" t="s">
        <v>205</v>
      </c>
      <c r="D334" t="s">
        <v>207</v>
      </c>
      <c r="E334" t="s">
        <v>228</v>
      </c>
      <c r="F334" t="s">
        <v>267</v>
      </c>
      <c r="G334" t="s">
        <v>309</v>
      </c>
      <c r="H334" s="5">
        <v>44440</v>
      </c>
      <c r="I334" s="1">
        <f t="shared" ca="1" si="27"/>
        <v>21</v>
      </c>
      <c r="J334" s="1" t="str">
        <f t="shared" ca="1" si="28"/>
        <v>3. Mayor a 6 meses</v>
      </c>
      <c r="K334" t="str">
        <f t="shared" si="26"/>
        <v>NO</v>
      </c>
      <c r="L334" t="s">
        <v>330</v>
      </c>
      <c r="M334" t="s">
        <v>340</v>
      </c>
      <c r="N334" t="s">
        <v>346</v>
      </c>
      <c r="O334" t="s">
        <v>345</v>
      </c>
      <c r="P334" t="str">
        <f t="shared" si="29"/>
        <v>GUSTAVO ADOLFO LÓPEZ ABARCAIngeniería de software</v>
      </c>
      <c r="Q334">
        <v>3</v>
      </c>
      <c r="R334" t="s">
        <v>5</v>
      </c>
      <c r="S334" t="s">
        <v>21</v>
      </c>
      <c r="T334" s="21">
        <v>3</v>
      </c>
      <c r="U334" s="21" t="str" cm="1">
        <f t="array" ref="U334">_xlfn.IFS(T334=0,"Prenovato",T334=1,"Novato",T334=2,"Principiante avanzado",T334=3,"Competente",T334=4,"Proficiente",T334=5,"Master")</f>
        <v>Competente</v>
      </c>
      <c r="V334" s="21">
        <v>3</v>
      </c>
      <c r="W334" s="21" t="str" cm="1">
        <f t="array" ref="W334">_xlfn.IFS(V334=0,"No evidenciado",V334=1,"Novato",V334=2,"Principiante avanzado",V334=3,"Competente",V334=4,"Proficiente",V334=5,"Master")</f>
        <v>Competente</v>
      </c>
      <c r="X334" s="21">
        <v>3</v>
      </c>
      <c r="Y334" s="21" t="str" cm="1">
        <f t="array" ref="Y334">_xlfn.IFS(X334=0,"No evidenciado",X334=1,"Novato",X334=2,"Principiante avanzado",X334=3,"Competente",X334=4,"Proficiente",X334=5,"Master")</f>
        <v>Competente</v>
      </c>
      <c r="Z334" s="21">
        <v>3</v>
      </c>
      <c r="AA334" s="21" t="str" cm="1">
        <f t="array" ref="AA334">_xlfn.IFS(Z334=0,"No evidenciado",Z334=1,"Novato",Z334=2,"Principiante avanzado",Z334=3,"Competente",Z334=4,"Proficiente",Z334=5,"Master")</f>
        <v>Competente</v>
      </c>
      <c r="AB334" s="21">
        <v>3</v>
      </c>
      <c r="AC334" s="21" t="str" cm="1">
        <f t="array" ref="AC334">_xlfn.IFS(AB334=0,"Prenovato",AB334=1,"Novato",AB334=2,"Principiante avanzado",AB334=3,"Competente",AB334=4,"Proficiente",AB334=5,"Master")</f>
        <v>Competente</v>
      </c>
      <c r="AD334" s="21" t="str">
        <f t="shared" si="30"/>
        <v>EVALUACIÓN</v>
      </c>
    </row>
    <row r="335" spans="1:30" x14ac:dyDescent="0.25">
      <c r="A335" t="s">
        <v>195</v>
      </c>
      <c r="B335" t="s">
        <v>201</v>
      </c>
      <c r="C335" t="s">
        <v>205</v>
      </c>
      <c r="D335" t="s">
        <v>207</v>
      </c>
      <c r="E335" t="s">
        <v>228</v>
      </c>
      <c r="F335" t="s">
        <v>267</v>
      </c>
      <c r="G335" t="s">
        <v>309</v>
      </c>
      <c r="H335" s="5">
        <v>44440</v>
      </c>
      <c r="I335" s="1">
        <f t="shared" ca="1" si="27"/>
        <v>21</v>
      </c>
      <c r="J335" s="1" t="str">
        <f t="shared" ca="1" si="28"/>
        <v>3. Mayor a 6 meses</v>
      </c>
      <c r="K335" t="str">
        <f t="shared" si="26"/>
        <v>NO</v>
      </c>
      <c r="L335" t="s">
        <v>330</v>
      </c>
      <c r="M335" t="s">
        <v>333</v>
      </c>
      <c r="N335" t="s">
        <v>345</v>
      </c>
      <c r="O335" t="s">
        <v>345</v>
      </c>
      <c r="P335" t="str">
        <f t="shared" si="29"/>
        <v>GUSTAVO ADOLFO LÓPEZ ABARCATecnología BCP</v>
      </c>
      <c r="Q335">
        <v>3</v>
      </c>
      <c r="R335" t="s">
        <v>5</v>
      </c>
      <c r="S335" t="s">
        <v>21</v>
      </c>
      <c r="T335" s="21">
        <v>3</v>
      </c>
      <c r="U335" s="21" t="str" cm="1">
        <f t="array" ref="U335">_xlfn.IFS(T335=0,"Prenovato",T335=1,"Novato",T335=2,"Principiante avanzado",T335=3,"Competente",T335=4,"Proficiente",T335=5,"Master")</f>
        <v>Competente</v>
      </c>
      <c r="V335" s="21">
        <v>3</v>
      </c>
      <c r="W335" s="21" t="str" cm="1">
        <f t="array" ref="W335">_xlfn.IFS(V335=0,"No evidenciado",V335=1,"Novato",V335=2,"Principiante avanzado",V335=3,"Competente",V335=4,"Proficiente",V335=5,"Master")</f>
        <v>Competente</v>
      </c>
      <c r="X335" s="21">
        <v>3</v>
      </c>
      <c r="Y335" s="21" t="str" cm="1">
        <f t="array" ref="Y335">_xlfn.IFS(X335=0,"No evidenciado",X335=1,"Novato",X335=2,"Principiante avanzado",X335=3,"Competente",X335=4,"Proficiente",X335=5,"Master")</f>
        <v>Competente</v>
      </c>
      <c r="Z335" s="21">
        <v>3</v>
      </c>
      <c r="AA335" s="21" t="str" cm="1">
        <f t="array" ref="AA335">_xlfn.IFS(Z335=0,"No evidenciado",Z335=1,"Novato",Z335=2,"Principiante avanzado",Z335=3,"Competente",Z335=4,"Proficiente",Z335=5,"Master")</f>
        <v>Competente</v>
      </c>
      <c r="AB335" s="21">
        <v>3</v>
      </c>
      <c r="AC335" s="21" t="str" cm="1">
        <f t="array" ref="AC335">_xlfn.IFS(AB335=0,"Prenovato",AB335=1,"Novato",AB335=2,"Principiante avanzado",AB335=3,"Competente",AB335=4,"Proficiente",AB335=5,"Master")</f>
        <v>Competente</v>
      </c>
      <c r="AD335" s="21" t="str">
        <f t="shared" si="30"/>
        <v>EVALUACIÓN</v>
      </c>
    </row>
    <row r="336" spans="1:30" x14ac:dyDescent="0.25">
      <c r="A336" t="s">
        <v>195</v>
      </c>
      <c r="B336" t="s">
        <v>201</v>
      </c>
      <c r="C336" t="s">
        <v>205</v>
      </c>
      <c r="D336" t="s">
        <v>207</v>
      </c>
      <c r="E336" t="s">
        <v>228</v>
      </c>
      <c r="F336" t="s">
        <v>267</v>
      </c>
      <c r="G336" t="s">
        <v>309</v>
      </c>
      <c r="H336" s="5">
        <v>44440</v>
      </c>
      <c r="I336" s="1">
        <f t="shared" ca="1" si="27"/>
        <v>21</v>
      </c>
      <c r="J336" s="1" t="str">
        <f t="shared" ca="1" si="28"/>
        <v>3. Mayor a 6 meses</v>
      </c>
      <c r="K336" t="str">
        <f t="shared" si="26"/>
        <v>NO</v>
      </c>
      <c r="L336" t="s">
        <v>330</v>
      </c>
      <c r="M336" t="s">
        <v>332</v>
      </c>
      <c r="N336" t="s">
        <v>345</v>
      </c>
      <c r="O336" t="s">
        <v>345</v>
      </c>
      <c r="P336" t="str">
        <f t="shared" si="29"/>
        <v>GUSTAVO ADOLFO LÓPEZ ABARCAPrincipios de seguridad</v>
      </c>
      <c r="Q336">
        <v>2</v>
      </c>
      <c r="R336" t="s">
        <v>4</v>
      </c>
      <c r="S336" t="s">
        <v>21</v>
      </c>
      <c r="T336" s="21">
        <v>3</v>
      </c>
      <c r="U336" s="21" t="str" cm="1">
        <f t="array" ref="U336">_xlfn.IFS(T336=0,"Prenovato",T336=1,"Novato",T336=2,"Principiante avanzado",T336=3,"Competente",T336=4,"Proficiente",T336=5,"Master")</f>
        <v>Competente</v>
      </c>
      <c r="V336" s="21">
        <v>3</v>
      </c>
      <c r="W336" s="21" t="str" cm="1">
        <f t="array" ref="W336">_xlfn.IFS(V336=0,"No evidenciado",V336=1,"Novato",V336=2,"Principiante avanzado",V336=3,"Competente",V336=4,"Proficiente",V336=5,"Master")</f>
        <v>Competente</v>
      </c>
      <c r="X336" s="21">
        <v>3</v>
      </c>
      <c r="Y336" s="21" t="str" cm="1">
        <f t="array" ref="Y336">_xlfn.IFS(X336=0,"No evidenciado",X336=1,"Novato",X336=2,"Principiante avanzado",X336=3,"Competente",X336=4,"Proficiente",X336=5,"Master")</f>
        <v>Competente</v>
      </c>
      <c r="Z336" s="21">
        <v>3</v>
      </c>
      <c r="AA336" s="21" t="str" cm="1">
        <f t="array" ref="AA336">_xlfn.IFS(Z336=0,"No evidenciado",Z336=1,"Novato",Z336=2,"Principiante avanzado",Z336=3,"Competente",Z336=4,"Proficiente",Z336=5,"Master")</f>
        <v>Competente</v>
      </c>
      <c r="AB336" s="21">
        <v>3</v>
      </c>
      <c r="AC336" s="21" t="str" cm="1">
        <f t="array" ref="AC336">_xlfn.IFS(AB336=0,"Prenovato",AB336=1,"Novato",AB336=2,"Principiante avanzado",AB336=3,"Competente",AB336=4,"Proficiente",AB336=5,"Master")</f>
        <v>Competente</v>
      </c>
      <c r="AD336" s="21" t="str">
        <f t="shared" si="30"/>
        <v>EVALUACIÓN</v>
      </c>
    </row>
    <row r="337" spans="1:30" x14ac:dyDescent="0.25">
      <c r="A337" t="s">
        <v>195</v>
      </c>
      <c r="B337" t="s">
        <v>201</v>
      </c>
      <c r="C337" t="s">
        <v>205</v>
      </c>
      <c r="D337" t="s">
        <v>207</v>
      </c>
      <c r="E337" t="s">
        <v>228</v>
      </c>
      <c r="F337" t="s">
        <v>267</v>
      </c>
      <c r="G337" t="s">
        <v>309</v>
      </c>
      <c r="H337" s="5">
        <v>44440</v>
      </c>
      <c r="I337" s="1">
        <f t="shared" ca="1" si="27"/>
        <v>21</v>
      </c>
      <c r="J337" s="1" t="str">
        <f t="shared" ca="1" si="28"/>
        <v>3. Mayor a 6 meses</v>
      </c>
      <c r="K337" t="str">
        <f t="shared" si="26"/>
        <v>NO</v>
      </c>
      <c r="L337" t="s">
        <v>330</v>
      </c>
      <c r="M337" t="s">
        <v>334</v>
      </c>
      <c r="N337" t="s">
        <v>31</v>
      </c>
      <c r="O337" t="s">
        <v>31</v>
      </c>
      <c r="P337" t="str">
        <f t="shared" si="29"/>
        <v>GUSTAVO ADOLFO LÓPEZ ABARCAPlataformas</v>
      </c>
      <c r="Q337">
        <v>3</v>
      </c>
      <c r="R337" t="s">
        <v>5</v>
      </c>
      <c r="S337" t="s">
        <v>21</v>
      </c>
      <c r="T337" s="21">
        <v>3</v>
      </c>
      <c r="U337" s="21" t="str" cm="1">
        <f t="array" ref="U337">_xlfn.IFS(T337=0,"Prenovato",T337=1,"Novato",T337=2,"Principiante avanzado",T337=3,"Competente",T337=4,"Proficiente",T337=5,"Master")</f>
        <v>Competente</v>
      </c>
      <c r="V337" s="21">
        <v>3</v>
      </c>
      <c r="W337" s="21" t="str" cm="1">
        <f t="array" ref="W337">_xlfn.IFS(V337=0,"No evidenciado",V337=1,"Novato",V337=2,"Principiante avanzado",V337=3,"Competente",V337=4,"Proficiente",V337=5,"Master")</f>
        <v>Competente</v>
      </c>
      <c r="X337" s="21">
        <v>3</v>
      </c>
      <c r="Y337" s="21" t="str" cm="1">
        <f t="array" ref="Y337">_xlfn.IFS(X337=0,"No evidenciado",X337=1,"Novato",X337=2,"Principiante avanzado",X337=3,"Competente",X337=4,"Proficiente",X337=5,"Master")</f>
        <v>Competente</v>
      </c>
      <c r="Z337" s="21">
        <v>3</v>
      </c>
      <c r="AA337" s="21" t="str" cm="1">
        <f t="array" ref="AA337">_xlfn.IFS(Z337=0,"No evidenciado",Z337=1,"Novato",Z337=2,"Principiante avanzado",Z337=3,"Competente",Z337=4,"Proficiente",Z337=5,"Master")</f>
        <v>Competente</v>
      </c>
      <c r="AB337" s="21">
        <v>3</v>
      </c>
      <c r="AC337" s="21" t="str" cm="1">
        <f t="array" ref="AC337">_xlfn.IFS(AB337=0,"Prenovato",AB337=1,"Novato",AB337=2,"Principiante avanzado",AB337=3,"Competente",AB337=4,"Proficiente",AB337=5,"Master")</f>
        <v>Competente</v>
      </c>
      <c r="AD337" s="21" t="str">
        <f t="shared" si="30"/>
        <v>EVALUACIÓN</v>
      </c>
    </row>
    <row r="338" spans="1:30" x14ac:dyDescent="0.25">
      <c r="A338" t="s">
        <v>198</v>
      </c>
      <c r="B338" t="s">
        <v>204</v>
      </c>
      <c r="C338" t="s">
        <v>205</v>
      </c>
      <c r="D338" t="s">
        <v>207</v>
      </c>
      <c r="E338" t="s">
        <v>229</v>
      </c>
      <c r="F338" t="s">
        <v>268</v>
      </c>
      <c r="G338" t="s">
        <v>310</v>
      </c>
      <c r="H338" s="5">
        <v>44501</v>
      </c>
      <c r="I338" s="1">
        <f t="shared" ca="1" si="27"/>
        <v>19</v>
      </c>
      <c r="J338" s="1" t="str">
        <f t="shared" ca="1" si="28"/>
        <v>3. Mayor a 6 meses</v>
      </c>
      <c r="K338" t="str">
        <f t="shared" si="26"/>
        <v>NO</v>
      </c>
      <c r="L338" t="s">
        <v>330</v>
      </c>
      <c r="M338" t="s">
        <v>331</v>
      </c>
      <c r="N338" t="s">
        <v>345</v>
      </c>
      <c r="O338" t="s">
        <v>345</v>
      </c>
      <c r="P338" t="str">
        <f t="shared" si="29"/>
        <v>CARLOS ANON CORDOVA SALVADORCloud</v>
      </c>
      <c r="Q338">
        <v>2</v>
      </c>
      <c r="R338" t="s">
        <v>4</v>
      </c>
      <c r="S338" t="s">
        <v>21</v>
      </c>
      <c r="T338" s="21">
        <v>2</v>
      </c>
      <c r="U338" s="21" t="str" cm="1">
        <f t="array" ref="U338">_xlfn.IFS(T338=0,"Prenovato",T338=1,"Novato",T338=2,"Principiante avanzado",T338=3,"Competente",T338=4,"Proficiente",T338=5,"Master")</f>
        <v>Principiante avanzado</v>
      </c>
      <c r="V338" s="21">
        <v>3</v>
      </c>
      <c r="W338" s="21" t="str" cm="1">
        <f t="array" ref="W338">_xlfn.IFS(V338=0,"No evidenciado",V338=1,"Novato",V338=2,"Principiante avanzado",V338=3,"Competente",V338=4,"Proficiente",V338=5,"Master")</f>
        <v>Competente</v>
      </c>
      <c r="X338" s="21">
        <v>3</v>
      </c>
      <c r="Y338" s="21" t="str" cm="1">
        <f t="array" ref="Y338">_xlfn.IFS(X338=0,"No evidenciado",X338=1,"Novato",X338=2,"Principiante avanzado",X338=3,"Competente",X338=4,"Proficiente",X338=5,"Master")</f>
        <v>Competente</v>
      </c>
      <c r="Z338" s="21">
        <v>3</v>
      </c>
      <c r="AA338" s="21" t="str" cm="1">
        <f t="array" ref="AA338">_xlfn.IFS(Z338=0,"No evidenciado",Z338=1,"Novato",Z338=2,"Principiante avanzado",Z338=3,"Competente",Z338=4,"Proficiente",Z338=5,"Master")</f>
        <v>Competente</v>
      </c>
      <c r="AB338" s="21">
        <v>2</v>
      </c>
      <c r="AC338" s="21" t="str" cm="1">
        <f t="array" ref="AC338">_xlfn.IFS(AB338=0,"Prenovato",AB338=1,"Novato",AB338=2,"Principiante avanzado",AB338=3,"Competente",AB338=4,"Proficiente",AB338=5,"Master")</f>
        <v>Principiante avanzado</v>
      </c>
      <c r="AD338" s="21" t="str">
        <f t="shared" si="30"/>
        <v>EVALUACIÓN</v>
      </c>
    </row>
    <row r="339" spans="1:30" x14ac:dyDescent="0.25">
      <c r="A339" t="s">
        <v>198</v>
      </c>
      <c r="B339" t="s">
        <v>204</v>
      </c>
      <c r="C339" t="s">
        <v>205</v>
      </c>
      <c r="D339" t="s">
        <v>207</v>
      </c>
      <c r="E339" t="s">
        <v>229</v>
      </c>
      <c r="F339" t="s">
        <v>268</v>
      </c>
      <c r="G339" t="s">
        <v>310</v>
      </c>
      <c r="H339" s="5">
        <v>44501</v>
      </c>
      <c r="I339" s="1">
        <f t="shared" ca="1" si="27"/>
        <v>19</v>
      </c>
      <c r="J339" s="1" t="str">
        <f t="shared" ca="1" si="28"/>
        <v>3. Mayor a 6 meses</v>
      </c>
      <c r="K339" t="str">
        <f t="shared" si="26"/>
        <v>NO</v>
      </c>
      <c r="L339" t="s">
        <v>330</v>
      </c>
      <c r="M339" t="s">
        <v>332</v>
      </c>
      <c r="N339" t="s">
        <v>345</v>
      </c>
      <c r="O339" t="s">
        <v>345</v>
      </c>
      <c r="P339" t="str">
        <f t="shared" si="29"/>
        <v>CARLOS ANON CORDOVA SALVADORPrincipios de seguridad</v>
      </c>
      <c r="Q339">
        <v>2</v>
      </c>
      <c r="R339" t="s">
        <v>4</v>
      </c>
      <c r="S339" t="s">
        <v>21</v>
      </c>
      <c r="T339" s="21">
        <v>2</v>
      </c>
      <c r="U339" s="21" t="str" cm="1">
        <f t="array" ref="U339">_xlfn.IFS(T339=0,"Prenovato",T339=1,"Novato",T339=2,"Principiante avanzado",T339=3,"Competente",T339=4,"Proficiente",T339=5,"Master")</f>
        <v>Principiante avanzado</v>
      </c>
      <c r="V339" s="21">
        <v>3</v>
      </c>
      <c r="W339" s="21" t="str" cm="1">
        <f t="array" ref="W339">_xlfn.IFS(V339=0,"No evidenciado",V339=1,"Novato",V339=2,"Principiante avanzado",V339=3,"Competente",V339=4,"Proficiente",V339=5,"Master")</f>
        <v>Competente</v>
      </c>
      <c r="X339" s="21">
        <v>3</v>
      </c>
      <c r="Y339" s="21" t="str" cm="1">
        <f t="array" ref="Y339">_xlfn.IFS(X339=0,"No evidenciado",X339=1,"Novato",X339=2,"Principiante avanzado",X339=3,"Competente",X339=4,"Proficiente",X339=5,"Master")</f>
        <v>Competente</v>
      </c>
      <c r="Z339" s="21">
        <v>3</v>
      </c>
      <c r="AA339" s="21" t="str" cm="1">
        <f t="array" ref="AA339">_xlfn.IFS(Z339=0,"No evidenciado",Z339=1,"Novato",Z339=2,"Principiante avanzado",Z339=3,"Competente",Z339=4,"Proficiente",Z339=5,"Master")</f>
        <v>Competente</v>
      </c>
      <c r="AB339" s="21">
        <v>2</v>
      </c>
      <c r="AC339" s="21" t="str" cm="1">
        <f t="array" ref="AC339">_xlfn.IFS(AB339=0,"Prenovato",AB339=1,"Novato",AB339=2,"Principiante avanzado",AB339=3,"Competente",AB339=4,"Proficiente",AB339=5,"Master")</f>
        <v>Principiante avanzado</v>
      </c>
      <c r="AD339" s="21" t="str">
        <f t="shared" si="30"/>
        <v>EVALUACIÓN</v>
      </c>
    </row>
    <row r="340" spans="1:30" x14ac:dyDescent="0.25">
      <c r="A340" t="s">
        <v>198</v>
      </c>
      <c r="B340" t="s">
        <v>204</v>
      </c>
      <c r="C340" t="s">
        <v>205</v>
      </c>
      <c r="D340" t="s">
        <v>207</v>
      </c>
      <c r="E340" t="s">
        <v>229</v>
      </c>
      <c r="F340" t="s">
        <v>268</v>
      </c>
      <c r="G340" t="s">
        <v>310</v>
      </c>
      <c r="H340" s="5">
        <v>44501</v>
      </c>
      <c r="I340" s="1">
        <f t="shared" ca="1" si="27"/>
        <v>19</v>
      </c>
      <c r="J340" s="1" t="str">
        <f t="shared" ca="1" si="28"/>
        <v>3. Mayor a 6 meses</v>
      </c>
      <c r="K340" t="str">
        <f t="shared" si="26"/>
        <v>NO</v>
      </c>
      <c r="L340" t="s">
        <v>330</v>
      </c>
      <c r="M340" t="s">
        <v>333</v>
      </c>
      <c r="N340" t="s">
        <v>345</v>
      </c>
      <c r="O340" t="s">
        <v>345</v>
      </c>
      <c r="P340" t="str">
        <f t="shared" si="29"/>
        <v>CARLOS ANON CORDOVA SALVADORTecnología BCP</v>
      </c>
      <c r="Q340">
        <v>2</v>
      </c>
      <c r="R340" t="s">
        <v>4</v>
      </c>
      <c r="S340" t="s">
        <v>21</v>
      </c>
      <c r="T340" s="21">
        <v>2</v>
      </c>
      <c r="U340" s="21" t="str" cm="1">
        <f t="array" ref="U340">_xlfn.IFS(T340=0,"Prenovato",T340=1,"Novato",T340=2,"Principiante avanzado",T340=3,"Competente",T340=4,"Proficiente",T340=5,"Master")</f>
        <v>Principiante avanzado</v>
      </c>
      <c r="V340" s="21">
        <v>3</v>
      </c>
      <c r="W340" s="21" t="str" cm="1">
        <f t="array" ref="W340">_xlfn.IFS(V340=0,"No evidenciado",V340=1,"Novato",V340=2,"Principiante avanzado",V340=3,"Competente",V340=4,"Proficiente",V340=5,"Master")</f>
        <v>Competente</v>
      </c>
      <c r="X340" s="21">
        <v>3</v>
      </c>
      <c r="Y340" s="21" t="str" cm="1">
        <f t="array" ref="Y340">_xlfn.IFS(X340=0,"No evidenciado",X340=1,"Novato",X340=2,"Principiante avanzado",X340=3,"Competente",X340=4,"Proficiente",X340=5,"Master")</f>
        <v>Competente</v>
      </c>
      <c r="Z340" s="21">
        <v>3</v>
      </c>
      <c r="AA340" s="21" t="str" cm="1">
        <f t="array" ref="AA340">_xlfn.IFS(Z340=0,"No evidenciado",Z340=1,"Novato",Z340=2,"Principiante avanzado",Z340=3,"Competente",Z340=4,"Proficiente",Z340=5,"Master")</f>
        <v>Competente</v>
      </c>
      <c r="AB340" s="21">
        <v>2</v>
      </c>
      <c r="AC340" s="21" t="str" cm="1">
        <f t="array" ref="AC340">_xlfn.IFS(AB340=0,"Prenovato",AB340=1,"Novato",AB340=2,"Principiante avanzado",AB340=3,"Competente",AB340=4,"Proficiente",AB340=5,"Master")</f>
        <v>Principiante avanzado</v>
      </c>
      <c r="AD340" s="21" t="str">
        <f t="shared" si="30"/>
        <v>EVALUACIÓN</v>
      </c>
    </row>
    <row r="341" spans="1:30" x14ac:dyDescent="0.25">
      <c r="A341" t="s">
        <v>198</v>
      </c>
      <c r="B341" t="s">
        <v>204</v>
      </c>
      <c r="C341" t="s">
        <v>205</v>
      </c>
      <c r="D341" t="s">
        <v>207</v>
      </c>
      <c r="E341" t="s">
        <v>229</v>
      </c>
      <c r="F341" t="s">
        <v>268</v>
      </c>
      <c r="G341" t="s">
        <v>310</v>
      </c>
      <c r="H341" s="5">
        <v>44501</v>
      </c>
      <c r="I341" s="1">
        <f t="shared" ca="1" si="27"/>
        <v>19</v>
      </c>
      <c r="J341" s="1" t="str">
        <f t="shared" ca="1" si="28"/>
        <v>3. Mayor a 6 meses</v>
      </c>
      <c r="K341" t="str">
        <f t="shared" si="26"/>
        <v>NO</v>
      </c>
      <c r="L341" t="s">
        <v>330</v>
      </c>
      <c r="M341" t="s">
        <v>336</v>
      </c>
      <c r="N341" t="s">
        <v>345</v>
      </c>
      <c r="O341" t="s">
        <v>345</v>
      </c>
      <c r="P341" t="str">
        <f t="shared" si="29"/>
        <v>CARLOS ANON CORDOVA SALVADORPatrones de Arq. Datos</v>
      </c>
      <c r="Q341">
        <v>2</v>
      </c>
      <c r="R341" t="s">
        <v>4</v>
      </c>
      <c r="S341" t="s">
        <v>21</v>
      </c>
      <c r="T341" s="21">
        <v>2</v>
      </c>
      <c r="U341" s="21" t="str" cm="1">
        <f t="array" ref="U341">_xlfn.IFS(T341=0,"Prenovato",T341=1,"Novato",T341=2,"Principiante avanzado",T341=3,"Competente",T341=4,"Proficiente",T341=5,"Master")</f>
        <v>Principiante avanzado</v>
      </c>
      <c r="V341" s="21">
        <v>3</v>
      </c>
      <c r="W341" s="21" t="str" cm="1">
        <f t="array" ref="W341">_xlfn.IFS(V341=0,"No evidenciado",V341=1,"Novato",V341=2,"Principiante avanzado",V341=3,"Competente",V341=4,"Proficiente",V341=5,"Master")</f>
        <v>Competente</v>
      </c>
      <c r="X341" s="21">
        <v>3</v>
      </c>
      <c r="Y341" s="21" t="str" cm="1">
        <f t="array" ref="Y341">_xlfn.IFS(X341=0,"No evidenciado",X341=1,"Novato",X341=2,"Principiante avanzado",X341=3,"Competente",X341=4,"Proficiente",X341=5,"Master")</f>
        <v>Competente</v>
      </c>
      <c r="Z341" s="21">
        <v>3</v>
      </c>
      <c r="AA341" s="21" t="str" cm="1">
        <f t="array" ref="AA341">_xlfn.IFS(Z341=0,"No evidenciado",Z341=1,"Novato",Z341=2,"Principiante avanzado",Z341=3,"Competente",Z341=4,"Proficiente",Z341=5,"Master")</f>
        <v>Competente</v>
      </c>
      <c r="AB341" s="21">
        <v>2</v>
      </c>
      <c r="AC341" s="21" t="str" cm="1">
        <f t="array" ref="AC341">_xlfn.IFS(AB341=0,"Prenovato",AB341=1,"Novato",AB341=2,"Principiante avanzado",AB341=3,"Competente",AB341=4,"Proficiente",AB341=5,"Master")</f>
        <v>Principiante avanzado</v>
      </c>
      <c r="AD341" s="21" t="str">
        <f t="shared" si="30"/>
        <v>EVALUACIÓN</v>
      </c>
    </row>
    <row r="342" spans="1:30" x14ac:dyDescent="0.25">
      <c r="A342" t="s">
        <v>198</v>
      </c>
      <c r="B342" t="s">
        <v>204</v>
      </c>
      <c r="C342" t="s">
        <v>205</v>
      </c>
      <c r="D342" t="s">
        <v>207</v>
      </c>
      <c r="E342" t="s">
        <v>229</v>
      </c>
      <c r="F342" t="s">
        <v>268</v>
      </c>
      <c r="G342" t="s">
        <v>310</v>
      </c>
      <c r="H342" s="5">
        <v>44501</v>
      </c>
      <c r="I342" s="1">
        <f t="shared" ca="1" si="27"/>
        <v>19</v>
      </c>
      <c r="J342" s="1" t="str">
        <f t="shared" ca="1" si="28"/>
        <v>3. Mayor a 6 meses</v>
      </c>
      <c r="K342" t="str">
        <f t="shared" si="26"/>
        <v>NO</v>
      </c>
      <c r="L342" t="s">
        <v>330</v>
      </c>
      <c r="M342" t="s">
        <v>334</v>
      </c>
      <c r="N342" t="s">
        <v>31</v>
      </c>
      <c r="O342" t="s">
        <v>31</v>
      </c>
      <c r="P342" t="str">
        <f t="shared" si="29"/>
        <v>CARLOS ANON CORDOVA SALVADORPlataformas</v>
      </c>
      <c r="Q342">
        <v>3</v>
      </c>
      <c r="R342" t="s">
        <v>5</v>
      </c>
      <c r="S342" t="s">
        <v>21</v>
      </c>
      <c r="T342" s="21">
        <v>2</v>
      </c>
      <c r="U342" s="21" t="str" cm="1">
        <f t="array" ref="U342">_xlfn.IFS(T342=0,"Prenovato",T342=1,"Novato",T342=2,"Principiante avanzado",T342=3,"Competente",T342=4,"Proficiente",T342=5,"Master")</f>
        <v>Principiante avanzado</v>
      </c>
      <c r="V342" s="21">
        <v>3</v>
      </c>
      <c r="W342" s="21" t="str" cm="1">
        <f t="array" ref="W342">_xlfn.IFS(V342=0,"No evidenciado",V342=1,"Novato",V342=2,"Principiante avanzado",V342=3,"Competente",V342=4,"Proficiente",V342=5,"Master")</f>
        <v>Competente</v>
      </c>
      <c r="X342" s="21">
        <v>3</v>
      </c>
      <c r="Y342" s="21" t="str" cm="1">
        <f t="array" ref="Y342">_xlfn.IFS(X342=0,"No evidenciado",X342=1,"Novato",X342=2,"Principiante avanzado",X342=3,"Competente",X342=4,"Proficiente",X342=5,"Master")</f>
        <v>Competente</v>
      </c>
      <c r="Z342" s="21">
        <v>3</v>
      </c>
      <c r="AA342" s="21" t="str" cm="1">
        <f t="array" ref="AA342">_xlfn.IFS(Z342=0,"No evidenciado",Z342=1,"Novato",Z342=2,"Principiante avanzado",Z342=3,"Competente",Z342=4,"Proficiente",Z342=5,"Master")</f>
        <v>Competente</v>
      </c>
      <c r="AB342" s="21">
        <v>2</v>
      </c>
      <c r="AC342" s="21" t="str" cm="1">
        <f t="array" ref="AC342">_xlfn.IFS(AB342=0,"Prenovato",AB342=1,"Novato",AB342=2,"Principiante avanzado",AB342=3,"Competente",AB342=4,"Proficiente",AB342=5,"Master")</f>
        <v>Principiante avanzado</v>
      </c>
      <c r="AD342" s="21" t="str">
        <f t="shared" si="30"/>
        <v>EVALUACIÓN</v>
      </c>
    </row>
    <row r="343" spans="1:30" x14ac:dyDescent="0.25">
      <c r="A343" t="s">
        <v>198</v>
      </c>
      <c r="B343" t="s">
        <v>204</v>
      </c>
      <c r="C343" t="s">
        <v>205</v>
      </c>
      <c r="D343" t="s">
        <v>207</v>
      </c>
      <c r="E343" t="s">
        <v>229</v>
      </c>
      <c r="F343" t="s">
        <v>268</v>
      </c>
      <c r="G343" t="s">
        <v>310</v>
      </c>
      <c r="H343" s="5">
        <v>44501</v>
      </c>
      <c r="I343" s="1">
        <f t="shared" ca="1" si="27"/>
        <v>19</v>
      </c>
      <c r="J343" s="1" t="str">
        <f t="shared" ca="1" si="28"/>
        <v>3. Mayor a 6 meses</v>
      </c>
      <c r="K343" t="str">
        <f t="shared" si="26"/>
        <v>NO</v>
      </c>
      <c r="L343" t="s">
        <v>330</v>
      </c>
      <c r="M343" t="s">
        <v>335</v>
      </c>
      <c r="N343" t="s">
        <v>31</v>
      </c>
      <c r="O343" t="s">
        <v>31</v>
      </c>
      <c r="P343" t="str">
        <f t="shared" si="29"/>
        <v>CARLOS ANON CORDOVA SALVADORPatrones de Arq. Soluciones</v>
      </c>
      <c r="Q343">
        <v>3</v>
      </c>
      <c r="R343" t="s">
        <v>5</v>
      </c>
      <c r="S343" t="s">
        <v>21</v>
      </c>
      <c r="T343" s="21">
        <v>2</v>
      </c>
      <c r="U343" s="21" t="str" cm="1">
        <f t="array" ref="U343">_xlfn.IFS(T343=0,"Prenovato",T343=1,"Novato",T343=2,"Principiante avanzado",T343=3,"Competente",T343=4,"Proficiente",T343=5,"Master")</f>
        <v>Principiante avanzado</v>
      </c>
      <c r="V343" s="21">
        <v>3</v>
      </c>
      <c r="W343" s="21" t="str" cm="1">
        <f t="array" ref="W343">_xlfn.IFS(V343=0,"No evidenciado",V343=1,"Novato",V343=2,"Principiante avanzado",V343=3,"Competente",V343=4,"Proficiente",V343=5,"Master")</f>
        <v>Competente</v>
      </c>
      <c r="X343" s="21">
        <v>3</v>
      </c>
      <c r="Y343" s="21" t="str" cm="1">
        <f t="array" ref="Y343">_xlfn.IFS(X343=0,"No evidenciado",X343=1,"Novato",X343=2,"Principiante avanzado",X343=3,"Competente",X343=4,"Proficiente",X343=5,"Master")</f>
        <v>Competente</v>
      </c>
      <c r="Z343" s="21">
        <v>3</v>
      </c>
      <c r="AA343" s="21" t="str" cm="1">
        <f t="array" ref="AA343">_xlfn.IFS(Z343=0,"No evidenciado",Z343=1,"Novato",Z343=2,"Principiante avanzado",Z343=3,"Competente",Z343=4,"Proficiente",Z343=5,"Master")</f>
        <v>Competente</v>
      </c>
      <c r="AB343" s="21">
        <v>2</v>
      </c>
      <c r="AC343" s="21" t="str" cm="1">
        <f t="array" ref="AC343">_xlfn.IFS(AB343=0,"Prenovato",AB343=1,"Novato",AB343=2,"Principiante avanzado",AB343=3,"Competente",AB343=4,"Proficiente",AB343=5,"Master")</f>
        <v>Principiante avanzado</v>
      </c>
      <c r="AD343" s="21" t="str">
        <f t="shared" si="30"/>
        <v>EVALUACIÓN</v>
      </c>
    </row>
    <row r="344" spans="1:30" x14ac:dyDescent="0.25">
      <c r="A344" t="s">
        <v>198</v>
      </c>
      <c r="B344" t="s">
        <v>204</v>
      </c>
      <c r="C344" t="s">
        <v>205</v>
      </c>
      <c r="D344" t="s">
        <v>207</v>
      </c>
      <c r="E344" t="s">
        <v>229</v>
      </c>
      <c r="F344" t="s">
        <v>268</v>
      </c>
      <c r="G344" t="s">
        <v>310</v>
      </c>
      <c r="H344" s="5">
        <v>44501</v>
      </c>
      <c r="I344" s="1">
        <f t="shared" ca="1" si="27"/>
        <v>19</v>
      </c>
      <c r="J344" s="1" t="str">
        <f t="shared" ca="1" si="28"/>
        <v>3. Mayor a 6 meses</v>
      </c>
      <c r="K344" t="str">
        <f t="shared" si="26"/>
        <v>NO</v>
      </c>
      <c r="L344" t="s">
        <v>330</v>
      </c>
      <c r="M344" t="s">
        <v>338</v>
      </c>
      <c r="N344" t="s">
        <v>346</v>
      </c>
      <c r="O344" t="s">
        <v>345</v>
      </c>
      <c r="P344" t="str">
        <f t="shared" si="29"/>
        <v>CARLOS ANON CORDOVA SALVADOROpen Banking</v>
      </c>
      <c r="Q344">
        <v>1</v>
      </c>
      <c r="R344" t="s">
        <v>6</v>
      </c>
      <c r="S344" t="s">
        <v>21</v>
      </c>
      <c r="T344" s="21">
        <v>2</v>
      </c>
      <c r="U344" s="21" t="str" cm="1">
        <f t="array" ref="U344">_xlfn.IFS(T344=0,"Prenovato",T344=1,"Novato",T344=2,"Principiante avanzado",T344=3,"Competente",T344=4,"Proficiente",T344=5,"Master")</f>
        <v>Principiante avanzado</v>
      </c>
      <c r="V344" s="21">
        <v>3</v>
      </c>
      <c r="W344" s="21" t="str" cm="1">
        <f t="array" ref="W344">_xlfn.IFS(V344=0,"No evidenciado",V344=1,"Novato",V344=2,"Principiante avanzado",V344=3,"Competente",V344=4,"Proficiente",V344=5,"Master")</f>
        <v>Competente</v>
      </c>
      <c r="X344" s="21">
        <v>3</v>
      </c>
      <c r="Y344" s="21" t="str" cm="1">
        <f t="array" ref="Y344">_xlfn.IFS(X344=0,"No evidenciado",X344=1,"Novato",X344=2,"Principiante avanzado",X344=3,"Competente",X344=4,"Proficiente",X344=5,"Master")</f>
        <v>Competente</v>
      </c>
      <c r="Z344" s="21">
        <v>3</v>
      </c>
      <c r="AA344" s="21" t="str" cm="1">
        <f t="array" ref="AA344">_xlfn.IFS(Z344=0,"No evidenciado",Z344=1,"Novato",Z344=2,"Principiante avanzado",Z344=3,"Competente",Z344=4,"Proficiente",Z344=5,"Master")</f>
        <v>Competente</v>
      </c>
      <c r="AB344" s="21">
        <v>2</v>
      </c>
      <c r="AC344" s="21" t="str" cm="1">
        <f t="array" ref="AC344">_xlfn.IFS(AB344=0,"Prenovato",AB344=1,"Novato",AB344=2,"Principiante avanzado",AB344=3,"Competente",AB344=4,"Proficiente",AB344=5,"Master")</f>
        <v>Principiante avanzado</v>
      </c>
      <c r="AD344" s="21" t="str">
        <f t="shared" si="30"/>
        <v>EVALUACIÓN</v>
      </c>
    </row>
    <row r="345" spans="1:30" x14ac:dyDescent="0.25">
      <c r="A345" t="s">
        <v>198</v>
      </c>
      <c r="B345" t="s">
        <v>204</v>
      </c>
      <c r="C345" t="s">
        <v>205</v>
      </c>
      <c r="D345" t="s">
        <v>207</v>
      </c>
      <c r="E345" t="s">
        <v>229</v>
      </c>
      <c r="F345" t="s">
        <v>268</v>
      </c>
      <c r="G345" t="s">
        <v>310</v>
      </c>
      <c r="H345" s="5">
        <v>44501</v>
      </c>
      <c r="I345" s="1">
        <f t="shared" ca="1" si="27"/>
        <v>19</v>
      </c>
      <c r="J345" s="1" t="str">
        <f t="shared" ca="1" si="28"/>
        <v>3. Mayor a 6 meses</v>
      </c>
      <c r="K345" t="str">
        <f t="shared" si="26"/>
        <v>NO</v>
      </c>
      <c r="L345" t="s">
        <v>330</v>
      </c>
      <c r="M345" t="s">
        <v>337</v>
      </c>
      <c r="N345" t="s">
        <v>345</v>
      </c>
      <c r="O345" t="s">
        <v>345</v>
      </c>
      <c r="P345" t="str">
        <f t="shared" si="29"/>
        <v>CARLOS ANON CORDOVA SALVADORModelos Bancarios</v>
      </c>
      <c r="Q345">
        <v>2</v>
      </c>
      <c r="R345" t="s">
        <v>4</v>
      </c>
      <c r="S345" t="s">
        <v>21</v>
      </c>
      <c r="T345" s="21">
        <v>2</v>
      </c>
      <c r="U345" s="21" t="str" cm="1">
        <f t="array" ref="U345">_xlfn.IFS(T345=0,"Prenovato",T345=1,"Novato",T345=2,"Principiante avanzado",T345=3,"Competente",T345=4,"Proficiente",T345=5,"Master")</f>
        <v>Principiante avanzado</v>
      </c>
      <c r="V345" s="21">
        <v>3</v>
      </c>
      <c r="W345" s="21" t="str" cm="1">
        <f t="array" ref="W345">_xlfn.IFS(V345=0,"No evidenciado",V345=1,"Novato",V345=2,"Principiante avanzado",V345=3,"Competente",V345=4,"Proficiente",V345=5,"Master")</f>
        <v>Competente</v>
      </c>
      <c r="X345" s="21">
        <v>3</v>
      </c>
      <c r="Y345" s="21" t="str" cm="1">
        <f t="array" ref="Y345">_xlfn.IFS(X345=0,"No evidenciado",X345=1,"Novato",X345=2,"Principiante avanzado",X345=3,"Competente",X345=4,"Proficiente",X345=5,"Master")</f>
        <v>Competente</v>
      </c>
      <c r="Z345" s="21">
        <v>3</v>
      </c>
      <c r="AA345" s="21" t="str" cm="1">
        <f t="array" ref="AA345">_xlfn.IFS(Z345=0,"No evidenciado",Z345=1,"Novato",Z345=2,"Principiante avanzado",Z345=3,"Competente",Z345=4,"Proficiente",Z345=5,"Master")</f>
        <v>Competente</v>
      </c>
      <c r="AB345" s="21">
        <v>2</v>
      </c>
      <c r="AC345" s="21" t="str" cm="1">
        <f t="array" ref="AC345">_xlfn.IFS(AB345=0,"Prenovato",AB345=1,"Novato",AB345=2,"Principiante avanzado",AB345=3,"Competente",AB345=4,"Proficiente",AB345=5,"Master")</f>
        <v>Principiante avanzado</v>
      </c>
      <c r="AD345" s="21" t="str">
        <f t="shared" si="30"/>
        <v>EVALUACIÓN</v>
      </c>
    </row>
    <row r="346" spans="1:30" x14ac:dyDescent="0.25">
      <c r="A346" t="s">
        <v>198</v>
      </c>
      <c r="B346" t="s">
        <v>204</v>
      </c>
      <c r="C346" t="s">
        <v>205</v>
      </c>
      <c r="D346" t="s">
        <v>207</v>
      </c>
      <c r="E346" t="s">
        <v>229</v>
      </c>
      <c r="F346" t="s">
        <v>268</v>
      </c>
      <c r="G346" t="s">
        <v>310</v>
      </c>
      <c r="H346" s="5">
        <v>44501</v>
      </c>
      <c r="I346" s="1">
        <f t="shared" ca="1" si="27"/>
        <v>19</v>
      </c>
      <c r="J346" s="1" t="str">
        <f t="shared" ca="1" si="28"/>
        <v>3. Mayor a 6 meses</v>
      </c>
      <c r="K346" t="str">
        <f t="shared" si="26"/>
        <v>NO</v>
      </c>
      <c r="L346" t="s">
        <v>330</v>
      </c>
      <c r="M346" t="s">
        <v>339</v>
      </c>
      <c r="N346" t="s">
        <v>346</v>
      </c>
      <c r="O346" t="s">
        <v>345</v>
      </c>
      <c r="P346" t="str">
        <f t="shared" si="29"/>
        <v>CARLOS ANON CORDOVA SALVADORMicroservicios y APIs</v>
      </c>
      <c r="Q346">
        <v>2</v>
      </c>
      <c r="R346" t="s">
        <v>4</v>
      </c>
      <c r="S346" t="s">
        <v>21</v>
      </c>
      <c r="T346" s="21">
        <v>2</v>
      </c>
      <c r="U346" s="21" t="str" cm="1">
        <f t="array" ref="U346">_xlfn.IFS(T346=0,"Prenovato",T346=1,"Novato",T346=2,"Principiante avanzado",T346=3,"Competente",T346=4,"Proficiente",T346=5,"Master")</f>
        <v>Principiante avanzado</v>
      </c>
      <c r="V346" s="21">
        <v>3</v>
      </c>
      <c r="W346" s="21" t="str" cm="1">
        <f t="array" ref="W346">_xlfn.IFS(V346=0,"No evidenciado",V346=1,"Novato",V346=2,"Principiante avanzado",V346=3,"Competente",V346=4,"Proficiente",V346=5,"Master")</f>
        <v>Competente</v>
      </c>
      <c r="X346" s="21">
        <v>3</v>
      </c>
      <c r="Y346" s="21" t="str" cm="1">
        <f t="array" ref="Y346">_xlfn.IFS(X346=0,"No evidenciado",X346=1,"Novato",X346=2,"Principiante avanzado",X346=3,"Competente",X346=4,"Proficiente",X346=5,"Master")</f>
        <v>Competente</v>
      </c>
      <c r="Z346" s="21">
        <v>3</v>
      </c>
      <c r="AA346" s="21" t="str" cm="1">
        <f t="array" ref="AA346">_xlfn.IFS(Z346=0,"No evidenciado",Z346=1,"Novato",Z346=2,"Principiante avanzado",Z346=3,"Competente",Z346=4,"Proficiente",Z346=5,"Master")</f>
        <v>Competente</v>
      </c>
      <c r="AB346" s="21">
        <v>2</v>
      </c>
      <c r="AC346" s="21" t="str" cm="1">
        <f t="array" ref="AC346">_xlfn.IFS(AB346=0,"Prenovato",AB346=1,"Novato",AB346=2,"Principiante avanzado",AB346=3,"Competente",AB346=4,"Proficiente",AB346=5,"Master")</f>
        <v>Principiante avanzado</v>
      </c>
      <c r="AD346" s="21" t="str">
        <f t="shared" si="30"/>
        <v>EVALUACIÓN</v>
      </c>
    </row>
    <row r="347" spans="1:30" x14ac:dyDescent="0.25">
      <c r="A347" t="s">
        <v>198</v>
      </c>
      <c r="B347" t="s">
        <v>204</v>
      </c>
      <c r="C347" t="s">
        <v>205</v>
      </c>
      <c r="D347" t="s">
        <v>207</v>
      </c>
      <c r="E347" t="s">
        <v>229</v>
      </c>
      <c r="F347" t="s">
        <v>268</v>
      </c>
      <c r="G347" t="s">
        <v>310</v>
      </c>
      <c r="H347" s="5">
        <v>44501</v>
      </c>
      <c r="I347" s="1">
        <f t="shared" ca="1" si="27"/>
        <v>19</v>
      </c>
      <c r="J347" s="1" t="str">
        <f t="shared" ca="1" si="28"/>
        <v>3. Mayor a 6 meses</v>
      </c>
      <c r="K347" t="str">
        <f t="shared" si="26"/>
        <v>NO</v>
      </c>
      <c r="L347" t="s">
        <v>330</v>
      </c>
      <c r="M347" t="s">
        <v>340</v>
      </c>
      <c r="N347" t="s">
        <v>346</v>
      </c>
      <c r="O347" t="s">
        <v>345</v>
      </c>
      <c r="P347" t="str">
        <f t="shared" si="29"/>
        <v>CARLOS ANON CORDOVA SALVADORIngeniería de software</v>
      </c>
      <c r="Q347">
        <v>2</v>
      </c>
      <c r="R347" t="s">
        <v>4</v>
      </c>
      <c r="S347" t="s">
        <v>21</v>
      </c>
      <c r="T347" s="21">
        <v>2</v>
      </c>
      <c r="U347" s="21" t="str" cm="1">
        <f t="array" ref="U347">_xlfn.IFS(T347=0,"Prenovato",T347=1,"Novato",T347=2,"Principiante avanzado",T347=3,"Competente",T347=4,"Proficiente",T347=5,"Master")</f>
        <v>Principiante avanzado</v>
      </c>
      <c r="V347" s="21">
        <v>3</v>
      </c>
      <c r="W347" s="21" t="str" cm="1">
        <f t="array" ref="W347">_xlfn.IFS(V347=0,"No evidenciado",V347=1,"Novato",V347=2,"Principiante avanzado",V347=3,"Competente",V347=4,"Proficiente",V347=5,"Master")</f>
        <v>Competente</v>
      </c>
      <c r="X347" s="21">
        <v>3</v>
      </c>
      <c r="Y347" s="21" t="str" cm="1">
        <f t="array" ref="Y347">_xlfn.IFS(X347=0,"No evidenciado",X347=1,"Novato",X347=2,"Principiante avanzado",X347=3,"Competente",X347=4,"Proficiente",X347=5,"Master")</f>
        <v>Competente</v>
      </c>
      <c r="Z347" s="21">
        <v>3</v>
      </c>
      <c r="AA347" s="21" t="str" cm="1">
        <f t="array" ref="AA347">_xlfn.IFS(Z347=0,"No evidenciado",Z347=1,"Novato",Z347=2,"Principiante avanzado",Z347=3,"Competente",Z347=4,"Proficiente",Z347=5,"Master")</f>
        <v>Competente</v>
      </c>
      <c r="AB347" s="21">
        <v>2</v>
      </c>
      <c r="AC347" s="21" t="str" cm="1">
        <f t="array" ref="AC347">_xlfn.IFS(AB347=0,"Prenovato",AB347=1,"Novato",AB347=2,"Principiante avanzado",AB347=3,"Competente",AB347=4,"Proficiente",AB347=5,"Master")</f>
        <v>Principiante avanzado</v>
      </c>
      <c r="AD347" s="21" t="str">
        <f t="shared" si="30"/>
        <v>EVALUACIÓN</v>
      </c>
    </row>
    <row r="348" spans="1:30" x14ac:dyDescent="0.25">
      <c r="A348" t="s">
        <v>198</v>
      </c>
      <c r="B348" t="s">
        <v>204</v>
      </c>
      <c r="C348" t="s">
        <v>205</v>
      </c>
      <c r="D348" t="s">
        <v>207</v>
      </c>
      <c r="E348" t="s">
        <v>229</v>
      </c>
      <c r="F348" t="s">
        <v>268</v>
      </c>
      <c r="G348" t="s">
        <v>310</v>
      </c>
      <c r="H348" s="5">
        <v>44501</v>
      </c>
      <c r="I348" s="1">
        <f t="shared" ca="1" si="27"/>
        <v>19</v>
      </c>
      <c r="J348" s="1" t="str">
        <f t="shared" ca="1" si="28"/>
        <v>3. Mayor a 6 meses</v>
      </c>
      <c r="K348" t="str">
        <f t="shared" si="26"/>
        <v>NO</v>
      </c>
      <c r="L348" t="s">
        <v>330</v>
      </c>
      <c r="M348" t="s">
        <v>342</v>
      </c>
      <c r="N348" t="s">
        <v>345</v>
      </c>
      <c r="O348" t="s">
        <v>345</v>
      </c>
      <c r="P348" t="str">
        <f t="shared" si="29"/>
        <v>CARLOS ANON CORDOVA SALVADORFrameworks de arquitectura empresarial</v>
      </c>
      <c r="Q348">
        <v>2</v>
      </c>
      <c r="R348" t="s">
        <v>4</v>
      </c>
      <c r="S348" t="s">
        <v>21</v>
      </c>
      <c r="T348" s="21">
        <v>2</v>
      </c>
      <c r="U348" s="21" t="str" cm="1">
        <f t="array" ref="U348">_xlfn.IFS(T348=0,"Prenovato",T348=1,"Novato",T348=2,"Principiante avanzado",T348=3,"Competente",T348=4,"Proficiente",T348=5,"Master")</f>
        <v>Principiante avanzado</v>
      </c>
      <c r="V348" s="21">
        <v>3</v>
      </c>
      <c r="W348" s="21" t="str" cm="1">
        <f t="array" ref="W348">_xlfn.IFS(V348=0,"No evidenciado",V348=1,"Novato",V348=2,"Principiante avanzado",V348=3,"Competente",V348=4,"Proficiente",V348=5,"Master")</f>
        <v>Competente</v>
      </c>
      <c r="X348" s="21">
        <v>3</v>
      </c>
      <c r="Y348" s="21" t="str" cm="1">
        <f t="array" ref="Y348">_xlfn.IFS(X348=0,"No evidenciado",X348=1,"Novato",X348=2,"Principiante avanzado",X348=3,"Competente",X348=4,"Proficiente",X348=5,"Master")</f>
        <v>Competente</v>
      </c>
      <c r="Z348" s="21">
        <v>3</v>
      </c>
      <c r="AA348" s="21" t="str" cm="1">
        <f t="array" ref="AA348">_xlfn.IFS(Z348=0,"No evidenciado",Z348=1,"Novato",Z348=2,"Principiante avanzado",Z348=3,"Competente",Z348=4,"Proficiente",Z348=5,"Master")</f>
        <v>Competente</v>
      </c>
      <c r="AB348" s="21">
        <v>2</v>
      </c>
      <c r="AC348" s="21" t="str" cm="1">
        <f t="array" ref="AC348">_xlfn.IFS(AB348=0,"Prenovato",AB348=1,"Novato",AB348=2,"Principiante avanzado",AB348=3,"Competente",AB348=4,"Proficiente",AB348=5,"Master")</f>
        <v>Principiante avanzado</v>
      </c>
      <c r="AD348" s="21" t="str">
        <f t="shared" si="30"/>
        <v>EVALUACIÓN</v>
      </c>
    </row>
    <row r="349" spans="1:30" x14ac:dyDescent="0.25">
      <c r="A349" t="s">
        <v>198</v>
      </c>
      <c r="B349" t="s">
        <v>204</v>
      </c>
      <c r="C349" t="s">
        <v>205</v>
      </c>
      <c r="D349" t="s">
        <v>207</v>
      </c>
      <c r="E349" t="s">
        <v>229</v>
      </c>
      <c r="F349" t="s">
        <v>268</v>
      </c>
      <c r="G349" t="s">
        <v>310</v>
      </c>
      <c r="H349" s="5">
        <v>44501</v>
      </c>
      <c r="I349" s="1">
        <f t="shared" ca="1" si="27"/>
        <v>19</v>
      </c>
      <c r="J349" s="1" t="str">
        <f t="shared" ca="1" si="28"/>
        <v>3. Mayor a 6 meses</v>
      </c>
      <c r="K349" t="str">
        <f t="shared" si="26"/>
        <v>NO</v>
      </c>
      <c r="L349" t="s">
        <v>330</v>
      </c>
      <c r="M349" t="s">
        <v>343</v>
      </c>
      <c r="N349" t="s">
        <v>31</v>
      </c>
      <c r="O349" t="s">
        <v>31</v>
      </c>
      <c r="P349" t="str">
        <f t="shared" si="29"/>
        <v>CARLOS ANON CORDOVA SALVADORDiseño de Arq. Soluciones</v>
      </c>
      <c r="Q349">
        <v>3</v>
      </c>
      <c r="R349" t="s">
        <v>5</v>
      </c>
      <c r="S349" t="s">
        <v>21</v>
      </c>
      <c r="T349" s="21">
        <v>2</v>
      </c>
      <c r="U349" s="21" t="str" cm="1">
        <f t="array" ref="U349">_xlfn.IFS(T349=0,"Prenovato",T349=1,"Novato",T349=2,"Principiante avanzado",T349=3,"Competente",T349=4,"Proficiente",T349=5,"Master")</f>
        <v>Principiante avanzado</v>
      </c>
      <c r="V349" s="21">
        <v>3</v>
      </c>
      <c r="W349" s="21" t="str" cm="1">
        <f t="array" ref="W349">_xlfn.IFS(V349=0,"No evidenciado",V349=1,"Novato",V349=2,"Principiante avanzado",V349=3,"Competente",V349=4,"Proficiente",V349=5,"Master")</f>
        <v>Competente</v>
      </c>
      <c r="X349" s="21">
        <v>3</v>
      </c>
      <c r="Y349" s="21" t="str" cm="1">
        <f t="array" ref="Y349">_xlfn.IFS(X349=0,"No evidenciado",X349=1,"Novato",X349=2,"Principiante avanzado",X349=3,"Competente",X349=4,"Proficiente",X349=5,"Master")</f>
        <v>Competente</v>
      </c>
      <c r="Z349" s="21">
        <v>3</v>
      </c>
      <c r="AA349" s="21" t="str" cm="1">
        <f t="array" ref="AA349">_xlfn.IFS(Z349=0,"No evidenciado",Z349=1,"Novato",Z349=2,"Principiante avanzado",Z349=3,"Competente",Z349=4,"Proficiente",Z349=5,"Master")</f>
        <v>Competente</v>
      </c>
      <c r="AB349" s="21">
        <v>2</v>
      </c>
      <c r="AC349" s="21" t="str" cm="1">
        <f t="array" ref="AC349">_xlfn.IFS(AB349=0,"Prenovato",AB349=1,"Novato",AB349=2,"Principiante avanzado",AB349=3,"Competente",AB349=4,"Proficiente",AB349=5,"Master")</f>
        <v>Principiante avanzado</v>
      </c>
      <c r="AD349" s="21" t="str">
        <f t="shared" si="30"/>
        <v>EVALUACIÓN</v>
      </c>
    </row>
    <row r="350" spans="1:30" x14ac:dyDescent="0.25">
      <c r="A350" t="s">
        <v>198</v>
      </c>
      <c r="B350" t="s">
        <v>204</v>
      </c>
      <c r="C350" t="s">
        <v>205</v>
      </c>
      <c r="D350" t="s">
        <v>207</v>
      </c>
      <c r="E350" t="s">
        <v>229</v>
      </c>
      <c r="F350" t="s">
        <v>268</v>
      </c>
      <c r="G350" t="s">
        <v>310</v>
      </c>
      <c r="H350" s="5">
        <v>44501</v>
      </c>
      <c r="I350" s="1">
        <f t="shared" ca="1" si="27"/>
        <v>19</v>
      </c>
      <c r="J350" s="1" t="str">
        <f t="shared" ca="1" si="28"/>
        <v>3. Mayor a 6 meses</v>
      </c>
      <c r="K350" t="str">
        <f t="shared" si="26"/>
        <v>NO</v>
      </c>
      <c r="L350" t="s">
        <v>330</v>
      </c>
      <c r="M350" t="s">
        <v>341</v>
      </c>
      <c r="N350" t="s">
        <v>31</v>
      </c>
      <c r="O350" t="s">
        <v>31</v>
      </c>
      <c r="P350" t="str">
        <f t="shared" si="29"/>
        <v>CARLOS ANON CORDOVA SALVADOREcosistema BCP</v>
      </c>
      <c r="Q350">
        <v>2</v>
      </c>
      <c r="R350" t="s">
        <v>4</v>
      </c>
      <c r="S350" t="s">
        <v>21</v>
      </c>
      <c r="T350" s="21">
        <v>2</v>
      </c>
      <c r="U350" s="21" t="str" cm="1">
        <f t="array" ref="U350">_xlfn.IFS(T350=0,"Prenovato",T350=1,"Novato",T350=2,"Principiante avanzado",T350=3,"Competente",T350=4,"Proficiente",T350=5,"Master")</f>
        <v>Principiante avanzado</v>
      </c>
      <c r="V350" s="21">
        <v>3</v>
      </c>
      <c r="W350" s="21" t="str" cm="1">
        <f t="array" ref="W350">_xlfn.IFS(V350=0,"No evidenciado",V350=1,"Novato",V350=2,"Principiante avanzado",V350=3,"Competente",V350=4,"Proficiente",V350=5,"Master")</f>
        <v>Competente</v>
      </c>
      <c r="X350" s="21">
        <v>3</v>
      </c>
      <c r="Y350" s="21" t="str" cm="1">
        <f t="array" ref="Y350">_xlfn.IFS(X350=0,"No evidenciado",X350=1,"Novato",X350=2,"Principiante avanzado",X350=3,"Competente",X350=4,"Proficiente",X350=5,"Master")</f>
        <v>Competente</v>
      </c>
      <c r="Z350" s="21">
        <v>3</v>
      </c>
      <c r="AA350" s="21" t="str" cm="1">
        <f t="array" ref="AA350">_xlfn.IFS(Z350=0,"No evidenciado",Z350=1,"Novato",Z350=2,"Principiante avanzado",Z350=3,"Competente",Z350=4,"Proficiente",Z350=5,"Master")</f>
        <v>Competente</v>
      </c>
      <c r="AB350" s="21">
        <v>2</v>
      </c>
      <c r="AC350" s="21" t="str" cm="1">
        <f t="array" ref="AC350">_xlfn.IFS(AB350=0,"Prenovato",AB350=1,"Novato",AB350=2,"Principiante avanzado",AB350=3,"Competente",AB350=4,"Proficiente",AB350=5,"Master")</f>
        <v>Principiante avanzado</v>
      </c>
      <c r="AD350" s="21" t="str">
        <f t="shared" si="30"/>
        <v>EVALUACIÓN</v>
      </c>
    </row>
    <row r="351" spans="1:30" x14ac:dyDescent="0.25">
      <c r="A351" t="s">
        <v>198</v>
      </c>
      <c r="B351" t="s">
        <v>204</v>
      </c>
      <c r="C351" t="s">
        <v>205</v>
      </c>
      <c r="D351" t="s">
        <v>207</v>
      </c>
      <c r="E351" t="s">
        <v>229</v>
      </c>
      <c r="F351" t="s">
        <v>268</v>
      </c>
      <c r="G351" t="s">
        <v>310</v>
      </c>
      <c r="H351" s="5">
        <v>44501</v>
      </c>
      <c r="I351" s="1">
        <f t="shared" ca="1" si="27"/>
        <v>19</v>
      </c>
      <c r="J351" s="1" t="str">
        <f t="shared" ca="1" si="28"/>
        <v>3. Mayor a 6 meses</v>
      </c>
      <c r="K351" t="str">
        <f t="shared" si="26"/>
        <v>NO</v>
      </c>
      <c r="L351" t="s">
        <v>330</v>
      </c>
      <c r="M351" t="s">
        <v>344</v>
      </c>
      <c r="N351" t="s">
        <v>345</v>
      </c>
      <c r="O351" t="s">
        <v>345</v>
      </c>
      <c r="P351" t="str">
        <f t="shared" si="29"/>
        <v>CARLOS ANON CORDOVA SALVADORAutomatización</v>
      </c>
      <c r="Q351">
        <v>2</v>
      </c>
      <c r="R351" t="s">
        <v>4</v>
      </c>
      <c r="S351" t="s">
        <v>21</v>
      </c>
      <c r="T351" s="21">
        <v>2</v>
      </c>
      <c r="U351" s="21" t="str" cm="1">
        <f t="array" ref="U351">_xlfn.IFS(T351=0,"Prenovato",T351=1,"Novato",T351=2,"Principiante avanzado",T351=3,"Competente",T351=4,"Proficiente",T351=5,"Master")</f>
        <v>Principiante avanzado</v>
      </c>
      <c r="V351" s="21">
        <v>3</v>
      </c>
      <c r="W351" s="21" t="str" cm="1">
        <f t="array" ref="W351">_xlfn.IFS(V351=0,"No evidenciado",V351=1,"Novato",V351=2,"Principiante avanzado",V351=3,"Competente",V351=4,"Proficiente",V351=5,"Master")</f>
        <v>Competente</v>
      </c>
      <c r="X351" s="21">
        <v>3</v>
      </c>
      <c r="Y351" s="21" t="str" cm="1">
        <f t="array" ref="Y351">_xlfn.IFS(X351=0,"No evidenciado",X351=1,"Novato",X351=2,"Principiante avanzado",X351=3,"Competente",X351=4,"Proficiente",X351=5,"Master")</f>
        <v>Competente</v>
      </c>
      <c r="Z351" s="21">
        <v>3</v>
      </c>
      <c r="AA351" s="21" t="str" cm="1">
        <f t="array" ref="AA351">_xlfn.IFS(Z351=0,"No evidenciado",Z351=1,"Novato",Z351=2,"Principiante avanzado",Z351=3,"Competente",Z351=4,"Proficiente",Z351=5,"Master")</f>
        <v>Competente</v>
      </c>
      <c r="AB351" s="21">
        <v>2</v>
      </c>
      <c r="AC351" s="21" t="str" cm="1">
        <f t="array" ref="AC351">_xlfn.IFS(AB351=0,"Prenovato",AB351=1,"Novato",AB351=2,"Principiante avanzado",AB351=3,"Competente",AB351=4,"Proficiente",AB351=5,"Master")</f>
        <v>Principiante avanzado</v>
      </c>
      <c r="AD351" s="21" t="str">
        <f t="shared" si="30"/>
        <v>EVALUACIÓN</v>
      </c>
    </row>
    <row r="352" spans="1:30" x14ac:dyDescent="0.25">
      <c r="A352" t="s">
        <v>196</v>
      </c>
      <c r="B352" t="s">
        <v>202</v>
      </c>
      <c r="C352" t="s">
        <v>205</v>
      </c>
      <c r="D352" t="s">
        <v>207</v>
      </c>
      <c r="E352" t="s">
        <v>230</v>
      </c>
      <c r="F352" t="s">
        <v>269</v>
      </c>
      <c r="G352" t="s">
        <v>311</v>
      </c>
      <c r="H352" s="5">
        <v>44531</v>
      </c>
      <c r="I352" s="1">
        <f t="shared" ca="1" si="27"/>
        <v>18</v>
      </c>
      <c r="J352" s="1" t="str">
        <f t="shared" ca="1" si="28"/>
        <v>3. Mayor a 6 meses</v>
      </c>
      <c r="K352" t="str">
        <f t="shared" si="26"/>
        <v>NO</v>
      </c>
      <c r="L352" t="s">
        <v>330</v>
      </c>
      <c r="M352" t="s">
        <v>331</v>
      </c>
      <c r="N352" t="s">
        <v>345</v>
      </c>
      <c r="O352" t="s">
        <v>345</v>
      </c>
      <c r="P352" t="str">
        <f t="shared" si="29"/>
        <v>GIAN DIEGO ALFONSO WONG MAUCloud</v>
      </c>
      <c r="Q352">
        <v>2</v>
      </c>
      <c r="R352" t="s">
        <v>4</v>
      </c>
      <c r="S352" t="s">
        <v>21</v>
      </c>
      <c r="T352" s="21">
        <v>1</v>
      </c>
      <c r="U352" s="21" t="str" cm="1">
        <f t="array" ref="U352">_xlfn.IFS(T352=0,"Prenovato",T352=1,"Novato",T352=2,"Principiante avanzado",T352=3,"Competente",T352=4,"Proficiente",T352=5,"Master")</f>
        <v>Novato</v>
      </c>
      <c r="V352" s="21">
        <v>2</v>
      </c>
      <c r="W352" s="21" t="str" cm="1">
        <f t="array" ref="W352">_xlfn.IFS(V352=0,"No evidenciado",V352=1,"Novato",V352=2,"Principiante avanzado",V352=3,"Competente",V352=4,"Proficiente",V352=5,"Master")</f>
        <v>Principiante avanzado</v>
      </c>
      <c r="X352" s="21">
        <v>2</v>
      </c>
      <c r="Y352" s="21" t="str" cm="1">
        <f t="array" ref="Y352">_xlfn.IFS(X352=0,"No evidenciado",X352=1,"Novato",X352=2,"Principiante avanzado",X352=3,"Competente",X352=4,"Proficiente",X352=5,"Master")</f>
        <v>Principiante avanzado</v>
      </c>
      <c r="Z352" s="21">
        <v>3</v>
      </c>
      <c r="AA352" s="21" t="str" cm="1">
        <f t="array" ref="AA352">_xlfn.IFS(Z352=0,"No evidenciado",Z352=1,"Novato",Z352=2,"Principiante avanzado",Z352=3,"Competente",Z352=4,"Proficiente",Z352=5,"Master")</f>
        <v>Competente</v>
      </c>
      <c r="AB352" s="21">
        <v>1</v>
      </c>
      <c r="AC352" s="21" t="str" cm="1">
        <f t="array" ref="AC352">_xlfn.IFS(AB352=0,"Prenovato",AB352=1,"Novato",AB352=2,"Principiante avanzado",AB352=3,"Competente",AB352=4,"Proficiente",AB352=5,"Master")</f>
        <v>Novato</v>
      </c>
      <c r="AD352" s="21" t="str">
        <f t="shared" si="30"/>
        <v>EVALUACIÓN</v>
      </c>
    </row>
    <row r="353" spans="1:30" x14ac:dyDescent="0.25">
      <c r="A353" t="s">
        <v>196</v>
      </c>
      <c r="B353" t="s">
        <v>202</v>
      </c>
      <c r="C353" t="s">
        <v>205</v>
      </c>
      <c r="D353" t="s">
        <v>207</v>
      </c>
      <c r="E353" t="s">
        <v>230</v>
      </c>
      <c r="F353" t="s">
        <v>269</v>
      </c>
      <c r="G353" t="s">
        <v>311</v>
      </c>
      <c r="H353" s="5">
        <v>44531</v>
      </c>
      <c r="I353" s="1">
        <f t="shared" ca="1" si="27"/>
        <v>18</v>
      </c>
      <c r="J353" s="1" t="str">
        <f t="shared" ca="1" si="28"/>
        <v>3. Mayor a 6 meses</v>
      </c>
      <c r="K353" t="str">
        <f t="shared" si="26"/>
        <v>NO</v>
      </c>
      <c r="L353" t="s">
        <v>330</v>
      </c>
      <c r="M353" t="s">
        <v>333</v>
      </c>
      <c r="N353" t="s">
        <v>345</v>
      </c>
      <c r="O353" t="s">
        <v>345</v>
      </c>
      <c r="P353" t="str">
        <f t="shared" si="29"/>
        <v>GIAN DIEGO ALFONSO WONG MAUTecnología BCP</v>
      </c>
      <c r="Q353">
        <v>1</v>
      </c>
      <c r="R353" t="s">
        <v>6</v>
      </c>
      <c r="S353" t="s">
        <v>21</v>
      </c>
      <c r="T353" s="21">
        <v>1</v>
      </c>
      <c r="U353" s="21" t="str" cm="1">
        <f t="array" ref="U353">_xlfn.IFS(T353=0,"Prenovato",T353=1,"Novato",T353=2,"Principiante avanzado",T353=3,"Competente",T353=4,"Proficiente",T353=5,"Master")</f>
        <v>Novato</v>
      </c>
      <c r="V353" s="21">
        <v>2</v>
      </c>
      <c r="W353" s="21" t="str" cm="1">
        <f t="array" ref="W353">_xlfn.IFS(V353=0,"No evidenciado",V353=1,"Novato",V353=2,"Principiante avanzado",V353=3,"Competente",V353=4,"Proficiente",V353=5,"Master")</f>
        <v>Principiante avanzado</v>
      </c>
      <c r="X353" s="21">
        <v>2</v>
      </c>
      <c r="Y353" s="21" t="str" cm="1">
        <f t="array" ref="Y353">_xlfn.IFS(X353=0,"No evidenciado",X353=1,"Novato",X353=2,"Principiante avanzado",X353=3,"Competente",X353=4,"Proficiente",X353=5,"Master")</f>
        <v>Principiante avanzado</v>
      </c>
      <c r="Z353" s="21">
        <v>3</v>
      </c>
      <c r="AA353" s="21" t="str" cm="1">
        <f t="array" ref="AA353">_xlfn.IFS(Z353=0,"No evidenciado",Z353=1,"Novato",Z353=2,"Principiante avanzado",Z353=3,"Competente",Z353=4,"Proficiente",Z353=5,"Master")</f>
        <v>Competente</v>
      </c>
      <c r="AB353" s="21">
        <v>1</v>
      </c>
      <c r="AC353" s="21" t="str" cm="1">
        <f t="array" ref="AC353">_xlfn.IFS(AB353=0,"Prenovato",AB353=1,"Novato",AB353=2,"Principiante avanzado",AB353=3,"Competente",AB353=4,"Proficiente",AB353=5,"Master")</f>
        <v>Novato</v>
      </c>
      <c r="AD353" s="21" t="str">
        <f t="shared" si="30"/>
        <v>EVALUACIÓN</v>
      </c>
    </row>
    <row r="354" spans="1:30" x14ac:dyDescent="0.25">
      <c r="A354" t="s">
        <v>196</v>
      </c>
      <c r="B354" t="s">
        <v>202</v>
      </c>
      <c r="C354" t="s">
        <v>205</v>
      </c>
      <c r="D354" t="s">
        <v>207</v>
      </c>
      <c r="E354" t="s">
        <v>230</v>
      </c>
      <c r="F354" t="s">
        <v>269</v>
      </c>
      <c r="G354" t="s">
        <v>311</v>
      </c>
      <c r="H354" s="5">
        <v>44531</v>
      </c>
      <c r="I354" s="1">
        <f t="shared" ca="1" si="27"/>
        <v>18</v>
      </c>
      <c r="J354" s="1" t="str">
        <f t="shared" ca="1" si="28"/>
        <v>3. Mayor a 6 meses</v>
      </c>
      <c r="K354" t="str">
        <f t="shared" si="26"/>
        <v>NO</v>
      </c>
      <c r="L354" t="s">
        <v>330</v>
      </c>
      <c r="M354" t="s">
        <v>332</v>
      </c>
      <c r="N354" t="s">
        <v>345</v>
      </c>
      <c r="O354" t="s">
        <v>345</v>
      </c>
      <c r="P354" t="str">
        <f t="shared" si="29"/>
        <v>GIAN DIEGO ALFONSO WONG MAUPrincipios de seguridad</v>
      </c>
      <c r="Q354">
        <v>1</v>
      </c>
      <c r="R354" t="s">
        <v>6</v>
      </c>
      <c r="S354" t="s">
        <v>21</v>
      </c>
      <c r="T354" s="21">
        <v>1</v>
      </c>
      <c r="U354" s="21" t="str" cm="1">
        <f t="array" ref="U354">_xlfn.IFS(T354=0,"Prenovato",T354=1,"Novato",T354=2,"Principiante avanzado",T354=3,"Competente",T354=4,"Proficiente",T354=5,"Master")</f>
        <v>Novato</v>
      </c>
      <c r="V354" s="21">
        <v>2</v>
      </c>
      <c r="W354" s="21" t="str" cm="1">
        <f t="array" ref="W354">_xlfn.IFS(V354=0,"No evidenciado",V354=1,"Novato",V354=2,"Principiante avanzado",V354=3,"Competente",V354=4,"Proficiente",V354=5,"Master")</f>
        <v>Principiante avanzado</v>
      </c>
      <c r="X354" s="21">
        <v>2</v>
      </c>
      <c r="Y354" s="21" t="str" cm="1">
        <f t="array" ref="Y354">_xlfn.IFS(X354=0,"No evidenciado",X354=1,"Novato",X354=2,"Principiante avanzado",X354=3,"Competente",X354=4,"Proficiente",X354=5,"Master")</f>
        <v>Principiante avanzado</v>
      </c>
      <c r="Z354" s="21">
        <v>3</v>
      </c>
      <c r="AA354" s="21" t="str" cm="1">
        <f t="array" ref="AA354">_xlfn.IFS(Z354=0,"No evidenciado",Z354=1,"Novato",Z354=2,"Principiante avanzado",Z354=3,"Competente",Z354=4,"Proficiente",Z354=5,"Master")</f>
        <v>Competente</v>
      </c>
      <c r="AB354" s="21">
        <v>1</v>
      </c>
      <c r="AC354" s="21" t="str" cm="1">
        <f t="array" ref="AC354">_xlfn.IFS(AB354=0,"Prenovato",AB354=1,"Novato",AB354=2,"Principiante avanzado",AB354=3,"Competente",AB354=4,"Proficiente",AB354=5,"Master")</f>
        <v>Novato</v>
      </c>
      <c r="AD354" s="21" t="str">
        <f t="shared" si="30"/>
        <v>EVALUACIÓN</v>
      </c>
    </row>
    <row r="355" spans="1:30" x14ac:dyDescent="0.25">
      <c r="A355" t="s">
        <v>196</v>
      </c>
      <c r="B355" t="s">
        <v>202</v>
      </c>
      <c r="C355" t="s">
        <v>205</v>
      </c>
      <c r="D355" t="s">
        <v>207</v>
      </c>
      <c r="E355" t="s">
        <v>230</v>
      </c>
      <c r="F355" t="s">
        <v>269</v>
      </c>
      <c r="G355" t="s">
        <v>311</v>
      </c>
      <c r="H355" s="5">
        <v>44531</v>
      </c>
      <c r="I355" s="1">
        <f t="shared" ca="1" si="27"/>
        <v>18</v>
      </c>
      <c r="J355" s="1" t="str">
        <f t="shared" ca="1" si="28"/>
        <v>3. Mayor a 6 meses</v>
      </c>
      <c r="K355" t="str">
        <f t="shared" si="26"/>
        <v>NO</v>
      </c>
      <c r="L355" t="s">
        <v>330</v>
      </c>
      <c r="M355" t="s">
        <v>334</v>
      </c>
      <c r="N355" t="s">
        <v>31</v>
      </c>
      <c r="O355" t="s">
        <v>31</v>
      </c>
      <c r="P355" t="str">
        <f t="shared" si="29"/>
        <v>GIAN DIEGO ALFONSO WONG MAUPlataformas</v>
      </c>
      <c r="Q355">
        <v>2</v>
      </c>
      <c r="R355" t="s">
        <v>4</v>
      </c>
      <c r="S355" t="s">
        <v>21</v>
      </c>
      <c r="T355" s="21">
        <v>1</v>
      </c>
      <c r="U355" s="21" t="str" cm="1">
        <f t="array" ref="U355">_xlfn.IFS(T355=0,"Prenovato",T355=1,"Novato",T355=2,"Principiante avanzado",T355=3,"Competente",T355=4,"Proficiente",T355=5,"Master")</f>
        <v>Novato</v>
      </c>
      <c r="V355" s="21">
        <v>2</v>
      </c>
      <c r="W355" s="21" t="str" cm="1">
        <f t="array" ref="W355">_xlfn.IFS(V355=0,"No evidenciado",V355=1,"Novato",V355=2,"Principiante avanzado",V355=3,"Competente",V355=4,"Proficiente",V355=5,"Master")</f>
        <v>Principiante avanzado</v>
      </c>
      <c r="X355" s="21">
        <v>2</v>
      </c>
      <c r="Y355" s="21" t="str" cm="1">
        <f t="array" ref="Y355">_xlfn.IFS(X355=0,"No evidenciado",X355=1,"Novato",X355=2,"Principiante avanzado",X355=3,"Competente",X355=4,"Proficiente",X355=5,"Master")</f>
        <v>Principiante avanzado</v>
      </c>
      <c r="Z355" s="21">
        <v>3</v>
      </c>
      <c r="AA355" s="21" t="str" cm="1">
        <f t="array" ref="AA355">_xlfn.IFS(Z355=0,"No evidenciado",Z355=1,"Novato",Z355=2,"Principiante avanzado",Z355=3,"Competente",Z355=4,"Proficiente",Z355=5,"Master")</f>
        <v>Competente</v>
      </c>
      <c r="AB355" s="21">
        <v>1</v>
      </c>
      <c r="AC355" s="21" t="str" cm="1">
        <f t="array" ref="AC355">_xlfn.IFS(AB355=0,"Prenovato",AB355=1,"Novato",AB355=2,"Principiante avanzado",AB355=3,"Competente",AB355=4,"Proficiente",AB355=5,"Master")</f>
        <v>Novato</v>
      </c>
      <c r="AD355" s="21" t="str">
        <f t="shared" si="30"/>
        <v>EVALUACIÓN</v>
      </c>
    </row>
    <row r="356" spans="1:30" x14ac:dyDescent="0.25">
      <c r="A356" t="s">
        <v>196</v>
      </c>
      <c r="B356" t="s">
        <v>202</v>
      </c>
      <c r="C356" t="s">
        <v>205</v>
      </c>
      <c r="D356" t="s">
        <v>207</v>
      </c>
      <c r="E356" t="s">
        <v>230</v>
      </c>
      <c r="F356" t="s">
        <v>269</v>
      </c>
      <c r="G356" t="s">
        <v>311</v>
      </c>
      <c r="H356" s="5">
        <v>44531</v>
      </c>
      <c r="I356" s="1">
        <f t="shared" ca="1" si="27"/>
        <v>18</v>
      </c>
      <c r="J356" s="1" t="str">
        <f t="shared" ca="1" si="28"/>
        <v>3. Mayor a 6 meses</v>
      </c>
      <c r="K356" t="str">
        <f t="shared" si="26"/>
        <v>NO</v>
      </c>
      <c r="L356" t="s">
        <v>330</v>
      </c>
      <c r="M356" t="s">
        <v>335</v>
      </c>
      <c r="N356" t="s">
        <v>31</v>
      </c>
      <c r="O356" t="s">
        <v>31</v>
      </c>
      <c r="P356" t="str">
        <f t="shared" si="29"/>
        <v>GIAN DIEGO ALFONSO WONG MAUPatrones de Arq. Soluciones</v>
      </c>
      <c r="Q356">
        <v>2</v>
      </c>
      <c r="R356" t="s">
        <v>4</v>
      </c>
      <c r="S356" t="s">
        <v>21</v>
      </c>
      <c r="T356" s="21">
        <v>1</v>
      </c>
      <c r="U356" s="21" t="str" cm="1">
        <f t="array" ref="U356">_xlfn.IFS(T356=0,"Prenovato",T356=1,"Novato",T356=2,"Principiante avanzado",T356=3,"Competente",T356=4,"Proficiente",T356=5,"Master")</f>
        <v>Novato</v>
      </c>
      <c r="V356" s="21">
        <v>2</v>
      </c>
      <c r="W356" s="21" t="str" cm="1">
        <f t="array" ref="W356">_xlfn.IFS(V356=0,"No evidenciado",V356=1,"Novato",V356=2,"Principiante avanzado",V356=3,"Competente",V356=4,"Proficiente",V356=5,"Master")</f>
        <v>Principiante avanzado</v>
      </c>
      <c r="X356" s="21">
        <v>2</v>
      </c>
      <c r="Y356" s="21" t="str" cm="1">
        <f t="array" ref="Y356">_xlfn.IFS(X356=0,"No evidenciado",X356=1,"Novato",X356=2,"Principiante avanzado",X356=3,"Competente",X356=4,"Proficiente",X356=5,"Master")</f>
        <v>Principiante avanzado</v>
      </c>
      <c r="Z356" s="21">
        <v>3</v>
      </c>
      <c r="AA356" s="21" t="str" cm="1">
        <f t="array" ref="AA356">_xlfn.IFS(Z356=0,"No evidenciado",Z356=1,"Novato",Z356=2,"Principiante avanzado",Z356=3,"Competente",Z356=4,"Proficiente",Z356=5,"Master")</f>
        <v>Competente</v>
      </c>
      <c r="AB356" s="21">
        <v>1</v>
      </c>
      <c r="AC356" s="21" t="str" cm="1">
        <f t="array" ref="AC356">_xlfn.IFS(AB356=0,"Prenovato",AB356=1,"Novato",AB356=2,"Principiante avanzado",AB356=3,"Competente",AB356=4,"Proficiente",AB356=5,"Master")</f>
        <v>Novato</v>
      </c>
      <c r="AD356" s="21" t="str">
        <f t="shared" si="30"/>
        <v>EVALUACIÓN</v>
      </c>
    </row>
    <row r="357" spans="1:30" x14ac:dyDescent="0.25">
      <c r="A357" t="s">
        <v>196</v>
      </c>
      <c r="B357" t="s">
        <v>202</v>
      </c>
      <c r="C357" t="s">
        <v>205</v>
      </c>
      <c r="D357" t="s">
        <v>207</v>
      </c>
      <c r="E357" t="s">
        <v>230</v>
      </c>
      <c r="F357" t="s">
        <v>269</v>
      </c>
      <c r="G357" t="s">
        <v>311</v>
      </c>
      <c r="H357" s="5">
        <v>44531</v>
      </c>
      <c r="I357" s="1">
        <f t="shared" ca="1" si="27"/>
        <v>18</v>
      </c>
      <c r="J357" s="1" t="str">
        <f t="shared" ca="1" si="28"/>
        <v>3. Mayor a 6 meses</v>
      </c>
      <c r="K357" t="str">
        <f t="shared" si="26"/>
        <v>NO</v>
      </c>
      <c r="L357" t="s">
        <v>330</v>
      </c>
      <c r="M357" t="s">
        <v>336</v>
      </c>
      <c r="N357" t="s">
        <v>345</v>
      </c>
      <c r="O357" t="s">
        <v>345</v>
      </c>
      <c r="P357" t="str">
        <f t="shared" si="29"/>
        <v>GIAN DIEGO ALFONSO WONG MAUPatrones de Arq. Datos</v>
      </c>
      <c r="Q357">
        <v>1</v>
      </c>
      <c r="R357" t="s">
        <v>6</v>
      </c>
      <c r="S357" t="s">
        <v>21</v>
      </c>
      <c r="T357" s="21">
        <v>1</v>
      </c>
      <c r="U357" s="21" t="str" cm="1">
        <f t="array" ref="U357">_xlfn.IFS(T357=0,"Prenovato",T357=1,"Novato",T357=2,"Principiante avanzado",T357=3,"Competente",T357=4,"Proficiente",T357=5,"Master")</f>
        <v>Novato</v>
      </c>
      <c r="V357" s="21">
        <v>2</v>
      </c>
      <c r="W357" s="21" t="str" cm="1">
        <f t="array" ref="W357">_xlfn.IFS(V357=0,"No evidenciado",V357=1,"Novato",V357=2,"Principiante avanzado",V357=3,"Competente",V357=4,"Proficiente",V357=5,"Master")</f>
        <v>Principiante avanzado</v>
      </c>
      <c r="X357" s="21">
        <v>2</v>
      </c>
      <c r="Y357" s="21" t="str" cm="1">
        <f t="array" ref="Y357">_xlfn.IFS(X357=0,"No evidenciado",X357=1,"Novato",X357=2,"Principiante avanzado",X357=3,"Competente",X357=4,"Proficiente",X357=5,"Master")</f>
        <v>Principiante avanzado</v>
      </c>
      <c r="Z357" s="21">
        <v>3</v>
      </c>
      <c r="AA357" s="21" t="str" cm="1">
        <f t="array" ref="AA357">_xlfn.IFS(Z357=0,"No evidenciado",Z357=1,"Novato",Z357=2,"Principiante avanzado",Z357=3,"Competente",Z357=4,"Proficiente",Z357=5,"Master")</f>
        <v>Competente</v>
      </c>
      <c r="AB357" s="21">
        <v>1</v>
      </c>
      <c r="AC357" s="21" t="str" cm="1">
        <f t="array" ref="AC357">_xlfn.IFS(AB357=0,"Prenovato",AB357=1,"Novato",AB357=2,"Principiante avanzado",AB357=3,"Competente",AB357=4,"Proficiente",AB357=5,"Master")</f>
        <v>Novato</v>
      </c>
      <c r="AD357" s="21" t="str">
        <f t="shared" si="30"/>
        <v>EVALUACIÓN</v>
      </c>
    </row>
    <row r="358" spans="1:30" x14ac:dyDescent="0.25">
      <c r="A358" t="s">
        <v>196</v>
      </c>
      <c r="B358" t="s">
        <v>202</v>
      </c>
      <c r="C358" t="s">
        <v>205</v>
      </c>
      <c r="D358" t="s">
        <v>207</v>
      </c>
      <c r="E358" t="s">
        <v>230</v>
      </c>
      <c r="F358" t="s">
        <v>269</v>
      </c>
      <c r="G358" t="s">
        <v>311</v>
      </c>
      <c r="H358" s="5">
        <v>44531</v>
      </c>
      <c r="I358" s="1">
        <f t="shared" ca="1" si="27"/>
        <v>18</v>
      </c>
      <c r="J358" s="1" t="str">
        <f t="shared" ca="1" si="28"/>
        <v>3. Mayor a 6 meses</v>
      </c>
      <c r="K358" t="str">
        <f t="shared" si="26"/>
        <v>NO</v>
      </c>
      <c r="L358" t="s">
        <v>330</v>
      </c>
      <c r="M358" t="s">
        <v>338</v>
      </c>
      <c r="N358" t="s">
        <v>346</v>
      </c>
      <c r="O358" t="s">
        <v>345</v>
      </c>
      <c r="P358" t="str">
        <f t="shared" si="29"/>
        <v>GIAN DIEGO ALFONSO WONG MAUOpen Banking</v>
      </c>
      <c r="Q358">
        <v>1</v>
      </c>
      <c r="R358" t="s">
        <v>6</v>
      </c>
      <c r="S358" t="s">
        <v>21</v>
      </c>
      <c r="T358" s="21">
        <v>1</v>
      </c>
      <c r="U358" s="21" t="str" cm="1">
        <f t="array" ref="U358">_xlfn.IFS(T358=0,"Prenovato",T358=1,"Novato",T358=2,"Principiante avanzado",T358=3,"Competente",T358=4,"Proficiente",T358=5,"Master")</f>
        <v>Novato</v>
      </c>
      <c r="V358" s="21">
        <v>2</v>
      </c>
      <c r="W358" s="21" t="str" cm="1">
        <f t="array" ref="W358">_xlfn.IFS(V358=0,"No evidenciado",V358=1,"Novato",V358=2,"Principiante avanzado",V358=3,"Competente",V358=4,"Proficiente",V358=5,"Master")</f>
        <v>Principiante avanzado</v>
      </c>
      <c r="X358" s="21">
        <v>2</v>
      </c>
      <c r="Y358" s="21" t="str" cm="1">
        <f t="array" ref="Y358">_xlfn.IFS(X358=0,"No evidenciado",X358=1,"Novato",X358=2,"Principiante avanzado",X358=3,"Competente",X358=4,"Proficiente",X358=5,"Master")</f>
        <v>Principiante avanzado</v>
      </c>
      <c r="Z358" s="21">
        <v>3</v>
      </c>
      <c r="AA358" s="21" t="str" cm="1">
        <f t="array" ref="AA358">_xlfn.IFS(Z358=0,"No evidenciado",Z358=1,"Novato",Z358=2,"Principiante avanzado",Z358=3,"Competente",Z358=4,"Proficiente",Z358=5,"Master")</f>
        <v>Competente</v>
      </c>
      <c r="AB358" s="21">
        <v>1</v>
      </c>
      <c r="AC358" s="21" t="str" cm="1">
        <f t="array" ref="AC358">_xlfn.IFS(AB358=0,"Prenovato",AB358=1,"Novato",AB358=2,"Principiante avanzado",AB358=3,"Competente",AB358=4,"Proficiente",AB358=5,"Master")</f>
        <v>Novato</v>
      </c>
      <c r="AD358" s="21" t="str">
        <f t="shared" si="30"/>
        <v>EVALUACIÓN</v>
      </c>
    </row>
    <row r="359" spans="1:30" x14ac:dyDescent="0.25">
      <c r="A359" t="s">
        <v>196</v>
      </c>
      <c r="B359" t="s">
        <v>202</v>
      </c>
      <c r="C359" t="s">
        <v>205</v>
      </c>
      <c r="D359" t="s">
        <v>207</v>
      </c>
      <c r="E359" t="s">
        <v>230</v>
      </c>
      <c r="F359" t="s">
        <v>269</v>
      </c>
      <c r="G359" t="s">
        <v>311</v>
      </c>
      <c r="H359" s="5">
        <v>44531</v>
      </c>
      <c r="I359" s="1">
        <f t="shared" ca="1" si="27"/>
        <v>18</v>
      </c>
      <c r="J359" s="1" t="str">
        <f t="shared" ca="1" si="28"/>
        <v>3. Mayor a 6 meses</v>
      </c>
      <c r="K359" t="str">
        <f t="shared" si="26"/>
        <v>NO</v>
      </c>
      <c r="L359" t="s">
        <v>330</v>
      </c>
      <c r="M359" t="s">
        <v>337</v>
      </c>
      <c r="N359" t="s">
        <v>345</v>
      </c>
      <c r="O359" t="s">
        <v>345</v>
      </c>
      <c r="P359" t="str">
        <f t="shared" si="29"/>
        <v>GIAN DIEGO ALFONSO WONG MAUModelos Bancarios</v>
      </c>
      <c r="Q359">
        <v>1</v>
      </c>
      <c r="R359" t="s">
        <v>6</v>
      </c>
      <c r="S359" t="s">
        <v>21</v>
      </c>
      <c r="T359" s="21">
        <v>1</v>
      </c>
      <c r="U359" s="21" t="str" cm="1">
        <f t="array" ref="U359">_xlfn.IFS(T359=0,"Prenovato",T359=1,"Novato",T359=2,"Principiante avanzado",T359=3,"Competente",T359=4,"Proficiente",T359=5,"Master")</f>
        <v>Novato</v>
      </c>
      <c r="V359" s="21">
        <v>2</v>
      </c>
      <c r="W359" s="21" t="str" cm="1">
        <f t="array" ref="W359">_xlfn.IFS(V359=0,"No evidenciado",V359=1,"Novato",V359=2,"Principiante avanzado",V359=3,"Competente",V359=4,"Proficiente",V359=5,"Master")</f>
        <v>Principiante avanzado</v>
      </c>
      <c r="X359" s="21">
        <v>2</v>
      </c>
      <c r="Y359" s="21" t="str" cm="1">
        <f t="array" ref="Y359">_xlfn.IFS(X359=0,"No evidenciado",X359=1,"Novato",X359=2,"Principiante avanzado",X359=3,"Competente",X359=4,"Proficiente",X359=5,"Master")</f>
        <v>Principiante avanzado</v>
      </c>
      <c r="Z359" s="21">
        <v>3</v>
      </c>
      <c r="AA359" s="21" t="str" cm="1">
        <f t="array" ref="AA359">_xlfn.IFS(Z359=0,"No evidenciado",Z359=1,"Novato",Z359=2,"Principiante avanzado",Z359=3,"Competente",Z359=4,"Proficiente",Z359=5,"Master")</f>
        <v>Competente</v>
      </c>
      <c r="AB359" s="21">
        <v>1</v>
      </c>
      <c r="AC359" s="21" t="str" cm="1">
        <f t="array" ref="AC359">_xlfn.IFS(AB359=0,"Prenovato",AB359=1,"Novato",AB359=2,"Principiante avanzado",AB359=3,"Competente",AB359=4,"Proficiente",AB359=5,"Master")</f>
        <v>Novato</v>
      </c>
      <c r="AD359" s="21" t="str">
        <f t="shared" si="30"/>
        <v>EVALUACIÓN</v>
      </c>
    </row>
    <row r="360" spans="1:30" x14ac:dyDescent="0.25">
      <c r="A360" t="s">
        <v>196</v>
      </c>
      <c r="B360" t="s">
        <v>202</v>
      </c>
      <c r="C360" t="s">
        <v>205</v>
      </c>
      <c r="D360" t="s">
        <v>207</v>
      </c>
      <c r="E360" t="s">
        <v>230</v>
      </c>
      <c r="F360" t="s">
        <v>269</v>
      </c>
      <c r="G360" t="s">
        <v>311</v>
      </c>
      <c r="H360" s="5">
        <v>44531</v>
      </c>
      <c r="I360" s="1">
        <f t="shared" ca="1" si="27"/>
        <v>18</v>
      </c>
      <c r="J360" s="1" t="str">
        <f t="shared" ca="1" si="28"/>
        <v>3. Mayor a 6 meses</v>
      </c>
      <c r="K360" t="str">
        <f t="shared" si="26"/>
        <v>NO</v>
      </c>
      <c r="L360" t="s">
        <v>330</v>
      </c>
      <c r="M360" t="s">
        <v>339</v>
      </c>
      <c r="N360" t="s">
        <v>346</v>
      </c>
      <c r="O360" t="s">
        <v>345</v>
      </c>
      <c r="P360" t="str">
        <f t="shared" si="29"/>
        <v>GIAN DIEGO ALFONSO WONG MAUMicroservicios y APIs</v>
      </c>
      <c r="Q360">
        <v>2</v>
      </c>
      <c r="R360" t="s">
        <v>4</v>
      </c>
      <c r="S360" t="s">
        <v>21</v>
      </c>
      <c r="T360" s="21">
        <v>1</v>
      </c>
      <c r="U360" s="21" t="str" cm="1">
        <f t="array" ref="U360">_xlfn.IFS(T360=0,"Prenovato",T360=1,"Novato",T360=2,"Principiante avanzado",T360=3,"Competente",T360=4,"Proficiente",T360=5,"Master")</f>
        <v>Novato</v>
      </c>
      <c r="V360" s="21">
        <v>2</v>
      </c>
      <c r="W360" s="21" t="str" cm="1">
        <f t="array" ref="W360">_xlfn.IFS(V360=0,"No evidenciado",V360=1,"Novato",V360=2,"Principiante avanzado",V360=3,"Competente",V360=4,"Proficiente",V360=5,"Master")</f>
        <v>Principiante avanzado</v>
      </c>
      <c r="X360" s="21">
        <v>2</v>
      </c>
      <c r="Y360" s="21" t="str" cm="1">
        <f t="array" ref="Y360">_xlfn.IFS(X360=0,"No evidenciado",X360=1,"Novato",X360=2,"Principiante avanzado",X360=3,"Competente",X360=4,"Proficiente",X360=5,"Master")</f>
        <v>Principiante avanzado</v>
      </c>
      <c r="Z360" s="21">
        <v>3</v>
      </c>
      <c r="AA360" s="21" t="str" cm="1">
        <f t="array" ref="AA360">_xlfn.IFS(Z360=0,"No evidenciado",Z360=1,"Novato",Z360=2,"Principiante avanzado",Z360=3,"Competente",Z360=4,"Proficiente",Z360=5,"Master")</f>
        <v>Competente</v>
      </c>
      <c r="AB360" s="21">
        <v>1</v>
      </c>
      <c r="AC360" s="21" t="str" cm="1">
        <f t="array" ref="AC360">_xlfn.IFS(AB360=0,"Prenovato",AB360=1,"Novato",AB360=2,"Principiante avanzado",AB360=3,"Competente",AB360=4,"Proficiente",AB360=5,"Master")</f>
        <v>Novato</v>
      </c>
      <c r="AD360" s="21" t="str">
        <f t="shared" si="30"/>
        <v>EVALUACIÓN</v>
      </c>
    </row>
    <row r="361" spans="1:30" x14ac:dyDescent="0.25">
      <c r="A361" t="s">
        <v>196</v>
      </c>
      <c r="B361" t="s">
        <v>202</v>
      </c>
      <c r="C361" t="s">
        <v>205</v>
      </c>
      <c r="D361" t="s">
        <v>207</v>
      </c>
      <c r="E361" t="s">
        <v>230</v>
      </c>
      <c r="F361" t="s">
        <v>269</v>
      </c>
      <c r="G361" t="s">
        <v>311</v>
      </c>
      <c r="H361" s="5">
        <v>44531</v>
      </c>
      <c r="I361" s="1">
        <f t="shared" ca="1" si="27"/>
        <v>18</v>
      </c>
      <c r="J361" s="1" t="str">
        <f t="shared" ca="1" si="28"/>
        <v>3. Mayor a 6 meses</v>
      </c>
      <c r="K361" t="str">
        <f t="shared" si="26"/>
        <v>NO</v>
      </c>
      <c r="L361" t="s">
        <v>330</v>
      </c>
      <c r="M361" t="s">
        <v>340</v>
      </c>
      <c r="N361" t="s">
        <v>346</v>
      </c>
      <c r="O361" t="s">
        <v>345</v>
      </c>
      <c r="P361" t="str">
        <f t="shared" si="29"/>
        <v>GIAN DIEGO ALFONSO WONG MAUIngeniería de software</v>
      </c>
      <c r="Q361">
        <v>2</v>
      </c>
      <c r="R361" t="s">
        <v>4</v>
      </c>
      <c r="S361" t="s">
        <v>21</v>
      </c>
      <c r="T361" s="21">
        <v>1</v>
      </c>
      <c r="U361" s="21" t="str" cm="1">
        <f t="array" ref="U361">_xlfn.IFS(T361=0,"Prenovato",T361=1,"Novato",T361=2,"Principiante avanzado",T361=3,"Competente",T361=4,"Proficiente",T361=5,"Master")</f>
        <v>Novato</v>
      </c>
      <c r="V361" s="21">
        <v>2</v>
      </c>
      <c r="W361" s="21" t="str" cm="1">
        <f t="array" ref="W361">_xlfn.IFS(V361=0,"No evidenciado",V361=1,"Novato",V361=2,"Principiante avanzado",V361=3,"Competente",V361=4,"Proficiente",V361=5,"Master")</f>
        <v>Principiante avanzado</v>
      </c>
      <c r="X361" s="21">
        <v>2</v>
      </c>
      <c r="Y361" s="21" t="str" cm="1">
        <f t="array" ref="Y361">_xlfn.IFS(X361=0,"No evidenciado",X361=1,"Novato",X361=2,"Principiante avanzado",X361=3,"Competente",X361=4,"Proficiente",X361=5,"Master")</f>
        <v>Principiante avanzado</v>
      </c>
      <c r="Z361" s="21">
        <v>3</v>
      </c>
      <c r="AA361" s="21" t="str" cm="1">
        <f t="array" ref="AA361">_xlfn.IFS(Z361=0,"No evidenciado",Z361=1,"Novato",Z361=2,"Principiante avanzado",Z361=3,"Competente",Z361=4,"Proficiente",Z361=5,"Master")</f>
        <v>Competente</v>
      </c>
      <c r="AB361" s="21">
        <v>1</v>
      </c>
      <c r="AC361" s="21" t="str" cm="1">
        <f t="array" ref="AC361">_xlfn.IFS(AB361=0,"Prenovato",AB361=1,"Novato",AB361=2,"Principiante avanzado",AB361=3,"Competente",AB361=4,"Proficiente",AB361=5,"Master")</f>
        <v>Novato</v>
      </c>
      <c r="AD361" s="21" t="str">
        <f t="shared" si="30"/>
        <v>EVALUACIÓN</v>
      </c>
    </row>
    <row r="362" spans="1:30" x14ac:dyDescent="0.25">
      <c r="A362" t="s">
        <v>196</v>
      </c>
      <c r="B362" t="s">
        <v>202</v>
      </c>
      <c r="C362" t="s">
        <v>205</v>
      </c>
      <c r="D362" t="s">
        <v>207</v>
      </c>
      <c r="E362" t="s">
        <v>230</v>
      </c>
      <c r="F362" t="s">
        <v>269</v>
      </c>
      <c r="G362" t="s">
        <v>311</v>
      </c>
      <c r="H362" s="5">
        <v>44531</v>
      </c>
      <c r="I362" s="1">
        <f t="shared" ca="1" si="27"/>
        <v>18</v>
      </c>
      <c r="J362" s="1" t="str">
        <f t="shared" ca="1" si="28"/>
        <v>3. Mayor a 6 meses</v>
      </c>
      <c r="K362" t="str">
        <f t="shared" si="26"/>
        <v>NO</v>
      </c>
      <c r="L362" t="s">
        <v>330</v>
      </c>
      <c r="M362" t="s">
        <v>342</v>
      </c>
      <c r="N362" t="s">
        <v>345</v>
      </c>
      <c r="O362" t="s">
        <v>345</v>
      </c>
      <c r="P362" t="str">
        <f t="shared" si="29"/>
        <v>GIAN DIEGO ALFONSO WONG MAUFrameworks de arquitectura empresarial</v>
      </c>
      <c r="Q362">
        <v>2</v>
      </c>
      <c r="R362" t="s">
        <v>4</v>
      </c>
      <c r="S362" t="s">
        <v>21</v>
      </c>
      <c r="T362" s="21">
        <v>1</v>
      </c>
      <c r="U362" s="21" t="str" cm="1">
        <f t="array" ref="U362">_xlfn.IFS(T362=0,"Prenovato",T362=1,"Novato",T362=2,"Principiante avanzado",T362=3,"Competente",T362=4,"Proficiente",T362=5,"Master")</f>
        <v>Novato</v>
      </c>
      <c r="V362" s="21">
        <v>2</v>
      </c>
      <c r="W362" s="21" t="str" cm="1">
        <f t="array" ref="W362">_xlfn.IFS(V362=0,"No evidenciado",V362=1,"Novato",V362=2,"Principiante avanzado",V362=3,"Competente",V362=4,"Proficiente",V362=5,"Master")</f>
        <v>Principiante avanzado</v>
      </c>
      <c r="X362" s="21">
        <v>2</v>
      </c>
      <c r="Y362" s="21" t="str" cm="1">
        <f t="array" ref="Y362">_xlfn.IFS(X362=0,"No evidenciado",X362=1,"Novato",X362=2,"Principiante avanzado",X362=3,"Competente",X362=4,"Proficiente",X362=5,"Master")</f>
        <v>Principiante avanzado</v>
      </c>
      <c r="Z362" s="21">
        <v>3</v>
      </c>
      <c r="AA362" s="21" t="str" cm="1">
        <f t="array" ref="AA362">_xlfn.IFS(Z362=0,"No evidenciado",Z362=1,"Novato",Z362=2,"Principiante avanzado",Z362=3,"Competente",Z362=4,"Proficiente",Z362=5,"Master")</f>
        <v>Competente</v>
      </c>
      <c r="AB362" s="21">
        <v>1</v>
      </c>
      <c r="AC362" s="21" t="str" cm="1">
        <f t="array" ref="AC362">_xlfn.IFS(AB362=0,"Prenovato",AB362=1,"Novato",AB362=2,"Principiante avanzado",AB362=3,"Competente",AB362=4,"Proficiente",AB362=5,"Master")</f>
        <v>Novato</v>
      </c>
      <c r="AD362" s="21" t="str">
        <f t="shared" si="30"/>
        <v>EVALUACIÓN</v>
      </c>
    </row>
    <row r="363" spans="1:30" x14ac:dyDescent="0.25">
      <c r="A363" t="s">
        <v>196</v>
      </c>
      <c r="B363" t="s">
        <v>202</v>
      </c>
      <c r="C363" t="s">
        <v>205</v>
      </c>
      <c r="D363" t="s">
        <v>207</v>
      </c>
      <c r="E363" t="s">
        <v>230</v>
      </c>
      <c r="F363" t="s">
        <v>269</v>
      </c>
      <c r="G363" t="s">
        <v>311</v>
      </c>
      <c r="H363" s="5">
        <v>44531</v>
      </c>
      <c r="I363" s="1">
        <f t="shared" ca="1" si="27"/>
        <v>18</v>
      </c>
      <c r="J363" s="1" t="str">
        <f t="shared" ca="1" si="28"/>
        <v>3. Mayor a 6 meses</v>
      </c>
      <c r="K363" t="str">
        <f t="shared" si="26"/>
        <v>NO</v>
      </c>
      <c r="L363" t="s">
        <v>330</v>
      </c>
      <c r="M363" t="s">
        <v>341</v>
      </c>
      <c r="N363" t="s">
        <v>31</v>
      </c>
      <c r="O363" t="s">
        <v>31</v>
      </c>
      <c r="P363" t="str">
        <f t="shared" si="29"/>
        <v>GIAN DIEGO ALFONSO WONG MAUEcosistema BCP</v>
      </c>
      <c r="Q363">
        <v>1</v>
      </c>
      <c r="R363" t="s">
        <v>6</v>
      </c>
      <c r="S363" t="s">
        <v>21</v>
      </c>
      <c r="T363" s="21">
        <v>1</v>
      </c>
      <c r="U363" s="21" t="str" cm="1">
        <f t="array" ref="U363">_xlfn.IFS(T363=0,"Prenovato",T363=1,"Novato",T363=2,"Principiante avanzado",T363=3,"Competente",T363=4,"Proficiente",T363=5,"Master")</f>
        <v>Novato</v>
      </c>
      <c r="V363" s="21">
        <v>2</v>
      </c>
      <c r="W363" s="21" t="str" cm="1">
        <f t="array" ref="W363">_xlfn.IFS(V363=0,"No evidenciado",V363=1,"Novato",V363=2,"Principiante avanzado",V363=3,"Competente",V363=4,"Proficiente",V363=5,"Master")</f>
        <v>Principiante avanzado</v>
      </c>
      <c r="X363" s="21">
        <v>2</v>
      </c>
      <c r="Y363" s="21" t="str" cm="1">
        <f t="array" ref="Y363">_xlfn.IFS(X363=0,"No evidenciado",X363=1,"Novato",X363=2,"Principiante avanzado",X363=3,"Competente",X363=4,"Proficiente",X363=5,"Master")</f>
        <v>Principiante avanzado</v>
      </c>
      <c r="Z363" s="21">
        <v>3</v>
      </c>
      <c r="AA363" s="21" t="str" cm="1">
        <f t="array" ref="AA363">_xlfn.IFS(Z363=0,"No evidenciado",Z363=1,"Novato",Z363=2,"Principiante avanzado",Z363=3,"Competente",Z363=4,"Proficiente",Z363=5,"Master")</f>
        <v>Competente</v>
      </c>
      <c r="AB363" s="21">
        <v>1</v>
      </c>
      <c r="AC363" s="21" t="str" cm="1">
        <f t="array" ref="AC363">_xlfn.IFS(AB363=0,"Prenovato",AB363=1,"Novato",AB363=2,"Principiante avanzado",AB363=3,"Competente",AB363=4,"Proficiente",AB363=5,"Master")</f>
        <v>Novato</v>
      </c>
      <c r="AD363" s="21" t="str">
        <f t="shared" si="30"/>
        <v>EVALUACIÓN</v>
      </c>
    </row>
    <row r="364" spans="1:30" x14ac:dyDescent="0.25">
      <c r="A364" t="s">
        <v>196</v>
      </c>
      <c r="B364" t="s">
        <v>202</v>
      </c>
      <c r="C364" t="s">
        <v>205</v>
      </c>
      <c r="D364" t="s">
        <v>207</v>
      </c>
      <c r="E364" t="s">
        <v>230</v>
      </c>
      <c r="F364" t="s">
        <v>269</v>
      </c>
      <c r="G364" t="s">
        <v>311</v>
      </c>
      <c r="H364" s="5">
        <v>44531</v>
      </c>
      <c r="I364" s="1">
        <f t="shared" ca="1" si="27"/>
        <v>18</v>
      </c>
      <c r="J364" s="1" t="str">
        <f t="shared" ca="1" si="28"/>
        <v>3. Mayor a 6 meses</v>
      </c>
      <c r="K364" t="str">
        <f t="shared" si="26"/>
        <v>NO</v>
      </c>
      <c r="L364" t="s">
        <v>330</v>
      </c>
      <c r="M364" t="s">
        <v>343</v>
      </c>
      <c r="N364" t="s">
        <v>31</v>
      </c>
      <c r="O364" t="s">
        <v>31</v>
      </c>
      <c r="P364" t="str">
        <f t="shared" si="29"/>
        <v>GIAN DIEGO ALFONSO WONG MAUDiseño de Arq. Soluciones</v>
      </c>
      <c r="Q364">
        <v>2</v>
      </c>
      <c r="R364" t="s">
        <v>4</v>
      </c>
      <c r="S364" t="s">
        <v>21</v>
      </c>
      <c r="T364" s="21">
        <v>1</v>
      </c>
      <c r="U364" s="21" t="str" cm="1">
        <f t="array" ref="U364">_xlfn.IFS(T364=0,"Prenovato",T364=1,"Novato",T364=2,"Principiante avanzado",T364=3,"Competente",T364=4,"Proficiente",T364=5,"Master")</f>
        <v>Novato</v>
      </c>
      <c r="V364" s="21">
        <v>2</v>
      </c>
      <c r="W364" s="21" t="str" cm="1">
        <f t="array" ref="W364">_xlfn.IFS(V364=0,"No evidenciado",V364=1,"Novato",V364=2,"Principiante avanzado",V364=3,"Competente",V364=4,"Proficiente",V364=5,"Master")</f>
        <v>Principiante avanzado</v>
      </c>
      <c r="X364" s="21">
        <v>2</v>
      </c>
      <c r="Y364" s="21" t="str" cm="1">
        <f t="array" ref="Y364">_xlfn.IFS(X364=0,"No evidenciado",X364=1,"Novato",X364=2,"Principiante avanzado",X364=3,"Competente",X364=4,"Proficiente",X364=5,"Master")</f>
        <v>Principiante avanzado</v>
      </c>
      <c r="Z364" s="21">
        <v>3</v>
      </c>
      <c r="AA364" s="21" t="str" cm="1">
        <f t="array" ref="AA364">_xlfn.IFS(Z364=0,"No evidenciado",Z364=1,"Novato",Z364=2,"Principiante avanzado",Z364=3,"Competente",Z364=4,"Proficiente",Z364=5,"Master")</f>
        <v>Competente</v>
      </c>
      <c r="AB364" s="21">
        <v>1</v>
      </c>
      <c r="AC364" s="21" t="str" cm="1">
        <f t="array" ref="AC364">_xlfn.IFS(AB364=0,"Prenovato",AB364=1,"Novato",AB364=2,"Principiante avanzado",AB364=3,"Competente",AB364=4,"Proficiente",AB364=5,"Master")</f>
        <v>Novato</v>
      </c>
      <c r="AD364" s="21" t="str">
        <f t="shared" si="30"/>
        <v>EVALUACIÓN</v>
      </c>
    </row>
    <row r="365" spans="1:30" x14ac:dyDescent="0.25">
      <c r="A365" t="s">
        <v>196</v>
      </c>
      <c r="B365" t="s">
        <v>202</v>
      </c>
      <c r="C365" t="s">
        <v>205</v>
      </c>
      <c r="D365" t="s">
        <v>207</v>
      </c>
      <c r="E365" t="s">
        <v>230</v>
      </c>
      <c r="F365" t="s">
        <v>269</v>
      </c>
      <c r="G365" t="s">
        <v>311</v>
      </c>
      <c r="H365" s="5">
        <v>44531</v>
      </c>
      <c r="I365" s="1">
        <f t="shared" ca="1" si="27"/>
        <v>18</v>
      </c>
      <c r="J365" s="1" t="str">
        <f t="shared" ca="1" si="28"/>
        <v>3. Mayor a 6 meses</v>
      </c>
      <c r="K365" t="str">
        <f t="shared" si="26"/>
        <v>NO</v>
      </c>
      <c r="L365" t="s">
        <v>330</v>
      </c>
      <c r="M365" t="s">
        <v>344</v>
      </c>
      <c r="N365" t="s">
        <v>345</v>
      </c>
      <c r="O365" t="s">
        <v>345</v>
      </c>
      <c r="P365" t="str">
        <f t="shared" si="29"/>
        <v>GIAN DIEGO ALFONSO WONG MAUAutomatización</v>
      </c>
      <c r="Q365">
        <v>2</v>
      </c>
      <c r="R365" t="s">
        <v>4</v>
      </c>
      <c r="S365" t="s">
        <v>21</v>
      </c>
      <c r="T365" s="21">
        <v>1</v>
      </c>
      <c r="U365" s="21" t="str" cm="1">
        <f t="array" ref="U365">_xlfn.IFS(T365=0,"Prenovato",T365=1,"Novato",T365=2,"Principiante avanzado",T365=3,"Competente",T365=4,"Proficiente",T365=5,"Master")</f>
        <v>Novato</v>
      </c>
      <c r="V365" s="21">
        <v>2</v>
      </c>
      <c r="W365" s="21" t="str" cm="1">
        <f t="array" ref="W365">_xlfn.IFS(V365=0,"No evidenciado",V365=1,"Novato",V365=2,"Principiante avanzado",V365=3,"Competente",V365=4,"Proficiente",V365=5,"Master")</f>
        <v>Principiante avanzado</v>
      </c>
      <c r="X365" s="21">
        <v>2</v>
      </c>
      <c r="Y365" s="21" t="str" cm="1">
        <f t="array" ref="Y365">_xlfn.IFS(X365=0,"No evidenciado",X365=1,"Novato",X365=2,"Principiante avanzado",X365=3,"Competente",X365=4,"Proficiente",X365=5,"Master")</f>
        <v>Principiante avanzado</v>
      </c>
      <c r="Z365" s="21">
        <v>3</v>
      </c>
      <c r="AA365" s="21" t="str" cm="1">
        <f t="array" ref="AA365">_xlfn.IFS(Z365=0,"No evidenciado",Z365=1,"Novato",Z365=2,"Principiante avanzado",Z365=3,"Competente",Z365=4,"Proficiente",Z365=5,"Master")</f>
        <v>Competente</v>
      </c>
      <c r="AB365" s="21">
        <v>1</v>
      </c>
      <c r="AC365" s="21" t="str" cm="1">
        <f t="array" ref="AC365">_xlfn.IFS(AB365=0,"Prenovato",AB365=1,"Novato",AB365=2,"Principiante avanzado",AB365=3,"Competente",AB365=4,"Proficiente",AB365=5,"Master")</f>
        <v>Novato</v>
      </c>
      <c r="AD365" s="21" t="str">
        <f t="shared" si="30"/>
        <v>EVALUACIÓN</v>
      </c>
    </row>
    <row r="366" spans="1:30" x14ac:dyDescent="0.25">
      <c r="A366" t="s">
        <v>195</v>
      </c>
      <c r="B366" t="s">
        <v>201</v>
      </c>
      <c r="C366" t="s">
        <v>205</v>
      </c>
      <c r="D366" t="s">
        <v>207</v>
      </c>
      <c r="E366" t="s">
        <v>231</v>
      </c>
      <c r="F366" t="s">
        <v>270</v>
      </c>
      <c r="G366" t="s">
        <v>312</v>
      </c>
      <c r="H366" s="5">
        <v>44581</v>
      </c>
      <c r="I366" s="1">
        <f t="shared" ca="1" si="27"/>
        <v>16</v>
      </c>
      <c r="J366" s="1" t="str">
        <f t="shared" ca="1" si="28"/>
        <v>3. Mayor a 6 meses</v>
      </c>
      <c r="K366" t="str">
        <f t="shared" si="26"/>
        <v>NO</v>
      </c>
      <c r="L366" t="s">
        <v>330</v>
      </c>
      <c r="M366" t="s">
        <v>334</v>
      </c>
      <c r="N366" t="s">
        <v>31</v>
      </c>
      <c r="O366" t="s">
        <v>31</v>
      </c>
      <c r="P366" t="str">
        <f t="shared" si="29"/>
        <v>LUIS ENRIQUE CHALCO MALDONADOPlataformas</v>
      </c>
      <c r="Q366">
        <v>3</v>
      </c>
      <c r="R366" t="s">
        <v>5</v>
      </c>
      <c r="S366" t="s">
        <v>21</v>
      </c>
      <c r="T366" s="21">
        <v>2</v>
      </c>
      <c r="U366" s="21" t="str" cm="1">
        <f t="array" ref="U366">_xlfn.IFS(T366=0,"Prenovato",T366=1,"Novato",T366=2,"Principiante avanzado",T366=3,"Competente",T366=4,"Proficiente",T366=5,"Master")</f>
        <v>Principiante avanzado</v>
      </c>
      <c r="V366" s="21">
        <v>4</v>
      </c>
      <c r="W366" s="21" t="str" cm="1">
        <f t="array" ref="W366">_xlfn.IFS(V366=0,"No evidenciado",V366=1,"Novato",V366=2,"Principiante avanzado",V366=3,"Competente",V366=4,"Proficiente",V366=5,"Master")</f>
        <v>Proficiente</v>
      </c>
      <c r="X366" s="21">
        <v>3</v>
      </c>
      <c r="Y366" s="21" t="str" cm="1">
        <f t="array" ref="Y366">_xlfn.IFS(X366=0,"No evidenciado",X366=1,"Novato",X366=2,"Principiante avanzado",X366=3,"Competente",X366=4,"Proficiente",X366=5,"Master")</f>
        <v>Competente</v>
      </c>
      <c r="Z366" s="21">
        <v>4</v>
      </c>
      <c r="AA366" s="21" t="str" cm="1">
        <f t="array" ref="AA366">_xlfn.IFS(Z366=0,"No evidenciado",Z366=1,"Novato",Z366=2,"Principiante avanzado",Z366=3,"Competente",Z366=4,"Proficiente",Z366=5,"Master")</f>
        <v>Proficiente</v>
      </c>
      <c r="AB366" s="21">
        <v>2</v>
      </c>
      <c r="AC366" s="21" t="str" cm="1">
        <f t="array" ref="AC366">_xlfn.IFS(AB366=0,"Prenovato",AB366=1,"Novato",AB366=2,"Principiante avanzado",AB366=3,"Competente",AB366=4,"Proficiente",AB366=5,"Master")</f>
        <v>Principiante avanzado</v>
      </c>
      <c r="AD366" s="21" t="str">
        <f t="shared" si="30"/>
        <v>EVALUACIÓN</v>
      </c>
    </row>
    <row r="367" spans="1:30" x14ac:dyDescent="0.25">
      <c r="A367" t="s">
        <v>195</v>
      </c>
      <c r="B367" t="s">
        <v>201</v>
      </c>
      <c r="C367" t="s">
        <v>205</v>
      </c>
      <c r="D367" t="s">
        <v>207</v>
      </c>
      <c r="E367" t="s">
        <v>231</v>
      </c>
      <c r="F367" t="s">
        <v>270</v>
      </c>
      <c r="G367" t="s">
        <v>312</v>
      </c>
      <c r="H367" s="5">
        <v>44581</v>
      </c>
      <c r="I367" s="1">
        <f t="shared" ca="1" si="27"/>
        <v>16</v>
      </c>
      <c r="J367" s="1" t="str">
        <f t="shared" ca="1" si="28"/>
        <v>3. Mayor a 6 meses</v>
      </c>
      <c r="K367" t="str">
        <f t="shared" si="26"/>
        <v>NO</v>
      </c>
      <c r="L367" t="s">
        <v>330</v>
      </c>
      <c r="M367" t="s">
        <v>332</v>
      </c>
      <c r="N367" t="s">
        <v>345</v>
      </c>
      <c r="O367" t="s">
        <v>345</v>
      </c>
      <c r="P367" t="str">
        <f t="shared" si="29"/>
        <v>LUIS ENRIQUE CHALCO MALDONADOPrincipios de seguridad</v>
      </c>
      <c r="Q367">
        <v>2</v>
      </c>
      <c r="R367" t="s">
        <v>4</v>
      </c>
      <c r="S367" t="s">
        <v>21</v>
      </c>
      <c r="T367" s="21">
        <v>2</v>
      </c>
      <c r="U367" s="21" t="str" cm="1">
        <f t="array" ref="U367">_xlfn.IFS(T367=0,"Prenovato",T367=1,"Novato",T367=2,"Principiante avanzado",T367=3,"Competente",T367=4,"Proficiente",T367=5,"Master")</f>
        <v>Principiante avanzado</v>
      </c>
      <c r="V367" s="21">
        <v>4</v>
      </c>
      <c r="W367" s="21" t="str" cm="1">
        <f t="array" ref="W367">_xlfn.IFS(V367=0,"No evidenciado",V367=1,"Novato",V367=2,"Principiante avanzado",V367=3,"Competente",V367=4,"Proficiente",V367=5,"Master")</f>
        <v>Proficiente</v>
      </c>
      <c r="X367" s="21">
        <v>3</v>
      </c>
      <c r="Y367" s="21" t="str" cm="1">
        <f t="array" ref="Y367">_xlfn.IFS(X367=0,"No evidenciado",X367=1,"Novato",X367=2,"Principiante avanzado",X367=3,"Competente",X367=4,"Proficiente",X367=5,"Master")</f>
        <v>Competente</v>
      </c>
      <c r="Z367" s="21">
        <v>4</v>
      </c>
      <c r="AA367" s="21" t="str" cm="1">
        <f t="array" ref="AA367">_xlfn.IFS(Z367=0,"No evidenciado",Z367=1,"Novato",Z367=2,"Principiante avanzado",Z367=3,"Competente",Z367=4,"Proficiente",Z367=5,"Master")</f>
        <v>Proficiente</v>
      </c>
      <c r="AB367" s="21">
        <v>2</v>
      </c>
      <c r="AC367" s="21" t="str" cm="1">
        <f t="array" ref="AC367">_xlfn.IFS(AB367=0,"Prenovato",AB367=1,"Novato",AB367=2,"Principiante avanzado",AB367=3,"Competente",AB367=4,"Proficiente",AB367=5,"Master")</f>
        <v>Principiante avanzado</v>
      </c>
      <c r="AD367" s="21" t="str">
        <f t="shared" si="30"/>
        <v>EVALUACIÓN</v>
      </c>
    </row>
    <row r="368" spans="1:30" x14ac:dyDescent="0.25">
      <c r="A368" t="s">
        <v>195</v>
      </c>
      <c r="B368" t="s">
        <v>201</v>
      </c>
      <c r="C368" t="s">
        <v>205</v>
      </c>
      <c r="D368" t="s">
        <v>207</v>
      </c>
      <c r="E368" t="s">
        <v>231</v>
      </c>
      <c r="F368" t="s">
        <v>270</v>
      </c>
      <c r="G368" t="s">
        <v>312</v>
      </c>
      <c r="H368" s="5">
        <v>44581</v>
      </c>
      <c r="I368" s="1">
        <f t="shared" ca="1" si="27"/>
        <v>16</v>
      </c>
      <c r="J368" s="1" t="str">
        <f t="shared" ca="1" si="28"/>
        <v>3. Mayor a 6 meses</v>
      </c>
      <c r="K368" t="str">
        <f t="shared" si="26"/>
        <v>NO</v>
      </c>
      <c r="L368" t="s">
        <v>330</v>
      </c>
      <c r="M368" t="s">
        <v>333</v>
      </c>
      <c r="N368" t="s">
        <v>345</v>
      </c>
      <c r="O368" t="s">
        <v>345</v>
      </c>
      <c r="P368" t="str">
        <f t="shared" si="29"/>
        <v>LUIS ENRIQUE CHALCO MALDONADOTecnología BCP</v>
      </c>
      <c r="Q368">
        <v>2</v>
      </c>
      <c r="R368" t="s">
        <v>4</v>
      </c>
      <c r="S368" t="s">
        <v>21</v>
      </c>
      <c r="T368" s="21">
        <v>2</v>
      </c>
      <c r="U368" s="21" t="str" cm="1">
        <f t="array" ref="U368">_xlfn.IFS(T368=0,"Prenovato",T368=1,"Novato",T368=2,"Principiante avanzado",T368=3,"Competente",T368=4,"Proficiente",T368=5,"Master")</f>
        <v>Principiante avanzado</v>
      </c>
      <c r="V368" s="21">
        <v>4</v>
      </c>
      <c r="W368" s="21" t="str" cm="1">
        <f t="array" ref="W368">_xlfn.IFS(V368=0,"No evidenciado",V368=1,"Novato",V368=2,"Principiante avanzado",V368=3,"Competente",V368=4,"Proficiente",V368=5,"Master")</f>
        <v>Proficiente</v>
      </c>
      <c r="X368" s="21">
        <v>3</v>
      </c>
      <c r="Y368" s="21" t="str" cm="1">
        <f t="array" ref="Y368">_xlfn.IFS(X368=0,"No evidenciado",X368=1,"Novato",X368=2,"Principiante avanzado",X368=3,"Competente",X368=4,"Proficiente",X368=5,"Master")</f>
        <v>Competente</v>
      </c>
      <c r="Z368" s="21">
        <v>4</v>
      </c>
      <c r="AA368" s="21" t="str" cm="1">
        <f t="array" ref="AA368">_xlfn.IFS(Z368=0,"No evidenciado",Z368=1,"Novato",Z368=2,"Principiante avanzado",Z368=3,"Competente",Z368=4,"Proficiente",Z368=5,"Master")</f>
        <v>Proficiente</v>
      </c>
      <c r="AB368" s="21">
        <v>2</v>
      </c>
      <c r="AC368" s="21" t="str" cm="1">
        <f t="array" ref="AC368">_xlfn.IFS(AB368=0,"Prenovato",AB368=1,"Novato",AB368=2,"Principiante avanzado",AB368=3,"Competente",AB368=4,"Proficiente",AB368=5,"Master")</f>
        <v>Principiante avanzado</v>
      </c>
      <c r="AD368" s="21" t="str">
        <f t="shared" si="30"/>
        <v>EVALUACIÓN</v>
      </c>
    </row>
    <row r="369" spans="1:30" x14ac:dyDescent="0.25">
      <c r="A369" t="s">
        <v>195</v>
      </c>
      <c r="B369" t="s">
        <v>201</v>
      </c>
      <c r="C369" t="s">
        <v>205</v>
      </c>
      <c r="D369" t="s">
        <v>207</v>
      </c>
      <c r="E369" t="s">
        <v>231</v>
      </c>
      <c r="F369" t="s">
        <v>270</v>
      </c>
      <c r="G369" t="s">
        <v>312</v>
      </c>
      <c r="H369" s="5">
        <v>44581</v>
      </c>
      <c r="I369" s="1">
        <f t="shared" ca="1" si="27"/>
        <v>16</v>
      </c>
      <c r="J369" s="1" t="str">
        <f t="shared" ca="1" si="28"/>
        <v>3. Mayor a 6 meses</v>
      </c>
      <c r="K369" t="str">
        <f t="shared" si="26"/>
        <v>NO</v>
      </c>
      <c r="L369" t="s">
        <v>330</v>
      </c>
      <c r="M369" t="s">
        <v>337</v>
      </c>
      <c r="N369" t="s">
        <v>345</v>
      </c>
      <c r="O369" t="s">
        <v>345</v>
      </c>
      <c r="P369" t="str">
        <f t="shared" si="29"/>
        <v>LUIS ENRIQUE CHALCO MALDONADOModelos Bancarios</v>
      </c>
      <c r="Q369">
        <v>2</v>
      </c>
      <c r="R369" t="s">
        <v>4</v>
      </c>
      <c r="S369" t="s">
        <v>21</v>
      </c>
      <c r="T369" s="21">
        <v>2</v>
      </c>
      <c r="U369" s="21" t="str" cm="1">
        <f t="array" ref="U369">_xlfn.IFS(T369=0,"Prenovato",T369=1,"Novato",T369=2,"Principiante avanzado",T369=3,"Competente",T369=4,"Proficiente",T369=5,"Master")</f>
        <v>Principiante avanzado</v>
      </c>
      <c r="V369" s="21">
        <v>4</v>
      </c>
      <c r="W369" s="21" t="str" cm="1">
        <f t="array" ref="W369">_xlfn.IFS(V369=0,"No evidenciado",V369=1,"Novato",V369=2,"Principiante avanzado",V369=3,"Competente",V369=4,"Proficiente",V369=5,"Master")</f>
        <v>Proficiente</v>
      </c>
      <c r="X369" s="21">
        <v>3</v>
      </c>
      <c r="Y369" s="21" t="str" cm="1">
        <f t="array" ref="Y369">_xlfn.IFS(X369=0,"No evidenciado",X369=1,"Novato",X369=2,"Principiante avanzado",X369=3,"Competente",X369=4,"Proficiente",X369=5,"Master")</f>
        <v>Competente</v>
      </c>
      <c r="Z369" s="21">
        <v>4</v>
      </c>
      <c r="AA369" s="21" t="str" cm="1">
        <f t="array" ref="AA369">_xlfn.IFS(Z369=0,"No evidenciado",Z369=1,"Novato",Z369=2,"Principiante avanzado",Z369=3,"Competente",Z369=4,"Proficiente",Z369=5,"Master")</f>
        <v>Proficiente</v>
      </c>
      <c r="AB369" s="21">
        <v>2</v>
      </c>
      <c r="AC369" s="21" t="str" cm="1">
        <f t="array" ref="AC369">_xlfn.IFS(AB369=0,"Prenovato",AB369=1,"Novato",AB369=2,"Principiante avanzado",AB369=3,"Competente",AB369=4,"Proficiente",AB369=5,"Master")</f>
        <v>Principiante avanzado</v>
      </c>
      <c r="AD369" s="21" t="str">
        <f t="shared" si="30"/>
        <v>EVALUACIÓN</v>
      </c>
    </row>
    <row r="370" spans="1:30" x14ac:dyDescent="0.25">
      <c r="A370" t="s">
        <v>195</v>
      </c>
      <c r="B370" t="s">
        <v>201</v>
      </c>
      <c r="C370" t="s">
        <v>205</v>
      </c>
      <c r="D370" t="s">
        <v>207</v>
      </c>
      <c r="E370" t="s">
        <v>231</v>
      </c>
      <c r="F370" t="s">
        <v>270</v>
      </c>
      <c r="G370" t="s">
        <v>312</v>
      </c>
      <c r="H370" s="5">
        <v>44581</v>
      </c>
      <c r="I370" s="1">
        <f t="shared" ca="1" si="27"/>
        <v>16</v>
      </c>
      <c r="J370" s="1" t="str">
        <f t="shared" ca="1" si="28"/>
        <v>3. Mayor a 6 meses</v>
      </c>
      <c r="K370" t="str">
        <f t="shared" si="26"/>
        <v>NO</v>
      </c>
      <c r="L370" t="s">
        <v>330</v>
      </c>
      <c r="M370" t="s">
        <v>342</v>
      </c>
      <c r="N370" t="s">
        <v>345</v>
      </c>
      <c r="O370" t="s">
        <v>345</v>
      </c>
      <c r="P370" t="str">
        <f t="shared" si="29"/>
        <v>LUIS ENRIQUE CHALCO MALDONADOFrameworks de arquitectura empresarial</v>
      </c>
      <c r="Q370">
        <v>3</v>
      </c>
      <c r="R370" t="s">
        <v>5</v>
      </c>
      <c r="S370" t="s">
        <v>21</v>
      </c>
      <c r="T370" s="21">
        <v>2</v>
      </c>
      <c r="U370" s="21" t="str" cm="1">
        <f t="array" ref="U370">_xlfn.IFS(T370=0,"Prenovato",T370=1,"Novato",T370=2,"Principiante avanzado",T370=3,"Competente",T370=4,"Proficiente",T370=5,"Master")</f>
        <v>Principiante avanzado</v>
      </c>
      <c r="V370" s="21">
        <v>4</v>
      </c>
      <c r="W370" s="21" t="str" cm="1">
        <f t="array" ref="W370">_xlfn.IFS(V370=0,"No evidenciado",V370=1,"Novato",V370=2,"Principiante avanzado",V370=3,"Competente",V370=4,"Proficiente",V370=5,"Master")</f>
        <v>Proficiente</v>
      </c>
      <c r="X370" s="21">
        <v>3</v>
      </c>
      <c r="Y370" s="21" t="str" cm="1">
        <f t="array" ref="Y370">_xlfn.IFS(X370=0,"No evidenciado",X370=1,"Novato",X370=2,"Principiante avanzado",X370=3,"Competente",X370=4,"Proficiente",X370=5,"Master")</f>
        <v>Competente</v>
      </c>
      <c r="Z370" s="21">
        <v>4</v>
      </c>
      <c r="AA370" s="21" t="str" cm="1">
        <f t="array" ref="AA370">_xlfn.IFS(Z370=0,"No evidenciado",Z370=1,"Novato",Z370=2,"Principiante avanzado",Z370=3,"Competente",Z370=4,"Proficiente",Z370=5,"Master")</f>
        <v>Proficiente</v>
      </c>
      <c r="AB370" s="21">
        <v>2</v>
      </c>
      <c r="AC370" s="21" t="str" cm="1">
        <f t="array" ref="AC370">_xlfn.IFS(AB370=0,"Prenovato",AB370=1,"Novato",AB370=2,"Principiante avanzado",AB370=3,"Competente",AB370=4,"Proficiente",AB370=5,"Master")</f>
        <v>Principiante avanzado</v>
      </c>
      <c r="AD370" s="21" t="str">
        <f t="shared" si="30"/>
        <v>EVALUACIÓN</v>
      </c>
    </row>
    <row r="371" spans="1:30" x14ac:dyDescent="0.25">
      <c r="A371" t="s">
        <v>195</v>
      </c>
      <c r="B371" t="s">
        <v>201</v>
      </c>
      <c r="C371" t="s">
        <v>205</v>
      </c>
      <c r="D371" t="s">
        <v>207</v>
      </c>
      <c r="E371" t="s">
        <v>231</v>
      </c>
      <c r="F371" t="s">
        <v>270</v>
      </c>
      <c r="G371" t="s">
        <v>312</v>
      </c>
      <c r="H371" s="5">
        <v>44581</v>
      </c>
      <c r="I371" s="1">
        <f t="shared" ca="1" si="27"/>
        <v>16</v>
      </c>
      <c r="J371" s="1" t="str">
        <f t="shared" ca="1" si="28"/>
        <v>3. Mayor a 6 meses</v>
      </c>
      <c r="K371" t="str">
        <f t="shared" si="26"/>
        <v>NO</v>
      </c>
      <c r="L371" t="s">
        <v>330</v>
      </c>
      <c r="M371" t="s">
        <v>340</v>
      </c>
      <c r="N371" t="s">
        <v>346</v>
      </c>
      <c r="O371" t="s">
        <v>345</v>
      </c>
      <c r="P371" t="str">
        <f t="shared" si="29"/>
        <v>LUIS ENRIQUE CHALCO MALDONADOIngeniería de software</v>
      </c>
      <c r="Q371">
        <v>2</v>
      </c>
      <c r="R371" t="s">
        <v>4</v>
      </c>
      <c r="S371" t="s">
        <v>21</v>
      </c>
      <c r="T371" s="21">
        <v>2</v>
      </c>
      <c r="U371" s="21" t="str" cm="1">
        <f t="array" ref="U371">_xlfn.IFS(T371=0,"Prenovato",T371=1,"Novato",T371=2,"Principiante avanzado",T371=3,"Competente",T371=4,"Proficiente",T371=5,"Master")</f>
        <v>Principiante avanzado</v>
      </c>
      <c r="V371" s="21">
        <v>4</v>
      </c>
      <c r="W371" s="21" t="str" cm="1">
        <f t="array" ref="W371">_xlfn.IFS(V371=0,"No evidenciado",V371=1,"Novato",V371=2,"Principiante avanzado",V371=3,"Competente",V371=4,"Proficiente",V371=5,"Master")</f>
        <v>Proficiente</v>
      </c>
      <c r="X371" s="21">
        <v>3</v>
      </c>
      <c r="Y371" s="21" t="str" cm="1">
        <f t="array" ref="Y371">_xlfn.IFS(X371=0,"No evidenciado",X371=1,"Novato",X371=2,"Principiante avanzado",X371=3,"Competente",X371=4,"Proficiente",X371=5,"Master")</f>
        <v>Competente</v>
      </c>
      <c r="Z371" s="21">
        <v>4</v>
      </c>
      <c r="AA371" s="21" t="str" cm="1">
        <f t="array" ref="AA371">_xlfn.IFS(Z371=0,"No evidenciado",Z371=1,"Novato",Z371=2,"Principiante avanzado",Z371=3,"Competente",Z371=4,"Proficiente",Z371=5,"Master")</f>
        <v>Proficiente</v>
      </c>
      <c r="AB371" s="21">
        <v>2</v>
      </c>
      <c r="AC371" s="21" t="str" cm="1">
        <f t="array" ref="AC371">_xlfn.IFS(AB371=0,"Prenovato",AB371=1,"Novato",AB371=2,"Principiante avanzado",AB371=3,"Competente",AB371=4,"Proficiente",AB371=5,"Master")</f>
        <v>Principiante avanzado</v>
      </c>
      <c r="AD371" s="21" t="str">
        <f t="shared" si="30"/>
        <v>EVALUACIÓN</v>
      </c>
    </row>
    <row r="372" spans="1:30" x14ac:dyDescent="0.25">
      <c r="A372" t="s">
        <v>195</v>
      </c>
      <c r="B372" t="s">
        <v>201</v>
      </c>
      <c r="C372" t="s">
        <v>205</v>
      </c>
      <c r="D372" t="s">
        <v>207</v>
      </c>
      <c r="E372" t="s">
        <v>231</v>
      </c>
      <c r="F372" t="s">
        <v>270</v>
      </c>
      <c r="G372" t="s">
        <v>312</v>
      </c>
      <c r="H372" s="5">
        <v>44581</v>
      </c>
      <c r="I372" s="1">
        <f t="shared" ca="1" si="27"/>
        <v>16</v>
      </c>
      <c r="J372" s="1" t="str">
        <f t="shared" ca="1" si="28"/>
        <v>3. Mayor a 6 meses</v>
      </c>
      <c r="K372" t="str">
        <f t="shared" si="26"/>
        <v>NO</v>
      </c>
      <c r="L372" t="s">
        <v>330</v>
      </c>
      <c r="M372" t="s">
        <v>339</v>
      </c>
      <c r="N372" t="s">
        <v>346</v>
      </c>
      <c r="O372" t="s">
        <v>345</v>
      </c>
      <c r="P372" t="str">
        <f t="shared" si="29"/>
        <v>LUIS ENRIQUE CHALCO MALDONADOMicroservicios y APIs</v>
      </c>
      <c r="Q372">
        <v>3</v>
      </c>
      <c r="R372" t="s">
        <v>5</v>
      </c>
      <c r="S372" t="s">
        <v>21</v>
      </c>
      <c r="T372" s="21">
        <v>2</v>
      </c>
      <c r="U372" s="21" t="str" cm="1">
        <f t="array" ref="U372">_xlfn.IFS(T372=0,"Prenovato",T372=1,"Novato",T372=2,"Principiante avanzado",T372=3,"Competente",T372=4,"Proficiente",T372=5,"Master")</f>
        <v>Principiante avanzado</v>
      </c>
      <c r="V372" s="21">
        <v>4</v>
      </c>
      <c r="W372" s="21" t="str" cm="1">
        <f t="array" ref="W372">_xlfn.IFS(V372=0,"No evidenciado",V372=1,"Novato",V372=2,"Principiante avanzado",V372=3,"Competente",V372=4,"Proficiente",V372=5,"Master")</f>
        <v>Proficiente</v>
      </c>
      <c r="X372" s="21">
        <v>3</v>
      </c>
      <c r="Y372" s="21" t="str" cm="1">
        <f t="array" ref="Y372">_xlfn.IFS(X372=0,"No evidenciado",X372=1,"Novato",X372=2,"Principiante avanzado",X372=3,"Competente",X372=4,"Proficiente",X372=5,"Master")</f>
        <v>Competente</v>
      </c>
      <c r="Z372" s="21">
        <v>4</v>
      </c>
      <c r="AA372" s="21" t="str" cm="1">
        <f t="array" ref="AA372">_xlfn.IFS(Z372=0,"No evidenciado",Z372=1,"Novato",Z372=2,"Principiante avanzado",Z372=3,"Competente",Z372=4,"Proficiente",Z372=5,"Master")</f>
        <v>Proficiente</v>
      </c>
      <c r="AB372" s="21">
        <v>2</v>
      </c>
      <c r="AC372" s="21" t="str" cm="1">
        <f t="array" ref="AC372">_xlfn.IFS(AB372=0,"Prenovato",AB372=1,"Novato",AB372=2,"Principiante avanzado",AB372=3,"Competente",AB372=4,"Proficiente",AB372=5,"Master")</f>
        <v>Principiante avanzado</v>
      </c>
      <c r="AD372" s="21" t="str">
        <f t="shared" si="30"/>
        <v>EVALUACIÓN</v>
      </c>
    </row>
    <row r="373" spans="1:30" x14ac:dyDescent="0.25">
      <c r="A373" t="s">
        <v>195</v>
      </c>
      <c r="B373" t="s">
        <v>201</v>
      </c>
      <c r="C373" t="s">
        <v>205</v>
      </c>
      <c r="D373" t="s">
        <v>207</v>
      </c>
      <c r="E373" t="s">
        <v>231</v>
      </c>
      <c r="F373" t="s">
        <v>270</v>
      </c>
      <c r="G373" t="s">
        <v>312</v>
      </c>
      <c r="H373" s="5">
        <v>44581</v>
      </c>
      <c r="I373" s="1">
        <f t="shared" ca="1" si="27"/>
        <v>16</v>
      </c>
      <c r="J373" s="1" t="str">
        <f t="shared" ca="1" si="28"/>
        <v>3. Mayor a 6 meses</v>
      </c>
      <c r="K373" t="str">
        <f t="shared" si="26"/>
        <v>NO</v>
      </c>
      <c r="L373" t="s">
        <v>330</v>
      </c>
      <c r="M373" t="s">
        <v>338</v>
      </c>
      <c r="N373" t="s">
        <v>346</v>
      </c>
      <c r="O373" t="s">
        <v>345</v>
      </c>
      <c r="P373" t="str">
        <f t="shared" si="29"/>
        <v>LUIS ENRIQUE CHALCO MALDONADOOpen Banking</v>
      </c>
      <c r="Q373">
        <v>1</v>
      </c>
      <c r="R373" t="s">
        <v>6</v>
      </c>
      <c r="S373" t="s">
        <v>21</v>
      </c>
      <c r="T373" s="21">
        <v>2</v>
      </c>
      <c r="U373" s="21" t="str" cm="1">
        <f t="array" ref="U373">_xlfn.IFS(T373=0,"Prenovato",T373=1,"Novato",T373=2,"Principiante avanzado",T373=3,"Competente",T373=4,"Proficiente",T373=5,"Master")</f>
        <v>Principiante avanzado</v>
      </c>
      <c r="V373" s="21">
        <v>4</v>
      </c>
      <c r="W373" s="21" t="str" cm="1">
        <f t="array" ref="W373">_xlfn.IFS(V373=0,"No evidenciado",V373=1,"Novato",V373=2,"Principiante avanzado",V373=3,"Competente",V373=4,"Proficiente",V373=5,"Master")</f>
        <v>Proficiente</v>
      </c>
      <c r="X373" s="21">
        <v>3</v>
      </c>
      <c r="Y373" s="21" t="str" cm="1">
        <f t="array" ref="Y373">_xlfn.IFS(X373=0,"No evidenciado",X373=1,"Novato",X373=2,"Principiante avanzado",X373=3,"Competente",X373=4,"Proficiente",X373=5,"Master")</f>
        <v>Competente</v>
      </c>
      <c r="Z373" s="21">
        <v>4</v>
      </c>
      <c r="AA373" s="21" t="str" cm="1">
        <f t="array" ref="AA373">_xlfn.IFS(Z373=0,"No evidenciado",Z373=1,"Novato",Z373=2,"Principiante avanzado",Z373=3,"Competente",Z373=4,"Proficiente",Z373=5,"Master")</f>
        <v>Proficiente</v>
      </c>
      <c r="AB373" s="21">
        <v>2</v>
      </c>
      <c r="AC373" s="21" t="str" cm="1">
        <f t="array" ref="AC373">_xlfn.IFS(AB373=0,"Prenovato",AB373=1,"Novato",AB373=2,"Principiante avanzado",AB373=3,"Competente",AB373=4,"Proficiente",AB373=5,"Master")</f>
        <v>Principiante avanzado</v>
      </c>
      <c r="AD373" s="21" t="str">
        <f t="shared" si="30"/>
        <v>EVALUACIÓN</v>
      </c>
    </row>
    <row r="374" spans="1:30" x14ac:dyDescent="0.25">
      <c r="A374" t="s">
        <v>195</v>
      </c>
      <c r="B374" t="s">
        <v>201</v>
      </c>
      <c r="C374" t="s">
        <v>205</v>
      </c>
      <c r="D374" t="s">
        <v>207</v>
      </c>
      <c r="E374" t="s">
        <v>231</v>
      </c>
      <c r="F374" t="s">
        <v>270</v>
      </c>
      <c r="G374" t="s">
        <v>312</v>
      </c>
      <c r="H374" s="5">
        <v>44581</v>
      </c>
      <c r="I374" s="1">
        <f t="shared" ca="1" si="27"/>
        <v>16</v>
      </c>
      <c r="J374" s="1" t="str">
        <f t="shared" ca="1" si="28"/>
        <v>3. Mayor a 6 meses</v>
      </c>
      <c r="K374" t="str">
        <f t="shared" si="26"/>
        <v>NO</v>
      </c>
      <c r="L374" t="s">
        <v>330</v>
      </c>
      <c r="M374" t="s">
        <v>336</v>
      </c>
      <c r="N374" t="s">
        <v>345</v>
      </c>
      <c r="O374" t="s">
        <v>345</v>
      </c>
      <c r="P374" t="str">
        <f t="shared" si="29"/>
        <v>LUIS ENRIQUE CHALCO MALDONADOPatrones de Arq. Datos</v>
      </c>
      <c r="Q374">
        <v>2</v>
      </c>
      <c r="R374" t="s">
        <v>4</v>
      </c>
      <c r="S374" t="s">
        <v>21</v>
      </c>
      <c r="T374" s="21">
        <v>2</v>
      </c>
      <c r="U374" s="21" t="str" cm="1">
        <f t="array" ref="U374">_xlfn.IFS(T374=0,"Prenovato",T374=1,"Novato",T374=2,"Principiante avanzado",T374=3,"Competente",T374=4,"Proficiente",T374=5,"Master")</f>
        <v>Principiante avanzado</v>
      </c>
      <c r="V374" s="21">
        <v>4</v>
      </c>
      <c r="W374" s="21" t="str" cm="1">
        <f t="array" ref="W374">_xlfn.IFS(V374=0,"No evidenciado",V374=1,"Novato",V374=2,"Principiante avanzado",V374=3,"Competente",V374=4,"Proficiente",V374=5,"Master")</f>
        <v>Proficiente</v>
      </c>
      <c r="X374" s="21">
        <v>3</v>
      </c>
      <c r="Y374" s="21" t="str" cm="1">
        <f t="array" ref="Y374">_xlfn.IFS(X374=0,"No evidenciado",X374=1,"Novato",X374=2,"Principiante avanzado",X374=3,"Competente",X374=4,"Proficiente",X374=5,"Master")</f>
        <v>Competente</v>
      </c>
      <c r="Z374" s="21">
        <v>4</v>
      </c>
      <c r="AA374" s="21" t="str" cm="1">
        <f t="array" ref="AA374">_xlfn.IFS(Z374=0,"No evidenciado",Z374=1,"Novato",Z374=2,"Principiante avanzado",Z374=3,"Competente",Z374=4,"Proficiente",Z374=5,"Master")</f>
        <v>Proficiente</v>
      </c>
      <c r="AB374" s="21">
        <v>2</v>
      </c>
      <c r="AC374" s="21" t="str" cm="1">
        <f t="array" ref="AC374">_xlfn.IFS(AB374=0,"Prenovato",AB374=1,"Novato",AB374=2,"Principiante avanzado",AB374=3,"Competente",AB374=4,"Proficiente",AB374=5,"Master")</f>
        <v>Principiante avanzado</v>
      </c>
      <c r="AD374" s="21" t="str">
        <f t="shared" si="30"/>
        <v>EVALUACIÓN</v>
      </c>
    </row>
    <row r="375" spans="1:30" x14ac:dyDescent="0.25">
      <c r="A375" t="s">
        <v>195</v>
      </c>
      <c r="B375" t="s">
        <v>201</v>
      </c>
      <c r="C375" t="s">
        <v>205</v>
      </c>
      <c r="D375" t="s">
        <v>207</v>
      </c>
      <c r="E375" t="s">
        <v>231</v>
      </c>
      <c r="F375" t="s">
        <v>270</v>
      </c>
      <c r="G375" t="s">
        <v>312</v>
      </c>
      <c r="H375" s="5">
        <v>44581</v>
      </c>
      <c r="I375" s="1">
        <f t="shared" ca="1" si="27"/>
        <v>16</v>
      </c>
      <c r="J375" s="1" t="str">
        <f t="shared" ca="1" si="28"/>
        <v>3. Mayor a 6 meses</v>
      </c>
      <c r="K375" t="str">
        <f t="shared" si="26"/>
        <v>NO</v>
      </c>
      <c r="L375" t="s">
        <v>330</v>
      </c>
      <c r="M375" t="s">
        <v>335</v>
      </c>
      <c r="N375" t="s">
        <v>31</v>
      </c>
      <c r="O375" t="s">
        <v>31</v>
      </c>
      <c r="P375" t="str">
        <f t="shared" si="29"/>
        <v>LUIS ENRIQUE CHALCO MALDONADOPatrones de Arq. Soluciones</v>
      </c>
      <c r="Q375">
        <v>2</v>
      </c>
      <c r="R375" t="s">
        <v>4</v>
      </c>
      <c r="S375" t="s">
        <v>21</v>
      </c>
      <c r="T375" s="21">
        <v>2</v>
      </c>
      <c r="U375" s="21" t="str" cm="1">
        <f t="array" ref="U375">_xlfn.IFS(T375=0,"Prenovato",T375=1,"Novato",T375=2,"Principiante avanzado",T375=3,"Competente",T375=4,"Proficiente",T375=5,"Master")</f>
        <v>Principiante avanzado</v>
      </c>
      <c r="V375" s="21">
        <v>4</v>
      </c>
      <c r="W375" s="21" t="str" cm="1">
        <f t="array" ref="W375">_xlfn.IFS(V375=0,"No evidenciado",V375=1,"Novato",V375=2,"Principiante avanzado",V375=3,"Competente",V375=4,"Proficiente",V375=5,"Master")</f>
        <v>Proficiente</v>
      </c>
      <c r="X375" s="21">
        <v>3</v>
      </c>
      <c r="Y375" s="21" t="str" cm="1">
        <f t="array" ref="Y375">_xlfn.IFS(X375=0,"No evidenciado",X375=1,"Novato",X375=2,"Principiante avanzado",X375=3,"Competente",X375=4,"Proficiente",X375=5,"Master")</f>
        <v>Competente</v>
      </c>
      <c r="Z375" s="21">
        <v>4</v>
      </c>
      <c r="AA375" s="21" t="str" cm="1">
        <f t="array" ref="AA375">_xlfn.IFS(Z375=0,"No evidenciado",Z375=1,"Novato",Z375=2,"Principiante avanzado",Z375=3,"Competente",Z375=4,"Proficiente",Z375=5,"Master")</f>
        <v>Proficiente</v>
      </c>
      <c r="AB375" s="21">
        <v>2</v>
      </c>
      <c r="AC375" s="21" t="str" cm="1">
        <f t="array" ref="AC375">_xlfn.IFS(AB375=0,"Prenovato",AB375=1,"Novato",AB375=2,"Principiante avanzado",AB375=3,"Competente",AB375=4,"Proficiente",AB375=5,"Master")</f>
        <v>Principiante avanzado</v>
      </c>
      <c r="AD375" s="21" t="str">
        <f t="shared" si="30"/>
        <v>EVALUACIÓN</v>
      </c>
    </row>
    <row r="376" spans="1:30" x14ac:dyDescent="0.25">
      <c r="A376" t="s">
        <v>195</v>
      </c>
      <c r="B376" t="s">
        <v>201</v>
      </c>
      <c r="C376" t="s">
        <v>205</v>
      </c>
      <c r="D376" t="s">
        <v>207</v>
      </c>
      <c r="E376" t="s">
        <v>231</v>
      </c>
      <c r="F376" t="s">
        <v>270</v>
      </c>
      <c r="G376" t="s">
        <v>312</v>
      </c>
      <c r="H376" s="5">
        <v>44581</v>
      </c>
      <c r="I376" s="1">
        <f t="shared" ca="1" si="27"/>
        <v>16</v>
      </c>
      <c r="J376" s="1" t="str">
        <f t="shared" ca="1" si="28"/>
        <v>3. Mayor a 6 meses</v>
      </c>
      <c r="K376" t="str">
        <f t="shared" si="26"/>
        <v>NO</v>
      </c>
      <c r="L376" t="s">
        <v>330</v>
      </c>
      <c r="M376" t="s">
        <v>344</v>
      </c>
      <c r="N376" t="s">
        <v>345</v>
      </c>
      <c r="O376" t="s">
        <v>345</v>
      </c>
      <c r="P376" t="str">
        <f t="shared" si="29"/>
        <v>LUIS ENRIQUE CHALCO MALDONADOAutomatización</v>
      </c>
      <c r="Q376">
        <v>3</v>
      </c>
      <c r="R376" t="s">
        <v>5</v>
      </c>
      <c r="S376" t="s">
        <v>21</v>
      </c>
      <c r="T376" s="21">
        <v>2</v>
      </c>
      <c r="U376" s="21" t="str" cm="1">
        <f t="array" ref="U376">_xlfn.IFS(T376=0,"Prenovato",T376=1,"Novato",T376=2,"Principiante avanzado",T376=3,"Competente",T376=4,"Proficiente",T376=5,"Master")</f>
        <v>Principiante avanzado</v>
      </c>
      <c r="V376" s="21">
        <v>4</v>
      </c>
      <c r="W376" s="21" t="str" cm="1">
        <f t="array" ref="W376">_xlfn.IFS(V376=0,"No evidenciado",V376=1,"Novato",V376=2,"Principiante avanzado",V376=3,"Competente",V376=4,"Proficiente",V376=5,"Master")</f>
        <v>Proficiente</v>
      </c>
      <c r="X376" s="21">
        <v>3</v>
      </c>
      <c r="Y376" s="21" t="str" cm="1">
        <f t="array" ref="Y376">_xlfn.IFS(X376=0,"No evidenciado",X376=1,"Novato",X376=2,"Principiante avanzado",X376=3,"Competente",X376=4,"Proficiente",X376=5,"Master")</f>
        <v>Competente</v>
      </c>
      <c r="Z376" s="21">
        <v>4</v>
      </c>
      <c r="AA376" s="21" t="str" cm="1">
        <f t="array" ref="AA376">_xlfn.IFS(Z376=0,"No evidenciado",Z376=1,"Novato",Z376=2,"Principiante avanzado",Z376=3,"Competente",Z376=4,"Proficiente",Z376=5,"Master")</f>
        <v>Proficiente</v>
      </c>
      <c r="AB376" s="21">
        <v>2</v>
      </c>
      <c r="AC376" s="21" t="str" cm="1">
        <f t="array" ref="AC376">_xlfn.IFS(AB376=0,"Prenovato",AB376=1,"Novato",AB376=2,"Principiante avanzado",AB376=3,"Competente",AB376=4,"Proficiente",AB376=5,"Master")</f>
        <v>Principiante avanzado</v>
      </c>
      <c r="AD376" s="21" t="str">
        <f t="shared" si="30"/>
        <v>EVALUACIÓN</v>
      </c>
    </row>
    <row r="377" spans="1:30" x14ac:dyDescent="0.25">
      <c r="A377" t="s">
        <v>195</v>
      </c>
      <c r="B377" t="s">
        <v>201</v>
      </c>
      <c r="C377" t="s">
        <v>205</v>
      </c>
      <c r="D377" t="s">
        <v>207</v>
      </c>
      <c r="E377" t="s">
        <v>231</v>
      </c>
      <c r="F377" t="s">
        <v>270</v>
      </c>
      <c r="G377" t="s">
        <v>312</v>
      </c>
      <c r="H377" s="5">
        <v>44581</v>
      </c>
      <c r="I377" s="1">
        <f t="shared" ca="1" si="27"/>
        <v>16</v>
      </c>
      <c r="J377" s="1" t="str">
        <f t="shared" ca="1" si="28"/>
        <v>3. Mayor a 6 meses</v>
      </c>
      <c r="K377" t="str">
        <f t="shared" si="26"/>
        <v>NO</v>
      </c>
      <c r="L377" t="s">
        <v>330</v>
      </c>
      <c r="M377" t="s">
        <v>331</v>
      </c>
      <c r="N377" t="s">
        <v>345</v>
      </c>
      <c r="O377" t="s">
        <v>345</v>
      </c>
      <c r="P377" t="str">
        <f t="shared" si="29"/>
        <v>LUIS ENRIQUE CHALCO MALDONADOCloud</v>
      </c>
      <c r="Q377">
        <v>3</v>
      </c>
      <c r="R377" t="s">
        <v>5</v>
      </c>
      <c r="S377" t="s">
        <v>21</v>
      </c>
      <c r="T377" s="21">
        <v>2</v>
      </c>
      <c r="U377" s="21" t="str" cm="1">
        <f t="array" ref="U377">_xlfn.IFS(T377=0,"Prenovato",T377=1,"Novato",T377=2,"Principiante avanzado",T377=3,"Competente",T377=4,"Proficiente",T377=5,"Master")</f>
        <v>Principiante avanzado</v>
      </c>
      <c r="V377" s="21">
        <v>4</v>
      </c>
      <c r="W377" s="21" t="str" cm="1">
        <f t="array" ref="W377">_xlfn.IFS(V377=0,"No evidenciado",V377=1,"Novato",V377=2,"Principiante avanzado",V377=3,"Competente",V377=4,"Proficiente",V377=5,"Master")</f>
        <v>Proficiente</v>
      </c>
      <c r="X377" s="21">
        <v>3</v>
      </c>
      <c r="Y377" s="21" t="str" cm="1">
        <f t="array" ref="Y377">_xlfn.IFS(X377=0,"No evidenciado",X377=1,"Novato",X377=2,"Principiante avanzado",X377=3,"Competente",X377=4,"Proficiente",X377=5,"Master")</f>
        <v>Competente</v>
      </c>
      <c r="Z377" s="21">
        <v>4</v>
      </c>
      <c r="AA377" s="21" t="str" cm="1">
        <f t="array" ref="AA377">_xlfn.IFS(Z377=0,"No evidenciado",Z377=1,"Novato",Z377=2,"Principiante avanzado",Z377=3,"Competente",Z377=4,"Proficiente",Z377=5,"Master")</f>
        <v>Proficiente</v>
      </c>
      <c r="AB377" s="21">
        <v>2</v>
      </c>
      <c r="AC377" s="21" t="str" cm="1">
        <f t="array" ref="AC377">_xlfn.IFS(AB377=0,"Prenovato",AB377=1,"Novato",AB377=2,"Principiante avanzado",AB377=3,"Competente",AB377=4,"Proficiente",AB377=5,"Master")</f>
        <v>Principiante avanzado</v>
      </c>
      <c r="AD377" s="21" t="str">
        <f t="shared" si="30"/>
        <v>EVALUACIÓN</v>
      </c>
    </row>
    <row r="378" spans="1:30" x14ac:dyDescent="0.25">
      <c r="A378" t="s">
        <v>195</v>
      </c>
      <c r="B378" t="s">
        <v>201</v>
      </c>
      <c r="C378" t="s">
        <v>205</v>
      </c>
      <c r="D378" t="s">
        <v>207</v>
      </c>
      <c r="E378" t="s">
        <v>231</v>
      </c>
      <c r="F378" t="s">
        <v>270</v>
      </c>
      <c r="G378" t="s">
        <v>312</v>
      </c>
      <c r="H378" s="5">
        <v>44581</v>
      </c>
      <c r="I378" s="1">
        <f t="shared" ca="1" si="27"/>
        <v>16</v>
      </c>
      <c r="J378" s="1" t="str">
        <f t="shared" ca="1" si="28"/>
        <v>3. Mayor a 6 meses</v>
      </c>
      <c r="K378" t="str">
        <f t="shared" si="26"/>
        <v>NO</v>
      </c>
      <c r="L378" t="s">
        <v>330</v>
      </c>
      <c r="M378" t="s">
        <v>343</v>
      </c>
      <c r="N378" t="s">
        <v>31</v>
      </c>
      <c r="O378" t="s">
        <v>31</v>
      </c>
      <c r="P378" t="str">
        <f t="shared" si="29"/>
        <v>LUIS ENRIQUE CHALCO MALDONADODiseño de Arq. Soluciones</v>
      </c>
      <c r="Q378">
        <v>3</v>
      </c>
      <c r="R378" t="s">
        <v>5</v>
      </c>
      <c r="S378" t="s">
        <v>21</v>
      </c>
      <c r="T378" s="21">
        <v>2</v>
      </c>
      <c r="U378" s="21" t="str" cm="1">
        <f t="array" ref="U378">_xlfn.IFS(T378=0,"Prenovato",T378=1,"Novato",T378=2,"Principiante avanzado",T378=3,"Competente",T378=4,"Proficiente",T378=5,"Master")</f>
        <v>Principiante avanzado</v>
      </c>
      <c r="V378" s="21">
        <v>4</v>
      </c>
      <c r="W378" s="21" t="str" cm="1">
        <f t="array" ref="W378">_xlfn.IFS(V378=0,"No evidenciado",V378=1,"Novato",V378=2,"Principiante avanzado",V378=3,"Competente",V378=4,"Proficiente",V378=5,"Master")</f>
        <v>Proficiente</v>
      </c>
      <c r="X378" s="21">
        <v>3</v>
      </c>
      <c r="Y378" s="21" t="str" cm="1">
        <f t="array" ref="Y378">_xlfn.IFS(X378=0,"No evidenciado",X378=1,"Novato",X378=2,"Principiante avanzado",X378=3,"Competente",X378=4,"Proficiente",X378=5,"Master")</f>
        <v>Competente</v>
      </c>
      <c r="Z378" s="21">
        <v>4</v>
      </c>
      <c r="AA378" s="21" t="str" cm="1">
        <f t="array" ref="AA378">_xlfn.IFS(Z378=0,"No evidenciado",Z378=1,"Novato",Z378=2,"Principiante avanzado",Z378=3,"Competente",Z378=4,"Proficiente",Z378=5,"Master")</f>
        <v>Proficiente</v>
      </c>
      <c r="AB378" s="21">
        <v>2</v>
      </c>
      <c r="AC378" s="21" t="str" cm="1">
        <f t="array" ref="AC378">_xlfn.IFS(AB378=0,"Prenovato",AB378=1,"Novato",AB378=2,"Principiante avanzado",AB378=3,"Competente",AB378=4,"Proficiente",AB378=5,"Master")</f>
        <v>Principiante avanzado</v>
      </c>
      <c r="AD378" s="21" t="str">
        <f t="shared" si="30"/>
        <v>EVALUACIÓN</v>
      </c>
    </row>
    <row r="379" spans="1:30" x14ac:dyDescent="0.25">
      <c r="A379" t="s">
        <v>195</v>
      </c>
      <c r="B379" t="s">
        <v>201</v>
      </c>
      <c r="C379" t="s">
        <v>205</v>
      </c>
      <c r="D379" t="s">
        <v>207</v>
      </c>
      <c r="E379" t="s">
        <v>231</v>
      </c>
      <c r="F379" t="s">
        <v>270</v>
      </c>
      <c r="G379" t="s">
        <v>312</v>
      </c>
      <c r="H379" s="5">
        <v>44581</v>
      </c>
      <c r="I379" s="1">
        <f t="shared" ca="1" si="27"/>
        <v>16</v>
      </c>
      <c r="J379" s="1" t="str">
        <f t="shared" ca="1" si="28"/>
        <v>3. Mayor a 6 meses</v>
      </c>
      <c r="K379" t="str">
        <f t="shared" si="26"/>
        <v>NO</v>
      </c>
      <c r="L379" t="s">
        <v>330</v>
      </c>
      <c r="M379" t="s">
        <v>341</v>
      </c>
      <c r="N379" t="s">
        <v>31</v>
      </c>
      <c r="O379" t="s">
        <v>31</v>
      </c>
      <c r="P379" t="str">
        <f t="shared" si="29"/>
        <v>LUIS ENRIQUE CHALCO MALDONADOEcosistema BCP</v>
      </c>
      <c r="Q379">
        <v>3</v>
      </c>
      <c r="R379" t="s">
        <v>5</v>
      </c>
      <c r="S379" t="s">
        <v>21</v>
      </c>
      <c r="T379" s="21">
        <v>2</v>
      </c>
      <c r="U379" s="21" t="str" cm="1">
        <f t="array" ref="U379">_xlfn.IFS(T379=0,"Prenovato",T379=1,"Novato",T379=2,"Principiante avanzado",T379=3,"Competente",T379=4,"Proficiente",T379=5,"Master")</f>
        <v>Principiante avanzado</v>
      </c>
      <c r="V379" s="21">
        <v>4</v>
      </c>
      <c r="W379" s="21" t="str" cm="1">
        <f t="array" ref="W379">_xlfn.IFS(V379=0,"No evidenciado",V379=1,"Novato",V379=2,"Principiante avanzado",V379=3,"Competente",V379=4,"Proficiente",V379=5,"Master")</f>
        <v>Proficiente</v>
      </c>
      <c r="X379" s="21">
        <v>3</v>
      </c>
      <c r="Y379" s="21" t="str" cm="1">
        <f t="array" ref="Y379">_xlfn.IFS(X379=0,"No evidenciado",X379=1,"Novato",X379=2,"Principiante avanzado",X379=3,"Competente",X379=4,"Proficiente",X379=5,"Master")</f>
        <v>Competente</v>
      </c>
      <c r="Z379" s="21">
        <v>4</v>
      </c>
      <c r="AA379" s="21" t="str" cm="1">
        <f t="array" ref="AA379">_xlfn.IFS(Z379=0,"No evidenciado",Z379=1,"Novato",Z379=2,"Principiante avanzado",Z379=3,"Competente",Z379=4,"Proficiente",Z379=5,"Master")</f>
        <v>Proficiente</v>
      </c>
      <c r="AB379" s="21">
        <v>2</v>
      </c>
      <c r="AC379" s="21" t="str" cm="1">
        <f t="array" ref="AC379">_xlfn.IFS(AB379=0,"Prenovato",AB379=1,"Novato",AB379=2,"Principiante avanzado",AB379=3,"Competente",AB379=4,"Proficiente",AB379=5,"Master")</f>
        <v>Principiante avanzado</v>
      </c>
      <c r="AD379" s="21" t="str">
        <f t="shared" si="30"/>
        <v>EVALUACIÓN</v>
      </c>
    </row>
    <row r="380" spans="1:30" x14ac:dyDescent="0.25">
      <c r="A380" t="s">
        <v>194</v>
      </c>
      <c r="B380" t="s">
        <v>200</v>
      </c>
      <c r="C380" t="s">
        <v>205</v>
      </c>
      <c r="D380" t="s">
        <v>207</v>
      </c>
      <c r="E380" t="s">
        <v>232</v>
      </c>
      <c r="F380" t="s">
        <v>271</v>
      </c>
      <c r="G380" t="s">
        <v>313</v>
      </c>
      <c r="H380" s="5">
        <v>44593</v>
      </c>
      <c r="I380" s="1">
        <f t="shared" ca="1" si="27"/>
        <v>16</v>
      </c>
      <c r="J380" s="1" t="str">
        <f t="shared" ca="1" si="28"/>
        <v>3. Mayor a 6 meses</v>
      </c>
      <c r="K380" t="str">
        <f t="shared" si="26"/>
        <v>NO</v>
      </c>
      <c r="L380" t="s">
        <v>330</v>
      </c>
      <c r="M380" t="s">
        <v>343</v>
      </c>
      <c r="N380" t="s">
        <v>31</v>
      </c>
      <c r="O380" t="s">
        <v>31</v>
      </c>
      <c r="P380" t="str">
        <f t="shared" si="29"/>
        <v>RENSSO ALI MARTINEZ NORIEGADiseño de Arq. Soluciones</v>
      </c>
      <c r="Q380">
        <v>3</v>
      </c>
      <c r="R380" t="s">
        <v>5</v>
      </c>
      <c r="S380" t="s">
        <v>21</v>
      </c>
      <c r="T380" s="21">
        <v>2</v>
      </c>
      <c r="U380" s="21" t="str" cm="1">
        <f t="array" ref="U380">_xlfn.IFS(T380=0,"Prenovato",T380=1,"Novato",T380=2,"Principiante avanzado",T380=3,"Competente",T380=4,"Proficiente",T380=5,"Master")</f>
        <v>Principiante avanzado</v>
      </c>
      <c r="V380" s="21">
        <v>3</v>
      </c>
      <c r="W380" s="21" t="str" cm="1">
        <f t="array" ref="W380">_xlfn.IFS(V380=0,"No evidenciado",V380=1,"Novato",V380=2,"Principiante avanzado",V380=3,"Competente",V380=4,"Proficiente",V380=5,"Master")</f>
        <v>Competente</v>
      </c>
      <c r="X380" s="21">
        <v>3</v>
      </c>
      <c r="Y380" s="21" t="str" cm="1">
        <f t="array" ref="Y380">_xlfn.IFS(X380=0,"No evidenciado",X380=1,"Novato",X380=2,"Principiante avanzado",X380=3,"Competente",X380=4,"Proficiente",X380=5,"Master")</f>
        <v>Competente</v>
      </c>
      <c r="Z380" s="21">
        <v>2</v>
      </c>
      <c r="AA380" s="21" t="str" cm="1">
        <f t="array" ref="AA380">_xlfn.IFS(Z380=0,"No evidenciado",Z380=1,"Novato",Z380=2,"Principiante avanzado",Z380=3,"Competente",Z380=4,"Proficiente",Z380=5,"Master")</f>
        <v>Principiante avanzado</v>
      </c>
      <c r="AB380" s="21">
        <v>2</v>
      </c>
      <c r="AC380" s="21" t="str" cm="1">
        <f t="array" ref="AC380">_xlfn.IFS(AB380=0,"Prenovato",AB380=1,"Novato",AB380=2,"Principiante avanzado",AB380=3,"Competente",AB380=4,"Proficiente",AB380=5,"Master")</f>
        <v>Principiante avanzado</v>
      </c>
      <c r="AD380" s="21" t="str">
        <f t="shared" si="30"/>
        <v>EVALUACIÓN</v>
      </c>
    </row>
    <row r="381" spans="1:30" x14ac:dyDescent="0.25">
      <c r="A381" t="s">
        <v>194</v>
      </c>
      <c r="B381" t="s">
        <v>200</v>
      </c>
      <c r="C381" t="s">
        <v>205</v>
      </c>
      <c r="D381" t="s">
        <v>207</v>
      </c>
      <c r="E381" t="s">
        <v>232</v>
      </c>
      <c r="F381" t="s">
        <v>271</v>
      </c>
      <c r="G381" t="s">
        <v>313</v>
      </c>
      <c r="H381" s="5">
        <v>44593</v>
      </c>
      <c r="I381" s="1">
        <f t="shared" ca="1" si="27"/>
        <v>16</v>
      </c>
      <c r="J381" s="1" t="str">
        <f t="shared" ca="1" si="28"/>
        <v>3. Mayor a 6 meses</v>
      </c>
      <c r="K381" t="str">
        <f t="shared" si="26"/>
        <v>NO</v>
      </c>
      <c r="L381" t="s">
        <v>330</v>
      </c>
      <c r="M381" t="s">
        <v>344</v>
      </c>
      <c r="N381" t="s">
        <v>345</v>
      </c>
      <c r="O381" t="s">
        <v>345</v>
      </c>
      <c r="P381" t="str">
        <f t="shared" si="29"/>
        <v>RENSSO ALI MARTINEZ NORIEGAAutomatización</v>
      </c>
      <c r="Q381">
        <v>2</v>
      </c>
      <c r="R381" t="s">
        <v>4</v>
      </c>
      <c r="S381" t="s">
        <v>21</v>
      </c>
      <c r="T381" s="21">
        <v>2</v>
      </c>
      <c r="U381" s="21" t="str" cm="1">
        <f t="array" ref="U381">_xlfn.IFS(T381=0,"Prenovato",T381=1,"Novato",T381=2,"Principiante avanzado",T381=3,"Competente",T381=4,"Proficiente",T381=5,"Master")</f>
        <v>Principiante avanzado</v>
      </c>
      <c r="V381" s="21">
        <v>3</v>
      </c>
      <c r="W381" s="21" t="str" cm="1">
        <f t="array" ref="W381">_xlfn.IFS(V381=0,"No evidenciado",V381=1,"Novato",V381=2,"Principiante avanzado",V381=3,"Competente",V381=4,"Proficiente",V381=5,"Master")</f>
        <v>Competente</v>
      </c>
      <c r="X381" s="21">
        <v>3</v>
      </c>
      <c r="Y381" s="21" t="str" cm="1">
        <f t="array" ref="Y381">_xlfn.IFS(X381=0,"No evidenciado",X381=1,"Novato",X381=2,"Principiante avanzado",X381=3,"Competente",X381=4,"Proficiente",X381=5,"Master")</f>
        <v>Competente</v>
      </c>
      <c r="Z381" s="21">
        <v>2</v>
      </c>
      <c r="AA381" s="21" t="str" cm="1">
        <f t="array" ref="AA381">_xlfn.IFS(Z381=0,"No evidenciado",Z381=1,"Novato",Z381=2,"Principiante avanzado",Z381=3,"Competente",Z381=4,"Proficiente",Z381=5,"Master")</f>
        <v>Principiante avanzado</v>
      </c>
      <c r="AB381" s="21">
        <v>2</v>
      </c>
      <c r="AC381" s="21" t="str" cm="1">
        <f t="array" ref="AC381">_xlfn.IFS(AB381=0,"Prenovato",AB381=1,"Novato",AB381=2,"Principiante avanzado",AB381=3,"Competente",AB381=4,"Proficiente",AB381=5,"Master")</f>
        <v>Principiante avanzado</v>
      </c>
      <c r="AD381" s="21" t="str">
        <f t="shared" si="30"/>
        <v>EVALUACIÓN</v>
      </c>
    </row>
    <row r="382" spans="1:30" x14ac:dyDescent="0.25">
      <c r="A382" t="s">
        <v>194</v>
      </c>
      <c r="B382" t="s">
        <v>200</v>
      </c>
      <c r="C382" t="s">
        <v>205</v>
      </c>
      <c r="D382" t="s">
        <v>207</v>
      </c>
      <c r="E382" t="s">
        <v>232</v>
      </c>
      <c r="F382" t="s">
        <v>271</v>
      </c>
      <c r="G382" t="s">
        <v>313</v>
      </c>
      <c r="H382" s="5">
        <v>44593</v>
      </c>
      <c r="I382" s="1">
        <f t="shared" ca="1" si="27"/>
        <v>16</v>
      </c>
      <c r="J382" s="1" t="str">
        <f t="shared" ca="1" si="28"/>
        <v>3. Mayor a 6 meses</v>
      </c>
      <c r="K382" t="str">
        <f t="shared" si="26"/>
        <v>NO</v>
      </c>
      <c r="L382" t="s">
        <v>330</v>
      </c>
      <c r="M382" t="s">
        <v>342</v>
      </c>
      <c r="N382" t="s">
        <v>345</v>
      </c>
      <c r="O382" t="s">
        <v>345</v>
      </c>
      <c r="P382" t="str">
        <f t="shared" si="29"/>
        <v>RENSSO ALI MARTINEZ NORIEGAFrameworks de arquitectura empresarial</v>
      </c>
      <c r="Q382">
        <v>1</v>
      </c>
      <c r="R382" t="s">
        <v>6</v>
      </c>
      <c r="S382" t="s">
        <v>21</v>
      </c>
      <c r="T382" s="21">
        <v>2</v>
      </c>
      <c r="U382" s="21" t="str" cm="1">
        <f t="array" ref="U382">_xlfn.IFS(T382=0,"Prenovato",T382=1,"Novato",T382=2,"Principiante avanzado",T382=3,"Competente",T382=4,"Proficiente",T382=5,"Master")</f>
        <v>Principiante avanzado</v>
      </c>
      <c r="V382" s="21">
        <v>3</v>
      </c>
      <c r="W382" s="21" t="str" cm="1">
        <f t="array" ref="W382">_xlfn.IFS(V382=0,"No evidenciado",V382=1,"Novato",V382=2,"Principiante avanzado",V382=3,"Competente",V382=4,"Proficiente",V382=5,"Master")</f>
        <v>Competente</v>
      </c>
      <c r="X382" s="21">
        <v>3</v>
      </c>
      <c r="Y382" s="21" t="str" cm="1">
        <f t="array" ref="Y382">_xlfn.IFS(X382=0,"No evidenciado",X382=1,"Novato",X382=2,"Principiante avanzado",X382=3,"Competente",X382=4,"Proficiente",X382=5,"Master")</f>
        <v>Competente</v>
      </c>
      <c r="Z382" s="21">
        <v>2</v>
      </c>
      <c r="AA382" s="21" t="str" cm="1">
        <f t="array" ref="AA382">_xlfn.IFS(Z382=0,"No evidenciado",Z382=1,"Novato",Z382=2,"Principiante avanzado",Z382=3,"Competente",Z382=4,"Proficiente",Z382=5,"Master")</f>
        <v>Principiante avanzado</v>
      </c>
      <c r="AB382" s="21">
        <v>2</v>
      </c>
      <c r="AC382" s="21" t="str" cm="1">
        <f t="array" ref="AC382">_xlfn.IFS(AB382=0,"Prenovato",AB382=1,"Novato",AB382=2,"Principiante avanzado",AB382=3,"Competente",AB382=4,"Proficiente",AB382=5,"Master")</f>
        <v>Principiante avanzado</v>
      </c>
      <c r="AD382" s="21" t="str">
        <f t="shared" si="30"/>
        <v>EVALUACIÓN</v>
      </c>
    </row>
    <row r="383" spans="1:30" x14ac:dyDescent="0.25">
      <c r="A383" t="s">
        <v>194</v>
      </c>
      <c r="B383" t="s">
        <v>200</v>
      </c>
      <c r="C383" t="s">
        <v>205</v>
      </c>
      <c r="D383" t="s">
        <v>207</v>
      </c>
      <c r="E383" t="s">
        <v>232</v>
      </c>
      <c r="F383" t="s">
        <v>271</v>
      </c>
      <c r="G383" t="s">
        <v>313</v>
      </c>
      <c r="H383" s="5">
        <v>44593</v>
      </c>
      <c r="I383" s="1">
        <f t="shared" ca="1" si="27"/>
        <v>16</v>
      </c>
      <c r="J383" s="1" t="str">
        <f t="shared" ca="1" si="28"/>
        <v>3. Mayor a 6 meses</v>
      </c>
      <c r="K383" t="str">
        <f t="shared" si="26"/>
        <v>NO</v>
      </c>
      <c r="L383" t="s">
        <v>330</v>
      </c>
      <c r="M383" t="s">
        <v>341</v>
      </c>
      <c r="N383" t="s">
        <v>31</v>
      </c>
      <c r="O383" t="s">
        <v>31</v>
      </c>
      <c r="P383" t="str">
        <f t="shared" si="29"/>
        <v>RENSSO ALI MARTINEZ NORIEGAEcosistema BCP</v>
      </c>
      <c r="Q383">
        <v>3</v>
      </c>
      <c r="R383" t="s">
        <v>5</v>
      </c>
      <c r="S383" t="s">
        <v>21</v>
      </c>
      <c r="T383" s="21">
        <v>2</v>
      </c>
      <c r="U383" s="21" t="str" cm="1">
        <f t="array" ref="U383">_xlfn.IFS(T383=0,"Prenovato",T383=1,"Novato",T383=2,"Principiante avanzado",T383=3,"Competente",T383=4,"Proficiente",T383=5,"Master")</f>
        <v>Principiante avanzado</v>
      </c>
      <c r="V383" s="21">
        <v>3</v>
      </c>
      <c r="W383" s="21" t="str" cm="1">
        <f t="array" ref="W383">_xlfn.IFS(V383=0,"No evidenciado",V383=1,"Novato",V383=2,"Principiante avanzado",V383=3,"Competente",V383=4,"Proficiente",V383=5,"Master")</f>
        <v>Competente</v>
      </c>
      <c r="X383" s="21">
        <v>3</v>
      </c>
      <c r="Y383" s="21" t="str" cm="1">
        <f t="array" ref="Y383">_xlfn.IFS(X383=0,"No evidenciado",X383=1,"Novato",X383=2,"Principiante avanzado",X383=3,"Competente",X383=4,"Proficiente",X383=5,"Master")</f>
        <v>Competente</v>
      </c>
      <c r="Z383" s="21">
        <v>2</v>
      </c>
      <c r="AA383" s="21" t="str" cm="1">
        <f t="array" ref="AA383">_xlfn.IFS(Z383=0,"No evidenciado",Z383=1,"Novato",Z383=2,"Principiante avanzado",Z383=3,"Competente",Z383=4,"Proficiente",Z383=5,"Master")</f>
        <v>Principiante avanzado</v>
      </c>
      <c r="AB383" s="21">
        <v>2</v>
      </c>
      <c r="AC383" s="21" t="str" cm="1">
        <f t="array" ref="AC383">_xlfn.IFS(AB383=0,"Prenovato",AB383=1,"Novato",AB383=2,"Principiante avanzado",AB383=3,"Competente",AB383=4,"Proficiente",AB383=5,"Master")</f>
        <v>Principiante avanzado</v>
      </c>
      <c r="AD383" s="21" t="str">
        <f t="shared" si="30"/>
        <v>EVALUACIÓN</v>
      </c>
    </row>
    <row r="384" spans="1:30" x14ac:dyDescent="0.25">
      <c r="A384" t="s">
        <v>194</v>
      </c>
      <c r="B384" t="s">
        <v>200</v>
      </c>
      <c r="C384" t="s">
        <v>205</v>
      </c>
      <c r="D384" t="s">
        <v>207</v>
      </c>
      <c r="E384" t="s">
        <v>232</v>
      </c>
      <c r="F384" t="s">
        <v>271</v>
      </c>
      <c r="G384" t="s">
        <v>313</v>
      </c>
      <c r="H384" s="5">
        <v>44593</v>
      </c>
      <c r="I384" s="1">
        <f t="shared" ca="1" si="27"/>
        <v>16</v>
      </c>
      <c r="J384" s="1" t="str">
        <f t="shared" ca="1" si="28"/>
        <v>3. Mayor a 6 meses</v>
      </c>
      <c r="K384" t="str">
        <f t="shared" si="26"/>
        <v>NO</v>
      </c>
      <c r="L384" t="s">
        <v>330</v>
      </c>
      <c r="M384" t="s">
        <v>340</v>
      </c>
      <c r="N384" t="s">
        <v>346</v>
      </c>
      <c r="O384" t="s">
        <v>345</v>
      </c>
      <c r="P384" t="str">
        <f t="shared" si="29"/>
        <v>RENSSO ALI MARTINEZ NORIEGAIngeniería de software</v>
      </c>
      <c r="Q384">
        <v>2</v>
      </c>
      <c r="R384" t="s">
        <v>4</v>
      </c>
      <c r="S384" t="s">
        <v>21</v>
      </c>
      <c r="T384" s="21">
        <v>2</v>
      </c>
      <c r="U384" s="21" t="str" cm="1">
        <f t="array" ref="U384">_xlfn.IFS(T384=0,"Prenovato",T384=1,"Novato",T384=2,"Principiante avanzado",T384=3,"Competente",T384=4,"Proficiente",T384=5,"Master")</f>
        <v>Principiante avanzado</v>
      </c>
      <c r="V384" s="21">
        <v>3</v>
      </c>
      <c r="W384" s="21" t="str" cm="1">
        <f t="array" ref="W384">_xlfn.IFS(V384=0,"No evidenciado",V384=1,"Novato",V384=2,"Principiante avanzado",V384=3,"Competente",V384=4,"Proficiente",V384=5,"Master")</f>
        <v>Competente</v>
      </c>
      <c r="X384" s="21">
        <v>3</v>
      </c>
      <c r="Y384" s="21" t="str" cm="1">
        <f t="array" ref="Y384">_xlfn.IFS(X384=0,"No evidenciado",X384=1,"Novato",X384=2,"Principiante avanzado",X384=3,"Competente",X384=4,"Proficiente",X384=5,"Master")</f>
        <v>Competente</v>
      </c>
      <c r="Z384" s="21">
        <v>2</v>
      </c>
      <c r="AA384" s="21" t="str" cm="1">
        <f t="array" ref="AA384">_xlfn.IFS(Z384=0,"No evidenciado",Z384=1,"Novato",Z384=2,"Principiante avanzado",Z384=3,"Competente",Z384=4,"Proficiente",Z384=5,"Master")</f>
        <v>Principiante avanzado</v>
      </c>
      <c r="AB384" s="21">
        <v>2</v>
      </c>
      <c r="AC384" s="21" t="str" cm="1">
        <f t="array" ref="AC384">_xlfn.IFS(AB384=0,"Prenovato",AB384=1,"Novato",AB384=2,"Principiante avanzado",AB384=3,"Competente",AB384=4,"Proficiente",AB384=5,"Master")</f>
        <v>Principiante avanzado</v>
      </c>
      <c r="AD384" s="21" t="str">
        <f t="shared" si="30"/>
        <v>EVALUACIÓN</v>
      </c>
    </row>
    <row r="385" spans="1:30" x14ac:dyDescent="0.25">
      <c r="A385" t="s">
        <v>194</v>
      </c>
      <c r="B385" t="s">
        <v>200</v>
      </c>
      <c r="C385" t="s">
        <v>205</v>
      </c>
      <c r="D385" t="s">
        <v>207</v>
      </c>
      <c r="E385" t="s">
        <v>232</v>
      </c>
      <c r="F385" t="s">
        <v>271</v>
      </c>
      <c r="G385" t="s">
        <v>313</v>
      </c>
      <c r="H385" s="5">
        <v>44593</v>
      </c>
      <c r="I385" s="1">
        <f t="shared" ca="1" si="27"/>
        <v>16</v>
      </c>
      <c r="J385" s="1" t="str">
        <f t="shared" ca="1" si="28"/>
        <v>3. Mayor a 6 meses</v>
      </c>
      <c r="K385" t="str">
        <f t="shared" si="26"/>
        <v>NO</v>
      </c>
      <c r="L385" t="s">
        <v>330</v>
      </c>
      <c r="M385" t="s">
        <v>339</v>
      </c>
      <c r="N385" t="s">
        <v>346</v>
      </c>
      <c r="O385" t="s">
        <v>345</v>
      </c>
      <c r="P385" t="str">
        <f t="shared" si="29"/>
        <v>RENSSO ALI MARTINEZ NORIEGAMicroservicios y APIs</v>
      </c>
      <c r="Q385">
        <v>3</v>
      </c>
      <c r="R385" t="s">
        <v>5</v>
      </c>
      <c r="S385" t="s">
        <v>21</v>
      </c>
      <c r="T385" s="21">
        <v>2</v>
      </c>
      <c r="U385" s="21" t="str" cm="1">
        <f t="array" ref="U385">_xlfn.IFS(T385=0,"Prenovato",T385=1,"Novato",T385=2,"Principiante avanzado",T385=3,"Competente",T385=4,"Proficiente",T385=5,"Master")</f>
        <v>Principiante avanzado</v>
      </c>
      <c r="V385" s="21">
        <v>3</v>
      </c>
      <c r="W385" s="21" t="str" cm="1">
        <f t="array" ref="W385">_xlfn.IFS(V385=0,"No evidenciado",V385=1,"Novato",V385=2,"Principiante avanzado",V385=3,"Competente",V385=4,"Proficiente",V385=5,"Master")</f>
        <v>Competente</v>
      </c>
      <c r="X385" s="21">
        <v>3</v>
      </c>
      <c r="Y385" s="21" t="str" cm="1">
        <f t="array" ref="Y385">_xlfn.IFS(X385=0,"No evidenciado",X385=1,"Novato",X385=2,"Principiante avanzado",X385=3,"Competente",X385=4,"Proficiente",X385=5,"Master")</f>
        <v>Competente</v>
      </c>
      <c r="Z385" s="21">
        <v>2</v>
      </c>
      <c r="AA385" s="21" t="str" cm="1">
        <f t="array" ref="AA385">_xlfn.IFS(Z385=0,"No evidenciado",Z385=1,"Novato",Z385=2,"Principiante avanzado",Z385=3,"Competente",Z385=4,"Proficiente",Z385=5,"Master")</f>
        <v>Principiante avanzado</v>
      </c>
      <c r="AB385" s="21">
        <v>2</v>
      </c>
      <c r="AC385" s="21" t="str" cm="1">
        <f t="array" ref="AC385">_xlfn.IFS(AB385=0,"Prenovato",AB385=1,"Novato",AB385=2,"Principiante avanzado",AB385=3,"Competente",AB385=4,"Proficiente",AB385=5,"Master")</f>
        <v>Principiante avanzado</v>
      </c>
      <c r="AD385" s="21" t="str">
        <f t="shared" si="30"/>
        <v>EVALUACIÓN</v>
      </c>
    </row>
    <row r="386" spans="1:30" x14ac:dyDescent="0.25">
      <c r="A386" t="s">
        <v>194</v>
      </c>
      <c r="B386" t="s">
        <v>200</v>
      </c>
      <c r="C386" t="s">
        <v>205</v>
      </c>
      <c r="D386" t="s">
        <v>207</v>
      </c>
      <c r="E386" t="s">
        <v>232</v>
      </c>
      <c r="F386" t="s">
        <v>271</v>
      </c>
      <c r="G386" t="s">
        <v>313</v>
      </c>
      <c r="H386" s="5">
        <v>44593</v>
      </c>
      <c r="I386" s="1">
        <f t="shared" ca="1" si="27"/>
        <v>16</v>
      </c>
      <c r="J386" s="1" t="str">
        <f t="shared" ca="1" si="28"/>
        <v>3. Mayor a 6 meses</v>
      </c>
      <c r="K386" t="str">
        <f t="shared" ref="K386:K449" si="31">IF(COUNTIFS($E$2:$E$617,E386,$O$2:$O$617,"PRINCIPAL",$Q$2:$Q$617,0)&gt;0,"SI","NO")</f>
        <v>NO</v>
      </c>
      <c r="L386" t="s">
        <v>330</v>
      </c>
      <c r="M386" t="s">
        <v>337</v>
      </c>
      <c r="N386" t="s">
        <v>345</v>
      </c>
      <c r="O386" t="s">
        <v>345</v>
      </c>
      <c r="P386" t="str">
        <f t="shared" si="29"/>
        <v>RENSSO ALI MARTINEZ NORIEGAModelos Bancarios</v>
      </c>
      <c r="Q386">
        <v>1</v>
      </c>
      <c r="R386" t="s">
        <v>6</v>
      </c>
      <c r="S386" t="s">
        <v>21</v>
      </c>
      <c r="T386" s="21">
        <v>2</v>
      </c>
      <c r="U386" s="21" t="str" cm="1">
        <f t="array" ref="U386">_xlfn.IFS(T386=0,"Prenovato",T386=1,"Novato",T386=2,"Principiante avanzado",T386=3,"Competente",T386=4,"Proficiente",T386=5,"Master")</f>
        <v>Principiante avanzado</v>
      </c>
      <c r="V386" s="21">
        <v>3</v>
      </c>
      <c r="W386" s="21" t="str" cm="1">
        <f t="array" ref="W386">_xlfn.IFS(V386=0,"No evidenciado",V386=1,"Novato",V386=2,"Principiante avanzado",V386=3,"Competente",V386=4,"Proficiente",V386=5,"Master")</f>
        <v>Competente</v>
      </c>
      <c r="X386" s="21">
        <v>3</v>
      </c>
      <c r="Y386" s="21" t="str" cm="1">
        <f t="array" ref="Y386">_xlfn.IFS(X386=0,"No evidenciado",X386=1,"Novato",X386=2,"Principiante avanzado",X386=3,"Competente",X386=4,"Proficiente",X386=5,"Master")</f>
        <v>Competente</v>
      </c>
      <c r="Z386" s="21">
        <v>2</v>
      </c>
      <c r="AA386" s="21" t="str" cm="1">
        <f t="array" ref="AA386">_xlfn.IFS(Z386=0,"No evidenciado",Z386=1,"Novato",Z386=2,"Principiante avanzado",Z386=3,"Competente",Z386=4,"Proficiente",Z386=5,"Master")</f>
        <v>Principiante avanzado</v>
      </c>
      <c r="AB386" s="21">
        <v>2</v>
      </c>
      <c r="AC386" s="21" t="str" cm="1">
        <f t="array" ref="AC386">_xlfn.IFS(AB386=0,"Prenovato",AB386=1,"Novato",AB386=2,"Principiante avanzado",AB386=3,"Competente",AB386=4,"Proficiente",AB386=5,"Master")</f>
        <v>Principiante avanzado</v>
      </c>
      <c r="AD386" s="21" t="str">
        <f t="shared" si="30"/>
        <v>EVALUACIÓN</v>
      </c>
    </row>
    <row r="387" spans="1:30" x14ac:dyDescent="0.25">
      <c r="A387" t="s">
        <v>194</v>
      </c>
      <c r="B387" t="s">
        <v>200</v>
      </c>
      <c r="C387" t="s">
        <v>205</v>
      </c>
      <c r="D387" t="s">
        <v>207</v>
      </c>
      <c r="E387" t="s">
        <v>232</v>
      </c>
      <c r="F387" t="s">
        <v>271</v>
      </c>
      <c r="G387" t="s">
        <v>313</v>
      </c>
      <c r="H387" s="5">
        <v>44593</v>
      </c>
      <c r="I387" s="1">
        <f t="shared" ref="I387:I450" ca="1" si="32">DATEDIF(H387,TODAY(),"m")</f>
        <v>16</v>
      </c>
      <c r="J387" s="1" t="str">
        <f t="shared" ref="J387:J450" ca="1" si="33">IF(I387&lt;=3,"1. Menor o igual a 3 meses",IF(I387&lt;=6,"2. Entre 4 - 6 meses","3. Mayor a 6 meses"))</f>
        <v>3. Mayor a 6 meses</v>
      </c>
      <c r="K387" t="str">
        <f t="shared" si="31"/>
        <v>NO</v>
      </c>
      <c r="L387" t="s">
        <v>330</v>
      </c>
      <c r="M387" t="s">
        <v>338</v>
      </c>
      <c r="N387" t="s">
        <v>346</v>
      </c>
      <c r="O387" t="s">
        <v>345</v>
      </c>
      <c r="P387" t="str">
        <f t="shared" ref="P387:P450" si="34">F387&amp;M387</f>
        <v>RENSSO ALI MARTINEZ NORIEGAOpen Banking</v>
      </c>
      <c r="Q387">
        <v>1</v>
      </c>
      <c r="R387" t="s">
        <v>6</v>
      </c>
      <c r="S387" t="s">
        <v>21</v>
      </c>
      <c r="T387" s="21">
        <v>2</v>
      </c>
      <c r="U387" s="21" t="str" cm="1">
        <f t="array" ref="U387">_xlfn.IFS(T387=0,"Prenovato",T387=1,"Novato",T387=2,"Principiante avanzado",T387=3,"Competente",T387=4,"Proficiente",T387=5,"Master")</f>
        <v>Principiante avanzado</v>
      </c>
      <c r="V387" s="21">
        <v>3</v>
      </c>
      <c r="W387" s="21" t="str" cm="1">
        <f t="array" ref="W387">_xlfn.IFS(V387=0,"No evidenciado",V387=1,"Novato",V387=2,"Principiante avanzado",V387=3,"Competente",V387=4,"Proficiente",V387=5,"Master")</f>
        <v>Competente</v>
      </c>
      <c r="X387" s="21">
        <v>3</v>
      </c>
      <c r="Y387" s="21" t="str" cm="1">
        <f t="array" ref="Y387">_xlfn.IFS(X387=0,"No evidenciado",X387=1,"Novato",X387=2,"Principiante avanzado",X387=3,"Competente",X387=4,"Proficiente",X387=5,"Master")</f>
        <v>Competente</v>
      </c>
      <c r="Z387" s="21">
        <v>2</v>
      </c>
      <c r="AA387" s="21" t="str" cm="1">
        <f t="array" ref="AA387">_xlfn.IFS(Z387=0,"No evidenciado",Z387=1,"Novato",Z387=2,"Principiante avanzado",Z387=3,"Competente",Z387=4,"Proficiente",Z387=5,"Master")</f>
        <v>Principiante avanzado</v>
      </c>
      <c r="AB387" s="21">
        <v>2</v>
      </c>
      <c r="AC387" s="21" t="str" cm="1">
        <f t="array" ref="AC387">_xlfn.IFS(AB387=0,"Prenovato",AB387=1,"Novato",AB387=2,"Principiante avanzado",AB387=3,"Competente",AB387=4,"Proficiente",AB387=5,"Master")</f>
        <v>Principiante avanzado</v>
      </c>
      <c r="AD387" s="21" t="str">
        <f t="shared" ref="AD387:AD450" si="35">IF(A387&lt;&gt;E387,"EVALUACIÓN","AUTOEVALUACIÓN")</f>
        <v>EVALUACIÓN</v>
      </c>
    </row>
    <row r="388" spans="1:30" x14ac:dyDescent="0.25">
      <c r="A388" t="s">
        <v>194</v>
      </c>
      <c r="B388" t="s">
        <v>200</v>
      </c>
      <c r="C388" t="s">
        <v>205</v>
      </c>
      <c r="D388" t="s">
        <v>207</v>
      </c>
      <c r="E388" t="s">
        <v>232</v>
      </c>
      <c r="F388" t="s">
        <v>271</v>
      </c>
      <c r="G388" t="s">
        <v>313</v>
      </c>
      <c r="H388" s="5">
        <v>44593</v>
      </c>
      <c r="I388" s="1">
        <f t="shared" ca="1" si="32"/>
        <v>16</v>
      </c>
      <c r="J388" s="1" t="str">
        <f t="shared" ca="1" si="33"/>
        <v>3. Mayor a 6 meses</v>
      </c>
      <c r="K388" t="str">
        <f t="shared" si="31"/>
        <v>NO</v>
      </c>
      <c r="L388" t="s">
        <v>330</v>
      </c>
      <c r="M388" t="s">
        <v>334</v>
      </c>
      <c r="N388" t="s">
        <v>31</v>
      </c>
      <c r="O388" t="s">
        <v>31</v>
      </c>
      <c r="P388" t="str">
        <f t="shared" si="34"/>
        <v>RENSSO ALI MARTINEZ NORIEGAPlataformas</v>
      </c>
      <c r="Q388">
        <v>2</v>
      </c>
      <c r="R388" t="s">
        <v>4</v>
      </c>
      <c r="S388" t="s">
        <v>21</v>
      </c>
      <c r="T388" s="21">
        <v>2</v>
      </c>
      <c r="U388" s="21" t="str" cm="1">
        <f t="array" ref="U388">_xlfn.IFS(T388=0,"Prenovato",T388=1,"Novato",T388=2,"Principiante avanzado",T388=3,"Competente",T388=4,"Proficiente",T388=5,"Master")</f>
        <v>Principiante avanzado</v>
      </c>
      <c r="V388" s="21">
        <v>3</v>
      </c>
      <c r="W388" s="21" t="str" cm="1">
        <f t="array" ref="W388">_xlfn.IFS(V388=0,"No evidenciado",V388=1,"Novato",V388=2,"Principiante avanzado",V388=3,"Competente",V388=4,"Proficiente",V388=5,"Master")</f>
        <v>Competente</v>
      </c>
      <c r="X388" s="21">
        <v>3</v>
      </c>
      <c r="Y388" s="21" t="str" cm="1">
        <f t="array" ref="Y388">_xlfn.IFS(X388=0,"No evidenciado",X388=1,"Novato",X388=2,"Principiante avanzado",X388=3,"Competente",X388=4,"Proficiente",X388=5,"Master")</f>
        <v>Competente</v>
      </c>
      <c r="Z388" s="21">
        <v>2</v>
      </c>
      <c r="AA388" s="21" t="str" cm="1">
        <f t="array" ref="AA388">_xlfn.IFS(Z388=0,"No evidenciado",Z388=1,"Novato",Z388=2,"Principiante avanzado",Z388=3,"Competente",Z388=4,"Proficiente",Z388=5,"Master")</f>
        <v>Principiante avanzado</v>
      </c>
      <c r="AB388" s="21">
        <v>2</v>
      </c>
      <c r="AC388" s="21" t="str" cm="1">
        <f t="array" ref="AC388">_xlfn.IFS(AB388=0,"Prenovato",AB388=1,"Novato",AB388=2,"Principiante avanzado",AB388=3,"Competente",AB388=4,"Proficiente",AB388=5,"Master")</f>
        <v>Principiante avanzado</v>
      </c>
      <c r="AD388" s="21" t="str">
        <f t="shared" si="35"/>
        <v>EVALUACIÓN</v>
      </c>
    </row>
    <row r="389" spans="1:30" x14ac:dyDescent="0.25">
      <c r="A389" t="s">
        <v>194</v>
      </c>
      <c r="B389" t="s">
        <v>200</v>
      </c>
      <c r="C389" t="s">
        <v>205</v>
      </c>
      <c r="D389" t="s">
        <v>207</v>
      </c>
      <c r="E389" t="s">
        <v>232</v>
      </c>
      <c r="F389" t="s">
        <v>271</v>
      </c>
      <c r="G389" t="s">
        <v>313</v>
      </c>
      <c r="H389" s="5">
        <v>44593</v>
      </c>
      <c r="I389" s="1">
        <f t="shared" ca="1" si="32"/>
        <v>16</v>
      </c>
      <c r="J389" s="1" t="str">
        <f t="shared" ca="1" si="33"/>
        <v>3. Mayor a 6 meses</v>
      </c>
      <c r="K389" t="str">
        <f t="shared" si="31"/>
        <v>NO</v>
      </c>
      <c r="L389" t="s">
        <v>330</v>
      </c>
      <c r="M389" t="s">
        <v>336</v>
      </c>
      <c r="N389" t="s">
        <v>345</v>
      </c>
      <c r="O389" t="s">
        <v>345</v>
      </c>
      <c r="P389" t="str">
        <f t="shared" si="34"/>
        <v>RENSSO ALI MARTINEZ NORIEGAPatrones de Arq. Datos</v>
      </c>
      <c r="Q389">
        <v>2</v>
      </c>
      <c r="R389" t="s">
        <v>4</v>
      </c>
      <c r="S389" t="s">
        <v>21</v>
      </c>
      <c r="T389" s="21">
        <v>2</v>
      </c>
      <c r="U389" s="21" t="str" cm="1">
        <f t="array" ref="U389">_xlfn.IFS(T389=0,"Prenovato",T389=1,"Novato",T389=2,"Principiante avanzado",T389=3,"Competente",T389=4,"Proficiente",T389=5,"Master")</f>
        <v>Principiante avanzado</v>
      </c>
      <c r="V389" s="21">
        <v>3</v>
      </c>
      <c r="W389" s="21" t="str" cm="1">
        <f t="array" ref="W389">_xlfn.IFS(V389=0,"No evidenciado",V389=1,"Novato",V389=2,"Principiante avanzado",V389=3,"Competente",V389=4,"Proficiente",V389=5,"Master")</f>
        <v>Competente</v>
      </c>
      <c r="X389" s="21">
        <v>3</v>
      </c>
      <c r="Y389" s="21" t="str" cm="1">
        <f t="array" ref="Y389">_xlfn.IFS(X389=0,"No evidenciado",X389=1,"Novato",X389=2,"Principiante avanzado",X389=3,"Competente",X389=4,"Proficiente",X389=5,"Master")</f>
        <v>Competente</v>
      </c>
      <c r="Z389" s="21">
        <v>2</v>
      </c>
      <c r="AA389" s="21" t="str" cm="1">
        <f t="array" ref="AA389">_xlfn.IFS(Z389=0,"No evidenciado",Z389=1,"Novato",Z389=2,"Principiante avanzado",Z389=3,"Competente",Z389=4,"Proficiente",Z389=5,"Master")</f>
        <v>Principiante avanzado</v>
      </c>
      <c r="AB389" s="21">
        <v>2</v>
      </c>
      <c r="AC389" s="21" t="str" cm="1">
        <f t="array" ref="AC389">_xlfn.IFS(AB389=0,"Prenovato",AB389=1,"Novato",AB389=2,"Principiante avanzado",AB389=3,"Competente",AB389=4,"Proficiente",AB389=5,"Master")</f>
        <v>Principiante avanzado</v>
      </c>
      <c r="AD389" s="21" t="str">
        <f t="shared" si="35"/>
        <v>EVALUACIÓN</v>
      </c>
    </row>
    <row r="390" spans="1:30" x14ac:dyDescent="0.25">
      <c r="A390" t="s">
        <v>194</v>
      </c>
      <c r="B390" t="s">
        <v>200</v>
      </c>
      <c r="C390" t="s">
        <v>205</v>
      </c>
      <c r="D390" t="s">
        <v>207</v>
      </c>
      <c r="E390" t="s">
        <v>232</v>
      </c>
      <c r="F390" t="s">
        <v>271</v>
      </c>
      <c r="G390" t="s">
        <v>313</v>
      </c>
      <c r="H390" s="5">
        <v>44593</v>
      </c>
      <c r="I390" s="1">
        <f t="shared" ca="1" si="32"/>
        <v>16</v>
      </c>
      <c r="J390" s="1" t="str">
        <f t="shared" ca="1" si="33"/>
        <v>3. Mayor a 6 meses</v>
      </c>
      <c r="K390" t="str">
        <f t="shared" si="31"/>
        <v>NO</v>
      </c>
      <c r="L390" t="s">
        <v>330</v>
      </c>
      <c r="M390" t="s">
        <v>335</v>
      </c>
      <c r="N390" t="s">
        <v>31</v>
      </c>
      <c r="O390" t="s">
        <v>31</v>
      </c>
      <c r="P390" t="str">
        <f t="shared" si="34"/>
        <v>RENSSO ALI MARTINEZ NORIEGAPatrones de Arq. Soluciones</v>
      </c>
      <c r="Q390">
        <v>2</v>
      </c>
      <c r="R390" t="s">
        <v>4</v>
      </c>
      <c r="S390" t="s">
        <v>21</v>
      </c>
      <c r="T390" s="21">
        <v>2</v>
      </c>
      <c r="U390" s="21" t="str" cm="1">
        <f t="array" ref="U390">_xlfn.IFS(T390=0,"Prenovato",T390=1,"Novato",T390=2,"Principiante avanzado",T390=3,"Competente",T390=4,"Proficiente",T390=5,"Master")</f>
        <v>Principiante avanzado</v>
      </c>
      <c r="V390" s="21">
        <v>3</v>
      </c>
      <c r="W390" s="21" t="str" cm="1">
        <f t="array" ref="W390">_xlfn.IFS(V390=0,"No evidenciado",V390=1,"Novato",V390=2,"Principiante avanzado",V390=3,"Competente",V390=4,"Proficiente",V390=5,"Master")</f>
        <v>Competente</v>
      </c>
      <c r="X390" s="21">
        <v>3</v>
      </c>
      <c r="Y390" s="21" t="str" cm="1">
        <f t="array" ref="Y390">_xlfn.IFS(X390=0,"No evidenciado",X390=1,"Novato",X390=2,"Principiante avanzado",X390=3,"Competente",X390=4,"Proficiente",X390=5,"Master")</f>
        <v>Competente</v>
      </c>
      <c r="Z390" s="21">
        <v>2</v>
      </c>
      <c r="AA390" s="21" t="str" cm="1">
        <f t="array" ref="AA390">_xlfn.IFS(Z390=0,"No evidenciado",Z390=1,"Novato",Z390=2,"Principiante avanzado",Z390=3,"Competente",Z390=4,"Proficiente",Z390=5,"Master")</f>
        <v>Principiante avanzado</v>
      </c>
      <c r="AB390" s="21">
        <v>2</v>
      </c>
      <c r="AC390" s="21" t="str" cm="1">
        <f t="array" ref="AC390">_xlfn.IFS(AB390=0,"Prenovato",AB390=1,"Novato",AB390=2,"Principiante avanzado",AB390=3,"Competente",AB390=4,"Proficiente",AB390=5,"Master")</f>
        <v>Principiante avanzado</v>
      </c>
      <c r="AD390" s="21" t="str">
        <f t="shared" si="35"/>
        <v>EVALUACIÓN</v>
      </c>
    </row>
    <row r="391" spans="1:30" x14ac:dyDescent="0.25">
      <c r="A391" t="s">
        <v>194</v>
      </c>
      <c r="B391" t="s">
        <v>200</v>
      </c>
      <c r="C391" t="s">
        <v>205</v>
      </c>
      <c r="D391" t="s">
        <v>207</v>
      </c>
      <c r="E391" t="s">
        <v>232</v>
      </c>
      <c r="F391" t="s">
        <v>271</v>
      </c>
      <c r="G391" t="s">
        <v>313</v>
      </c>
      <c r="H391" s="5">
        <v>44593</v>
      </c>
      <c r="I391" s="1">
        <f t="shared" ca="1" si="32"/>
        <v>16</v>
      </c>
      <c r="J391" s="1" t="str">
        <f t="shared" ca="1" si="33"/>
        <v>3. Mayor a 6 meses</v>
      </c>
      <c r="K391" t="str">
        <f t="shared" si="31"/>
        <v>NO</v>
      </c>
      <c r="L391" t="s">
        <v>330</v>
      </c>
      <c r="M391" t="s">
        <v>332</v>
      </c>
      <c r="N391" t="s">
        <v>345</v>
      </c>
      <c r="O391" t="s">
        <v>345</v>
      </c>
      <c r="P391" t="str">
        <f t="shared" si="34"/>
        <v>RENSSO ALI MARTINEZ NORIEGAPrincipios de seguridad</v>
      </c>
      <c r="Q391">
        <v>2</v>
      </c>
      <c r="R391" t="s">
        <v>4</v>
      </c>
      <c r="S391" t="s">
        <v>21</v>
      </c>
      <c r="T391" s="21">
        <v>2</v>
      </c>
      <c r="U391" s="21" t="str" cm="1">
        <f t="array" ref="U391">_xlfn.IFS(T391=0,"Prenovato",T391=1,"Novato",T391=2,"Principiante avanzado",T391=3,"Competente",T391=4,"Proficiente",T391=5,"Master")</f>
        <v>Principiante avanzado</v>
      </c>
      <c r="V391" s="21">
        <v>3</v>
      </c>
      <c r="W391" s="21" t="str" cm="1">
        <f t="array" ref="W391">_xlfn.IFS(V391=0,"No evidenciado",V391=1,"Novato",V391=2,"Principiante avanzado",V391=3,"Competente",V391=4,"Proficiente",V391=5,"Master")</f>
        <v>Competente</v>
      </c>
      <c r="X391" s="21">
        <v>3</v>
      </c>
      <c r="Y391" s="21" t="str" cm="1">
        <f t="array" ref="Y391">_xlfn.IFS(X391=0,"No evidenciado",X391=1,"Novato",X391=2,"Principiante avanzado",X391=3,"Competente",X391=4,"Proficiente",X391=5,"Master")</f>
        <v>Competente</v>
      </c>
      <c r="Z391" s="21">
        <v>2</v>
      </c>
      <c r="AA391" s="21" t="str" cm="1">
        <f t="array" ref="AA391">_xlfn.IFS(Z391=0,"No evidenciado",Z391=1,"Novato",Z391=2,"Principiante avanzado",Z391=3,"Competente",Z391=4,"Proficiente",Z391=5,"Master")</f>
        <v>Principiante avanzado</v>
      </c>
      <c r="AB391" s="21">
        <v>2</v>
      </c>
      <c r="AC391" s="21" t="str" cm="1">
        <f t="array" ref="AC391">_xlfn.IFS(AB391=0,"Prenovato",AB391=1,"Novato",AB391=2,"Principiante avanzado",AB391=3,"Competente",AB391=4,"Proficiente",AB391=5,"Master")</f>
        <v>Principiante avanzado</v>
      </c>
      <c r="AD391" s="21" t="str">
        <f t="shared" si="35"/>
        <v>EVALUACIÓN</v>
      </c>
    </row>
    <row r="392" spans="1:30" x14ac:dyDescent="0.25">
      <c r="A392" t="s">
        <v>194</v>
      </c>
      <c r="B392" t="s">
        <v>200</v>
      </c>
      <c r="C392" t="s">
        <v>205</v>
      </c>
      <c r="D392" t="s">
        <v>207</v>
      </c>
      <c r="E392" t="s">
        <v>232</v>
      </c>
      <c r="F392" t="s">
        <v>271</v>
      </c>
      <c r="G392" t="s">
        <v>313</v>
      </c>
      <c r="H392" s="5">
        <v>44593</v>
      </c>
      <c r="I392" s="1">
        <f t="shared" ca="1" si="32"/>
        <v>16</v>
      </c>
      <c r="J392" s="1" t="str">
        <f t="shared" ca="1" si="33"/>
        <v>3. Mayor a 6 meses</v>
      </c>
      <c r="K392" t="str">
        <f t="shared" si="31"/>
        <v>NO</v>
      </c>
      <c r="L392" t="s">
        <v>330</v>
      </c>
      <c r="M392" t="s">
        <v>333</v>
      </c>
      <c r="N392" t="s">
        <v>345</v>
      </c>
      <c r="O392" t="s">
        <v>345</v>
      </c>
      <c r="P392" t="str">
        <f t="shared" si="34"/>
        <v>RENSSO ALI MARTINEZ NORIEGATecnología BCP</v>
      </c>
      <c r="Q392">
        <v>2</v>
      </c>
      <c r="R392" t="s">
        <v>4</v>
      </c>
      <c r="S392" t="s">
        <v>21</v>
      </c>
      <c r="T392" s="21">
        <v>2</v>
      </c>
      <c r="U392" s="21" t="str" cm="1">
        <f t="array" ref="U392">_xlfn.IFS(T392=0,"Prenovato",T392=1,"Novato",T392=2,"Principiante avanzado",T392=3,"Competente",T392=4,"Proficiente",T392=5,"Master")</f>
        <v>Principiante avanzado</v>
      </c>
      <c r="V392" s="21">
        <v>3</v>
      </c>
      <c r="W392" s="21" t="str" cm="1">
        <f t="array" ref="W392">_xlfn.IFS(V392=0,"No evidenciado",V392=1,"Novato",V392=2,"Principiante avanzado",V392=3,"Competente",V392=4,"Proficiente",V392=5,"Master")</f>
        <v>Competente</v>
      </c>
      <c r="X392" s="21">
        <v>3</v>
      </c>
      <c r="Y392" s="21" t="str" cm="1">
        <f t="array" ref="Y392">_xlfn.IFS(X392=0,"No evidenciado",X392=1,"Novato",X392=2,"Principiante avanzado",X392=3,"Competente",X392=4,"Proficiente",X392=5,"Master")</f>
        <v>Competente</v>
      </c>
      <c r="Z392" s="21">
        <v>2</v>
      </c>
      <c r="AA392" s="21" t="str" cm="1">
        <f t="array" ref="AA392">_xlfn.IFS(Z392=0,"No evidenciado",Z392=1,"Novato",Z392=2,"Principiante avanzado",Z392=3,"Competente",Z392=4,"Proficiente",Z392=5,"Master")</f>
        <v>Principiante avanzado</v>
      </c>
      <c r="AB392" s="21">
        <v>2</v>
      </c>
      <c r="AC392" s="21" t="str" cm="1">
        <f t="array" ref="AC392">_xlfn.IFS(AB392=0,"Prenovato",AB392=1,"Novato",AB392=2,"Principiante avanzado",AB392=3,"Competente",AB392=4,"Proficiente",AB392=5,"Master")</f>
        <v>Principiante avanzado</v>
      </c>
      <c r="AD392" s="21" t="str">
        <f t="shared" si="35"/>
        <v>EVALUACIÓN</v>
      </c>
    </row>
    <row r="393" spans="1:30" x14ac:dyDescent="0.25">
      <c r="A393" t="s">
        <v>194</v>
      </c>
      <c r="B393" t="s">
        <v>200</v>
      </c>
      <c r="C393" t="s">
        <v>205</v>
      </c>
      <c r="D393" t="s">
        <v>207</v>
      </c>
      <c r="E393" t="s">
        <v>232</v>
      </c>
      <c r="F393" t="s">
        <v>271</v>
      </c>
      <c r="G393" t="s">
        <v>313</v>
      </c>
      <c r="H393" s="5">
        <v>44593</v>
      </c>
      <c r="I393" s="1">
        <f t="shared" ca="1" si="32"/>
        <v>16</v>
      </c>
      <c r="J393" s="1" t="str">
        <f t="shared" ca="1" si="33"/>
        <v>3. Mayor a 6 meses</v>
      </c>
      <c r="K393" t="str">
        <f t="shared" si="31"/>
        <v>NO</v>
      </c>
      <c r="L393" t="s">
        <v>330</v>
      </c>
      <c r="M393" t="s">
        <v>331</v>
      </c>
      <c r="N393" t="s">
        <v>345</v>
      </c>
      <c r="O393" t="s">
        <v>345</v>
      </c>
      <c r="P393" t="str">
        <f t="shared" si="34"/>
        <v>RENSSO ALI MARTINEZ NORIEGACloud</v>
      </c>
      <c r="Q393">
        <v>2</v>
      </c>
      <c r="R393" t="s">
        <v>4</v>
      </c>
      <c r="S393" t="s">
        <v>21</v>
      </c>
      <c r="T393" s="21">
        <v>2</v>
      </c>
      <c r="U393" s="21" t="str" cm="1">
        <f t="array" ref="U393">_xlfn.IFS(T393=0,"Prenovato",T393=1,"Novato",T393=2,"Principiante avanzado",T393=3,"Competente",T393=4,"Proficiente",T393=5,"Master")</f>
        <v>Principiante avanzado</v>
      </c>
      <c r="V393" s="21">
        <v>3</v>
      </c>
      <c r="W393" s="21" t="str" cm="1">
        <f t="array" ref="W393">_xlfn.IFS(V393=0,"No evidenciado",V393=1,"Novato",V393=2,"Principiante avanzado",V393=3,"Competente",V393=4,"Proficiente",V393=5,"Master")</f>
        <v>Competente</v>
      </c>
      <c r="X393" s="21">
        <v>3</v>
      </c>
      <c r="Y393" s="21" t="str" cm="1">
        <f t="array" ref="Y393">_xlfn.IFS(X393=0,"No evidenciado",X393=1,"Novato",X393=2,"Principiante avanzado",X393=3,"Competente",X393=4,"Proficiente",X393=5,"Master")</f>
        <v>Competente</v>
      </c>
      <c r="Z393" s="21">
        <v>2</v>
      </c>
      <c r="AA393" s="21" t="str" cm="1">
        <f t="array" ref="AA393">_xlfn.IFS(Z393=0,"No evidenciado",Z393=1,"Novato",Z393=2,"Principiante avanzado",Z393=3,"Competente",Z393=4,"Proficiente",Z393=5,"Master")</f>
        <v>Principiante avanzado</v>
      </c>
      <c r="AB393" s="21">
        <v>2</v>
      </c>
      <c r="AC393" s="21" t="str" cm="1">
        <f t="array" ref="AC393">_xlfn.IFS(AB393=0,"Prenovato",AB393=1,"Novato",AB393=2,"Principiante avanzado",AB393=3,"Competente",AB393=4,"Proficiente",AB393=5,"Master")</f>
        <v>Principiante avanzado</v>
      </c>
      <c r="AD393" s="21" t="str">
        <f t="shared" si="35"/>
        <v>EVALUACIÓN</v>
      </c>
    </row>
    <row r="394" spans="1:30" x14ac:dyDescent="0.25">
      <c r="A394" t="s">
        <v>198</v>
      </c>
      <c r="B394" t="s">
        <v>204</v>
      </c>
      <c r="C394" t="s">
        <v>205</v>
      </c>
      <c r="D394" t="s">
        <v>207</v>
      </c>
      <c r="E394" t="s">
        <v>233</v>
      </c>
      <c r="F394" t="s">
        <v>272</v>
      </c>
      <c r="G394" t="s">
        <v>314</v>
      </c>
      <c r="H394" s="5">
        <v>44593</v>
      </c>
      <c r="I394" s="1">
        <f t="shared" ca="1" si="32"/>
        <v>16</v>
      </c>
      <c r="J394" s="1" t="str">
        <f t="shared" ca="1" si="33"/>
        <v>3. Mayor a 6 meses</v>
      </c>
      <c r="K394" t="str">
        <f t="shared" si="31"/>
        <v>NO</v>
      </c>
      <c r="L394" t="s">
        <v>330</v>
      </c>
      <c r="M394" t="s">
        <v>341</v>
      </c>
      <c r="N394" t="s">
        <v>31</v>
      </c>
      <c r="O394" t="s">
        <v>31</v>
      </c>
      <c r="P394" t="str">
        <f t="shared" si="34"/>
        <v>DIANA ESTEFANIA CHAVEZ NEYRAEcosistema BCP</v>
      </c>
      <c r="Q394">
        <v>2</v>
      </c>
      <c r="R394" t="s">
        <v>4</v>
      </c>
      <c r="S394" t="s">
        <v>21</v>
      </c>
      <c r="T394" s="21">
        <v>1</v>
      </c>
      <c r="U394" s="21" t="str" cm="1">
        <f t="array" ref="U394">_xlfn.IFS(T394=0,"Prenovato",T394=1,"Novato",T394=2,"Principiante avanzado",T394=3,"Competente",T394=4,"Proficiente",T394=5,"Master")</f>
        <v>Novato</v>
      </c>
      <c r="V394" s="21">
        <v>2</v>
      </c>
      <c r="W394" s="21" t="str" cm="1">
        <f t="array" ref="W394">_xlfn.IFS(V394=0,"No evidenciado",V394=1,"Novato",V394=2,"Principiante avanzado",V394=3,"Competente",V394=4,"Proficiente",V394=5,"Master")</f>
        <v>Principiante avanzado</v>
      </c>
      <c r="X394" s="21">
        <v>2</v>
      </c>
      <c r="Y394" s="21" t="str" cm="1">
        <f t="array" ref="Y394">_xlfn.IFS(X394=0,"No evidenciado",X394=1,"Novato",X394=2,"Principiante avanzado",X394=3,"Competente",X394=4,"Proficiente",X394=5,"Master")</f>
        <v>Principiante avanzado</v>
      </c>
      <c r="Z394" s="21">
        <v>3</v>
      </c>
      <c r="AA394" s="21" t="str" cm="1">
        <f t="array" ref="AA394">_xlfn.IFS(Z394=0,"No evidenciado",Z394=1,"Novato",Z394=2,"Principiante avanzado",Z394=3,"Competente",Z394=4,"Proficiente",Z394=5,"Master")</f>
        <v>Competente</v>
      </c>
      <c r="AB394" s="21">
        <v>1</v>
      </c>
      <c r="AC394" s="21" t="str" cm="1">
        <f t="array" ref="AC394">_xlfn.IFS(AB394=0,"Prenovato",AB394=1,"Novato",AB394=2,"Principiante avanzado",AB394=3,"Competente",AB394=4,"Proficiente",AB394=5,"Master")</f>
        <v>Novato</v>
      </c>
      <c r="AD394" s="21" t="str">
        <f t="shared" si="35"/>
        <v>EVALUACIÓN</v>
      </c>
    </row>
    <row r="395" spans="1:30" x14ac:dyDescent="0.25">
      <c r="A395" t="s">
        <v>198</v>
      </c>
      <c r="B395" t="s">
        <v>204</v>
      </c>
      <c r="C395" t="s">
        <v>205</v>
      </c>
      <c r="D395" t="s">
        <v>207</v>
      </c>
      <c r="E395" t="s">
        <v>233</v>
      </c>
      <c r="F395" t="s">
        <v>272</v>
      </c>
      <c r="G395" t="s">
        <v>314</v>
      </c>
      <c r="H395" s="5">
        <v>44593</v>
      </c>
      <c r="I395" s="1">
        <f t="shared" ca="1" si="32"/>
        <v>16</v>
      </c>
      <c r="J395" s="1" t="str">
        <f t="shared" ca="1" si="33"/>
        <v>3. Mayor a 6 meses</v>
      </c>
      <c r="K395" t="str">
        <f t="shared" si="31"/>
        <v>NO</v>
      </c>
      <c r="L395" t="s">
        <v>330</v>
      </c>
      <c r="M395" t="s">
        <v>343</v>
      </c>
      <c r="N395" t="s">
        <v>31</v>
      </c>
      <c r="O395" t="s">
        <v>31</v>
      </c>
      <c r="P395" t="str">
        <f t="shared" si="34"/>
        <v>DIANA ESTEFANIA CHAVEZ NEYRADiseño de Arq. Soluciones</v>
      </c>
      <c r="Q395">
        <v>2</v>
      </c>
      <c r="R395" t="s">
        <v>4</v>
      </c>
      <c r="S395" t="s">
        <v>21</v>
      </c>
      <c r="T395" s="21">
        <v>1</v>
      </c>
      <c r="U395" s="21" t="str" cm="1">
        <f t="array" ref="U395">_xlfn.IFS(T395=0,"Prenovato",T395=1,"Novato",T395=2,"Principiante avanzado",T395=3,"Competente",T395=4,"Proficiente",T395=5,"Master")</f>
        <v>Novato</v>
      </c>
      <c r="V395" s="21">
        <v>2</v>
      </c>
      <c r="W395" s="21" t="str" cm="1">
        <f t="array" ref="W395">_xlfn.IFS(V395=0,"No evidenciado",V395=1,"Novato",V395=2,"Principiante avanzado",V395=3,"Competente",V395=4,"Proficiente",V395=5,"Master")</f>
        <v>Principiante avanzado</v>
      </c>
      <c r="X395" s="21">
        <v>2</v>
      </c>
      <c r="Y395" s="21" t="str" cm="1">
        <f t="array" ref="Y395">_xlfn.IFS(X395=0,"No evidenciado",X395=1,"Novato",X395=2,"Principiante avanzado",X395=3,"Competente",X395=4,"Proficiente",X395=5,"Master")</f>
        <v>Principiante avanzado</v>
      </c>
      <c r="Z395" s="21">
        <v>3</v>
      </c>
      <c r="AA395" s="21" t="str" cm="1">
        <f t="array" ref="AA395">_xlfn.IFS(Z395=0,"No evidenciado",Z395=1,"Novato",Z395=2,"Principiante avanzado",Z395=3,"Competente",Z395=4,"Proficiente",Z395=5,"Master")</f>
        <v>Competente</v>
      </c>
      <c r="AB395" s="21">
        <v>1</v>
      </c>
      <c r="AC395" s="21" t="str" cm="1">
        <f t="array" ref="AC395">_xlfn.IFS(AB395=0,"Prenovato",AB395=1,"Novato",AB395=2,"Principiante avanzado",AB395=3,"Competente",AB395=4,"Proficiente",AB395=5,"Master")</f>
        <v>Novato</v>
      </c>
      <c r="AD395" s="21" t="str">
        <f t="shared" si="35"/>
        <v>EVALUACIÓN</v>
      </c>
    </row>
    <row r="396" spans="1:30" x14ac:dyDescent="0.25">
      <c r="A396" t="s">
        <v>198</v>
      </c>
      <c r="B396" t="s">
        <v>204</v>
      </c>
      <c r="C396" t="s">
        <v>205</v>
      </c>
      <c r="D396" t="s">
        <v>207</v>
      </c>
      <c r="E396" t="s">
        <v>233</v>
      </c>
      <c r="F396" t="s">
        <v>272</v>
      </c>
      <c r="G396" t="s">
        <v>314</v>
      </c>
      <c r="H396" s="5">
        <v>44593</v>
      </c>
      <c r="I396" s="1">
        <f t="shared" ca="1" si="32"/>
        <v>16</v>
      </c>
      <c r="J396" s="1" t="str">
        <f t="shared" ca="1" si="33"/>
        <v>3. Mayor a 6 meses</v>
      </c>
      <c r="K396" t="str">
        <f t="shared" si="31"/>
        <v>NO</v>
      </c>
      <c r="L396" t="s">
        <v>330</v>
      </c>
      <c r="M396" t="s">
        <v>344</v>
      </c>
      <c r="N396" t="s">
        <v>345</v>
      </c>
      <c r="O396" t="s">
        <v>345</v>
      </c>
      <c r="P396" t="str">
        <f t="shared" si="34"/>
        <v>DIANA ESTEFANIA CHAVEZ NEYRAAutomatización</v>
      </c>
      <c r="Q396">
        <v>1</v>
      </c>
      <c r="R396" t="s">
        <v>6</v>
      </c>
      <c r="S396" t="s">
        <v>21</v>
      </c>
      <c r="T396" s="21">
        <v>1</v>
      </c>
      <c r="U396" s="21" t="str" cm="1">
        <f t="array" ref="U396">_xlfn.IFS(T396=0,"Prenovato",T396=1,"Novato",T396=2,"Principiante avanzado",T396=3,"Competente",T396=4,"Proficiente",T396=5,"Master")</f>
        <v>Novato</v>
      </c>
      <c r="V396" s="21">
        <v>2</v>
      </c>
      <c r="W396" s="21" t="str" cm="1">
        <f t="array" ref="W396">_xlfn.IFS(V396=0,"No evidenciado",V396=1,"Novato",V396=2,"Principiante avanzado",V396=3,"Competente",V396=4,"Proficiente",V396=5,"Master")</f>
        <v>Principiante avanzado</v>
      </c>
      <c r="X396" s="21">
        <v>2</v>
      </c>
      <c r="Y396" s="21" t="str" cm="1">
        <f t="array" ref="Y396">_xlfn.IFS(X396=0,"No evidenciado",X396=1,"Novato",X396=2,"Principiante avanzado",X396=3,"Competente",X396=4,"Proficiente",X396=5,"Master")</f>
        <v>Principiante avanzado</v>
      </c>
      <c r="Z396" s="21">
        <v>3</v>
      </c>
      <c r="AA396" s="21" t="str" cm="1">
        <f t="array" ref="AA396">_xlfn.IFS(Z396=0,"No evidenciado",Z396=1,"Novato",Z396=2,"Principiante avanzado",Z396=3,"Competente",Z396=4,"Proficiente",Z396=5,"Master")</f>
        <v>Competente</v>
      </c>
      <c r="AB396" s="21">
        <v>1</v>
      </c>
      <c r="AC396" s="21" t="str" cm="1">
        <f t="array" ref="AC396">_xlfn.IFS(AB396=0,"Prenovato",AB396=1,"Novato",AB396=2,"Principiante avanzado",AB396=3,"Competente",AB396=4,"Proficiente",AB396=5,"Master")</f>
        <v>Novato</v>
      </c>
      <c r="AD396" s="21" t="str">
        <f t="shared" si="35"/>
        <v>EVALUACIÓN</v>
      </c>
    </row>
    <row r="397" spans="1:30" x14ac:dyDescent="0.25">
      <c r="A397" t="s">
        <v>198</v>
      </c>
      <c r="B397" t="s">
        <v>204</v>
      </c>
      <c r="C397" t="s">
        <v>205</v>
      </c>
      <c r="D397" t="s">
        <v>207</v>
      </c>
      <c r="E397" t="s">
        <v>233</v>
      </c>
      <c r="F397" t="s">
        <v>272</v>
      </c>
      <c r="G397" t="s">
        <v>314</v>
      </c>
      <c r="H397" s="5">
        <v>44593</v>
      </c>
      <c r="I397" s="1">
        <f t="shared" ca="1" si="32"/>
        <v>16</v>
      </c>
      <c r="J397" s="1" t="str">
        <f t="shared" ca="1" si="33"/>
        <v>3. Mayor a 6 meses</v>
      </c>
      <c r="K397" t="str">
        <f t="shared" si="31"/>
        <v>NO</v>
      </c>
      <c r="L397" t="s">
        <v>330</v>
      </c>
      <c r="M397" t="s">
        <v>342</v>
      </c>
      <c r="N397" t="s">
        <v>345</v>
      </c>
      <c r="O397" t="s">
        <v>345</v>
      </c>
      <c r="P397" t="str">
        <f t="shared" si="34"/>
        <v>DIANA ESTEFANIA CHAVEZ NEYRAFrameworks de arquitectura empresarial</v>
      </c>
      <c r="Q397">
        <v>2</v>
      </c>
      <c r="R397" t="s">
        <v>4</v>
      </c>
      <c r="S397" t="s">
        <v>21</v>
      </c>
      <c r="T397" s="21">
        <v>1</v>
      </c>
      <c r="U397" s="21" t="str" cm="1">
        <f t="array" ref="U397">_xlfn.IFS(T397=0,"Prenovato",T397=1,"Novato",T397=2,"Principiante avanzado",T397=3,"Competente",T397=4,"Proficiente",T397=5,"Master")</f>
        <v>Novato</v>
      </c>
      <c r="V397" s="21">
        <v>2</v>
      </c>
      <c r="W397" s="21" t="str" cm="1">
        <f t="array" ref="W397">_xlfn.IFS(V397=0,"No evidenciado",V397=1,"Novato",V397=2,"Principiante avanzado",V397=3,"Competente",V397=4,"Proficiente",V397=5,"Master")</f>
        <v>Principiante avanzado</v>
      </c>
      <c r="X397" s="21">
        <v>2</v>
      </c>
      <c r="Y397" s="21" t="str" cm="1">
        <f t="array" ref="Y397">_xlfn.IFS(X397=0,"No evidenciado",X397=1,"Novato",X397=2,"Principiante avanzado",X397=3,"Competente",X397=4,"Proficiente",X397=5,"Master")</f>
        <v>Principiante avanzado</v>
      </c>
      <c r="Z397" s="21">
        <v>3</v>
      </c>
      <c r="AA397" s="21" t="str" cm="1">
        <f t="array" ref="AA397">_xlfn.IFS(Z397=0,"No evidenciado",Z397=1,"Novato",Z397=2,"Principiante avanzado",Z397=3,"Competente",Z397=4,"Proficiente",Z397=5,"Master")</f>
        <v>Competente</v>
      </c>
      <c r="AB397" s="21">
        <v>1</v>
      </c>
      <c r="AC397" s="21" t="str" cm="1">
        <f t="array" ref="AC397">_xlfn.IFS(AB397=0,"Prenovato",AB397=1,"Novato",AB397=2,"Principiante avanzado",AB397=3,"Competente",AB397=4,"Proficiente",AB397=5,"Master")</f>
        <v>Novato</v>
      </c>
      <c r="AD397" s="21" t="str">
        <f t="shared" si="35"/>
        <v>EVALUACIÓN</v>
      </c>
    </row>
    <row r="398" spans="1:30" x14ac:dyDescent="0.25">
      <c r="A398" t="s">
        <v>198</v>
      </c>
      <c r="B398" t="s">
        <v>204</v>
      </c>
      <c r="C398" t="s">
        <v>205</v>
      </c>
      <c r="D398" t="s">
        <v>207</v>
      </c>
      <c r="E398" t="s">
        <v>233</v>
      </c>
      <c r="F398" t="s">
        <v>272</v>
      </c>
      <c r="G398" t="s">
        <v>314</v>
      </c>
      <c r="H398" s="5">
        <v>44593</v>
      </c>
      <c r="I398" s="1">
        <f t="shared" ca="1" si="32"/>
        <v>16</v>
      </c>
      <c r="J398" s="1" t="str">
        <f t="shared" ca="1" si="33"/>
        <v>3. Mayor a 6 meses</v>
      </c>
      <c r="K398" t="str">
        <f t="shared" si="31"/>
        <v>NO</v>
      </c>
      <c r="L398" t="s">
        <v>330</v>
      </c>
      <c r="M398" t="s">
        <v>340</v>
      </c>
      <c r="N398" t="s">
        <v>346</v>
      </c>
      <c r="O398" t="s">
        <v>345</v>
      </c>
      <c r="P398" t="str">
        <f t="shared" si="34"/>
        <v>DIANA ESTEFANIA CHAVEZ NEYRAIngeniería de software</v>
      </c>
      <c r="Q398">
        <v>2</v>
      </c>
      <c r="R398" t="s">
        <v>4</v>
      </c>
      <c r="S398" t="s">
        <v>21</v>
      </c>
      <c r="T398" s="21">
        <v>1</v>
      </c>
      <c r="U398" s="21" t="str" cm="1">
        <f t="array" ref="U398">_xlfn.IFS(T398=0,"Prenovato",T398=1,"Novato",T398=2,"Principiante avanzado",T398=3,"Competente",T398=4,"Proficiente",T398=5,"Master")</f>
        <v>Novato</v>
      </c>
      <c r="V398" s="21">
        <v>2</v>
      </c>
      <c r="W398" s="21" t="str" cm="1">
        <f t="array" ref="W398">_xlfn.IFS(V398=0,"No evidenciado",V398=1,"Novato",V398=2,"Principiante avanzado",V398=3,"Competente",V398=4,"Proficiente",V398=5,"Master")</f>
        <v>Principiante avanzado</v>
      </c>
      <c r="X398" s="21">
        <v>2</v>
      </c>
      <c r="Y398" s="21" t="str" cm="1">
        <f t="array" ref="Y398">_xlfn.IFS(X398=0,"No evidenciado",X398=1,"Novato",X398=2,"Principiante avanzado",X398=3,"Competente",X398=4,"Proficiente",X398=5,"Master")</f>
        <v>Principiante avanzado</v>
      </c>
      <c r="Z398" s="21">
        <v>3</v>
      </c>
      <c r="AA398" s="21" t="str" cm="1">
        <f t="array" ref="AA398">_xlfn.IFS(Z398=0,"No evidenciado",Z398=1,"Novato",Z398=2,"Principiante avanzado",Z398=3,"Competente",Z398=4,"Proficiente",Z398=5,"Master")</f>
        <v>Competente</v>
      </c>
      <c r="AB398" s="21">
        <v>1</v>
      </c>
      <c r="AC398" s="21" t="str" cm="1">
        <f t="array" ref="AC398">_xlfn.IFS(AB398=0,"Prenovato",AB398=1,"Novato",AB398=2,"Principiante avanzado",AB398=3,"Competente",AB398=4,"Proficiente",AB398=5,"Master")</f>
        <v>Novato</v>
      </c>
      <c r="AD398" s="21" t="str">
        <f t="shared" si="35"/>
        <v>EVALUACIÓN</v>
      </c>
    </row>
    <row r="399" spans="1:30" x14ac:dyDescent="0.25">
      <c r="A399" t="s">
        <v>198</v>
      </c>
      <c r="B399" t="s">
        <v>204</v>
      </c>
      <c r="C399" t="s">
        <v>205</v>
      </c>
      <c r="D399" t="s">
        <v>207</v>
      </c>
      <c r="E399" t="s">
        <v>233</v>
      </c>
      <c r="F399" t="s">
        <v>272</v>
      </c>
      <c r="G399" t="s">
        <v>314</v>
      </c>
      <c r="H399" s="5">
        <v>44593</v>
      </c>
      <c r="I399" s="1">
        <f t="shared" ca="1" si="32"/>
        <v>16</v>
      </c>
      <c r="J399" s="1" t="str">
        <f t="shared" ca="1" si="33"/>
        <v>3. Mayor a 6 meses</v>
      </c>
      <c r="K399" t="str">
        <f t="shared" si="31"/>
        <v>NO</v>
      </c>
      <c r="L399" t="s">
        <v>330</v>
      </c>
      <c r="M399" t="s">
        <v>339</v>
      </c>
      <c r="N399" t="s">
        <v>346</v>
      </c>
      <c r="O399" t="s">
        <v>345</v>
      </c>
      <c r="P399" t="str">
        <f t="shared" si="34"/>
        <v>DIANA ESTEFANIA CHAVEZ NEYRAMicroservicios y APIs</v>
      </c>
      <c r="Q399">
        <v>2</v>
      </c>
      <c r="R399" t="s">
        <v>4</v>
      </c>
      <c r="S399" t="s">
        <v>21</v>
      </c>
      <c r="T399" s="21">
        <v>1</v>
      </c>
      <c r="U399" s="21" t="str" cm="1">
        <f t="array" ref="U399">_xlfn.IFS(T399=0,"Prenovato",T399=1,"Novato",T399=2,"Principiante avanzado",T399=3,"Competente",T399=4,"Proficiente",T399=5,"Master")</f>
        <v>Novato</v>
      </c>
      <c r="V399" s="21">
        <v>2</v>
      </c>
      <c r="W399" s="21" t="str" cm="1">
        <f t="array" ref="W399">_xlfn.IFS(V399=0,"No evidenciado",V399=1,"Novato",V399=2,"Principiante avanzado",V399=3,"Competente",V399=4,"Proficiente",V399=5,"Master")</f>
        <v>Principiante avanzado</v>
      </c>
      <c r="X399" s="21">
        <v>2</v>
      </c>
      <c r="Y399" s="21" t="str" cm="1">
        <f t="array" ref="Y399">_xlfn.IFS(X399=0,"No evidenciado",X399=1,"Novato",X399=2,"Principiante avanzado",X399=3,"Competente",X399=4,"Proficiente",X399=5,"Master")</f>
        <v>Principiante avanzado</v>
      </c>
      <c r="Z399" s="21">
        <v>3</v>
      </c>
      <c r="AA399" s="21" t="str" cm="1">
        <f t="array" ref="AA399">_xlfn.IFS(Z399=0,"No evidenciado",Z399=1,"Novato",Z399=2,"Principiante avanzado",Z399=3,"Competente",Z399=4,"Proficiente",Z399=5,"Master")</f>
        <v>Competente</v>
      </c>
      <c r="AB399" s="21">
        <v>1</v>
      </c>
      <c r="AC399" s="21" t="str" cm="1">
        <f t="array" ref="AC399">_xlfn.IFS(AB399=0,"Prenovato",AB399=1,"Novato",AB399=2,"Principiante avanzado",AB399=3,"Competente",AB399=4,"Proficiente",AB399=5,"Master")</f>
        <v>Novato</v>
      </c>
      <c r="AD399" s="21" t="str">
        <f t="shared" si="35"/>
        <v>EVALUACIÓN</v>
      </c>
    </row>
    <row r="400" spans="1:30" x14ac:dyDescent="0.25">
      <c r="A400" t="s">
        <v>198</v>
      </c>
      <c r="B400" t="s">
        <v>204</v>
      </c>
      <c r="C400" t="s">
        <v>205</v>
      </c>
      <c r="D400" t="s">
        <v>207</v>
      </c>
      <c r="E400" t="s">
        <v>233</v>
      </c>
      <c r="F400" t="s">
        <v>272</v>
      </c>
      <c r="G400" t="s">
        <v>314</v>
      </c>
      <c r="H400" s="5">
        <v>44593</v>
      </c>
      <c r="I400" s="1">
        <f t="shared" ca="1" si="32"/>
        <v>16</v>
      </c>
      <c r="J400" s="1" t="str">
        <f t="shared" ca="1" si="33"/>
        <v>3. Mayor a 6 meses</v>
      </c>
      <c r="K400" t="str">
        <f t="shared" si="31"/>
        <v>NO</v>
      </c>
      <c r="L400" t="s">
        <v>330</v>
      </c>
      <c r="M400" t="s">
        <v>337</v>
      </c>
      <c r="N400" t="s">
        <v>345</v>
      </c>
      <c r="O400" t="s">
        <v>345</v>
      </c>
      <c r="P400" t="str">
        <f t="shared" si="34"/>
        <v>DIANA ESTEFANIA CHAVEZ NEYRAModelos Bancarios</v>
      </c>
      <c r="Q400">
        <v>2</v>
      </c>
      <c r="R400" t="s">
        <v>4</v>
      </c>
      <c r="S400" t="s">
        <v>21</v>
      </c>
      <c r="T400" s="21">
        <v>1</v>
      </c>
      <c r="U400" s="21" t="str" cm="1">
        <f t="array" ref="U400">_xlfn.IFS(T400=0,"Prenovato",T400=1,"Novato",T400=2,"Principiante avanzado",T400=3,"Competente",T400=4,"Proficiente",T400=5,"Master")</f>
        <v>Novato</v>
      </c>
      <c r="V400" s="21">
        <v>2</v>
      </c>
      <c r="W400" s="21" t="str" cm="1">
        <f t="array" ref="W400">_xlfn.IFS(V400=0,"No evidenciado",V400=1,"Novato",V400=2,"Principiante avanzado",V400=3,"Competente",V400=4,"Proficiente",V400=5,"Master")</f>
        <v>Principiante avanzado</v>
      </c>
      <c r="X400" s="21">
        <v>2</v>
      </c>
      <c r="Y400" s="21" t="str" cm="1">
        <f t="array" ref="Y400">_xlfn.IFS(X400=0,"No evidenciado",X400=1,"Novato",X400=2,"Principiante avanzado",X400=3,"Competente",X400=4,"Proficiente",X400=5,"Master")</f>
        <v>Principiante avanzado</v>
      </c>
      <c r="Z400" s="21">
        <v>3</v>
      </c>
      <c r="AA400" s="21" t="str" cm="1">
        <f t="array" ref="AA400">_xlfn.IFS(Z400=0,"No evidenciado",Z400=1,"Novato",Z400=2,"Principiante avanzado",Z400=3,"Competente",Z400=4,"Proficiente",Z400=5,"Master")</f>
        <v>Competente</v>
      </c>
      <c r="AB400" s="21">
        <v>1</v>
      </c>
      <c r="AC400" s="21" t="str" cm="1">
        <f t="array" ref="AC400">_xlfn.IFS(AB400=0,"Prenovato",AB400=1,"Novato",AB400=2,"Principiante avanzado",AB400=3,"Competente",AB400=4,"Proficiente",AB400=5,"Master")</f>
        <v>Novato</v>
      </c>
      <c r="AD400" s="21" t="str">
        <f t="shared" si="35"/>
        <v>EVALUACIÓN</v>
      </c>
    </row>
    <row r="401" spans="1:30" x14ac:dyDescent="0.25">
      <c r="A401" t="s">
        <v>198</v>
      </c>
      <c r="B401" t="s">
        <v>204</v>
      </c>
      <c r="C401" t="s">
        <v>205</v>
      </c>
      <c r="D401" t="s">
        <v>207</v>
      </c>
      <c r="E401" t="s">
        <v>233</v>
      </c>
      <c r="F401" t="s">
        <v>272</v>
      </c>
      <c r="G401" t="s">
        <v>314</v>
      </c>
      <c r="H401" s="5">
        <v>44593</v>
      </c>
      <c r="I401" s="1">
        <f t="shared" ca="1" si="32"/>
        <v>16</v>
      </c>
      <c r="J401" s="1" t="str">
        <f t="shared" ca="1" si="33"/>
        <v>3. Mayor a 6 meses</v>
      </c>
      <c r="K401" t="str">
        <f t="shared" si="31"/>
        <v>NO</v>
      </c>
      <c r="L401" t="s">
        <v>330</v>
      </c>
      <c r="M401" t="s">
        <v>338</v>
      </c>
      <c r="N401" t="s">
        <v>346</v>
      </c>
      <c r="O401" t="s">
        <v>345</v>
      </c>
      <c r="P401" t="str">
        <f t="shared" si="34"/>
        <v>DIANA ESTEFANIA CHAVEZ NEYRAOpen Banking</v>
      </c>
      <c r="Q401">
        <v>1</v>
      </c>
      <c r="R401" t="s">
        <v>6</v>
      </c>
      <c r="S401" t="s">
        <v>21</v>
      </c>
      <c r="T401" s="21">
        <v>1</v>
      </c>
      <c r="U401" s="21" t="str" cm="1">
        <f t="array" ref="U401">_xlfn.IFS(T401=0,"Prenovato",T401=1,"Novato",T401=2,"Principiante avanzado",T401=3,"Competente",T401=4,"Proficiente",T401=5,"Master")</f>
        <v>Novato</v>
      </c>
      <c r="V401" s="21">
        <v>2</v>
      </c>
      <c r="W401" s="21" t="str" cm="1">
        <f t="array" ref="W401">_xlfn.IFS(V401=0,"No evidenciado",V401=1,"Novato",V401=2,"Principiante avanzado",V401=3,"Competente",V401=4,"Proficiente",V401=5,"Master")</f>
        <v>Principiante avanzado</v>
      </c>
      <c r="X401" s="21">
        <v>2</v>
      </c>
      <c r="Y401" s="21" t="str" cm="1">
        <f t="array" ref="Y401">_xlfn.IFS(X401=0,"No evidenciado",X401=1,"Novato",X401=2,"Principiante avanzado",X401=3,"Competente",X401=4,"Proficiente",X401=5,"Master")</f>
        <v>Principiante avanzado</v>
      </c>
      <c r="Z401" s="21">
        <v>3</v>
      </c>
      <c r="AA401" s="21" t="str" cm="1">
        <f t="array" ref="AA401">_xlfn.IFS(Z401=0,"No evidenciado",Z401=1,"Novato",Z401=2,"Principiante avanzado",Z401=3,"Competente",Z401=4,"Proficiente",Z401=5,"Master")</f>
        <v>Competente</v>
      </c>
      <c r="AB401" s="21">
        <v>1</v>
      </c>
      <c r="AC401" s="21" t="str" cm="1">
        <f t="array" ref="AC401">_xlfn.IFS(AB401=0,"Prenovato",AB401=1,"Novato",AB401=2,"Principiante avanzado",AB401=3,"Competente",AB401=4,"Proficiente",AB401=5,"Master")</f>
        <v>Novato</v>
      </c>
      <c r="AD401" s="21" t="str">
        <f t="shared" si="35"/>
        <v>EVALUACIÓN</v>
      </c>
    </row>
    <row r="402" spans="1:30" x14ac:dyDescent="0.25">
      <c r="A402" t="s">
        <v>198</v>
      </c>
      <c r="B402" t="s">
        <v>204</v>
      </c>
      <c r="C402" t="s">
        <v>205</v>
      </c>
      <c r="D402" t="s">
        <v>207</v>
      </c>
      <c r="E402" t="s">
        <v>233</v>
      </c>
      <c r="F402" t="s">
        <v>272</v>
      </c>
      <c r="G402" t="s">
        <v>314</v>
      </c>
      <c r="H402" s="5">
        <v>44593</v>
      </c>
      <c r="I402" s="1">
        <f t="shared" ca="1" si="32"/>
        <v>16</v>
      </c>
      <c r="J402" s="1" t="str">
        <f t="shared" ca="1" si="33"/>
        <v>3. Mayor a 6 meses</v>
      </c>
      <c r="K402" t="str">
        <f t="shared" si="31"/>
        <v>NO</v>
      </c>
      <c r="L402" t="s">
        <v>330</v>
      </c>
      <c r="M402" t="s">
        <v>335</v>
      </c>
      <c r="N402" t="s">
        <v>31</v>
      </c>
      <c r="O402" t="s">
        <v>31</v>
      </c>
      <c r="P402" t="str">
        <f t="shared" si="34"/>
        <v>DIANA ESTEFANIA CHAVEZ NEYRAPatrones de Arq. Soluciones</v>
      </c>
      <c r="Q402">
        <v>2</v>
      </c>
      <c r="R402" t="s">
        <v>4</v>
      </c>
      <c r="S402" t="s">
        <v>21</v>
      </c>
      <c r="T402" s="21">
        <v>1</v>
      </c>
      <c r="U402" s="21" t="str" cm="1">
        <f t="array" ref="U402">_xlfn.IFS(T402=0,"Prenovato",T402=1,"Novato",T402=2,"Principiante avanzado",T402=3,"Competente",T402=4,"Proficiente",T402=5,"Master")</f>
        <v>Novato</v>
      </c>
      <c r="V402" s="21">
        <v>2</v>
      </c>
      <c r="W402" s="21" t="str" cm="1">
        <f t="array" ref="W402">_xlfn.IFS(V402=0,"No evidenciado",V402=1,"Novato",V402=2,"Principiante avanzado",V402=3,"Competente",V402=4,"Proficiente",V402=5,"Master")</f>
        <v>Principiante avanzado</v>
      </c>
      <c r="X402" s="21">
        <v>2</v>
      </c>
      <c r="Y402" s="21" t="str" cm="1">
        <f t="array" ref="Y402">_xlfn.IFS(X402=0,"No evidenciado",X402=1,"Novato",X402=2,"Principiante avanzado",X402=3,"Competente",X402=4,"Proficiente",X402=5,"Master")</f>
        <v>Principiante avanzado</v>
      </c>
      <c r="Z402" s="21">
        <v>3</v>
      </c>
      <c r="AA402" s="21" t="str" cm="1">
        <f t="array" ref="AA402">_xlfn.IFS(Z402=0,"No evidenciado",Z402=1,"Novato",Z402=2,"Principiante avanzado",Z402=3,"Competente",Z402=4,"Proficiente",Z402=5,"Master")</f>
        <v>Competente</v>
      </c>
      <c r="AB402" s="21">
        <v>1</v>
      </c>
      <c r="AC402" s="21" t="str" cm="1">
        <f t="array" ref="AC402">_xlfn.IFS(AB402=0,"Prenovato",AB402=1,"Novato",AB402=2,"Principiante avanzado",AB402=3,"Competente",AB402=4,"Proficiente",AB402=5,"Master")</f>
        <v>Novato</v>
      </c>
      <c r="AD402" s="21" t="str">
        <f t="shared" si="35"/>
        <v>EVALUACIÓN</v>
      </c>
    </row>
    <row r="403" spans="1:30" x14ac:dyDescent="0.25">
      <c r="A403" t="s">
        <v>198</v>
      </c>
      <c r="B403" t="s">
        <v>204</v>
      </c>
      <c r="C403" t="s">
        <v>205</v>
      </c>
      <c r="D403" t="s">
        <v>207</v>
      </c>
      <c r="E403" t="s">
        <v>233</v>
      </c>
      <c r="F403" t="s">
        <v>272</v>
      </c>
      <c r="G403" t="s">
        <v>314</v>
      </c>
      <c r="H403" s="5">
        <v>44593</v>
      </c>
      <c r="I403" s="1">
        <f t="shared" ca="1" si="32"/>
        <v>16</v>
      </c>
      <c r="J403" s="1" t="str">
        <f t="shared" ca="1" si="33"/>
        <v>3. Mayor a 6 meses</v>
      </c>
      <c r="K403" t="str">
        <f t="shared" si="31"/>
        <v>NO</v>
      </c>
      <c r="L403" t="s">
        <v>330</v>
      </c>
      <c r="M403" t="s">
        <v>334</v>
      </c>
      <c r="N403" t="s">
        <v>31</v>
      </c>
      <c r="O403" t="s">
        <v>31</v>
      </c>
      <c r="P403" t="str">
        <f t="shared" si="34"/>
        <v>DIANA ESTEFANIA CHAVEZ NEYRAPlataformas</v>
      </c>
      <c r="Q403">
        <v>2</v>
      </c>
      <c r="R403" t="s">
        <v>4</v>
      </c>
      <c r="S403" t="s">
        <v>21</v>
      </c>
      <c r="T403" s="21">
        <v>1</v>
      </c>
      <c r="U403" s="21" t="str" cm="1">
        <f t="array" ref="U403">_xlfn.IFS(T403=0,"Prenovato",T403=1,"Novato",T403=2,"Principiante avanzado",T403=3,"Competente",T403=4,"Proficiente",T403=5,"Master")</f>
        <v>Novato</v>
      </c>
      <c r="V403" s="21">
        <v>2</v>
      </c>
      <c r="W403" s="21" t="str" cm="1">
        <f t="array" ref="W403">_xlfn.IFS(V403=0,"No evidenciado",V403=1,"Novato",V403=2,"Principiante avanzado",V403=3,"Competente",V403=4,"Proficiente",V403=5,"Master")</f>
        <v>Principiante avanzado</v>
      </c>
      <c r="X403" s="21">
        <v>2</v>
      </c>
      <c r="Y403" s="21" t="str" cm="1">
        <f t="array" ref="Y403">_xlfn.IFS(X403=0,"No evidenciado",X403=1,"Novato",X403=2,"Principiante avanzado",X403=3,"Competente",X403=4,"Proficiente",X403=5,"Master")</f>
        <v>Principiante avanzado</v>
      </c>
      <c r="Z403" s="21">
        <v>3</v>
      </c>
      <c r="AA403" s="21" t="str" cm="1">
        <f t="array" ref="AA403">_xlfn.IFS(Z403=0,"No evidenciado",Z403=1,"Novato",Z403=2,"Principiante avanzado",Z403=3,"Competente",Z403=4,"Proficiente",Z403=5,"Master")</f>
        <v>Competente</v>
      </c>
      <c r="AB403" s="21">
        <v>1</v>
      </c>
      <c r="AC403" s="21" t="str" cm="1">
        <f t="array" ref="AC403">_xlfn.IFS(AB403=0,"Prenovato",AB403=1,"Novato",AB403=2,"Principiante avanzado",AB403=3,"Competente",AB403=4,"Proficiente",AB403=5,"Master")</f>
        <v>Novato</v>
      </c>
      <c r="AD403" s="21" t="str">
        <f t="shared" si="35"/>
        <v>EVALUACIÓN</v>
      </c>
    </row>
    <row r="404" spans="1:30" x14ac:dyDescent="0.25">
      <c r="A404" t="s">
        <v>198</v>
      </c>
      <c r="B404" t="s">
        <v>204</v>
      </c>
      <c r="C404" t="s">
        <v>205</v>
      </c>
      <c r="D404" t="s">
        <v>207</v>
      </c>
      <c r="E404" t="s">
        <v>233</v>
      </c>
      <c r="F404" t="s">
        <v>272</v>
      </c>
      <c r="G404" t="s">
        <v>314</v>
      </c>
      <c r="H404" s="5">
        <v>44593</v>
      </c>
      <c r="I404" s="1">
        <f t="shared" ca="1" si="32"/>
        <v>16</v>
      </c>
      <c r="J404" s="1" t="str">
        <f t="shared" ca="1" si="33"/>
        <v>3. Mayor a 6 meses</v>
      </c>
      <c r="K404" t="str">
        <f t="shared" si="31"/>
        <v>NO</v>
      </c>
      <c r="L404" t="s">
        <v>330</v>
      </c>
      <c r="M404" t="s">
        <v>336</v>
      </c>
      <c r="N404" t="s">
        <v>345</v>
      </c>
      <c r="O404" t="s">
        <v>345</v>
      </c>
      <c r="P404" t="str">
        <f t="shared" si="34"/>
        <v>DIANA ESTEFANIA CHAVEZ NEYRAPatrones de Arq. Datos</v>
      </c>
      <c r="Q404">
        <v>2</v>
      </c>
      <c r="R404" t="s">
        <v>4</v>
      </c>
      <c r="S404" t="s">
        <v>21</v>
      </c>
      <c r="T404" s="21">
        <v>1</v>
      </c>
      <c r="U404" s="21" t="str" cm="1">
        <f t="array" ref="U404">_xlfn.IFS(T404=0,"Prenovato",T404=1,"Novato",T404=2,"Principiante avanzado",T404=3,"Competente",T404=4,"Proficiente",T404=5,"Master")</f>
        <v>Novato</v>
      </c>
      <c r="V404" s="21">
        <v>2</v>
      </c>
      <c r="W404" s="21" t="str" cm="1">
        <f t="array" ref="W404">_xlfn.IFS(V404=0,"No evidenciado",V404=1,"Novato",V404=2,"Principiante avanzado",V404=3,"Competente",V404=4,"Proficiente",V404=5,"Master")</f>
        <v>Principiante avanzado</v>
      </c>
      <c r="X404" s="21">
        <v>2</v>
      </c>
      <c r="Y404" s="21" t="str" cm="1">
        <f t="array" ref="Y404">_xlfn.IFS(X404=0,"No evidenciado",X404=1,"Novato",X404=2,"Principiante avanzado",X404=3,"Competente",X404=4,"Proficiente",X404=5,"Master")</f>
        <v>Principiante avanzado</v>
      </c>
      <c r="Z404" s="21">
        <v>3</v>
      </c>
      <c r="AA404" s="21" t="str" cm="1">
        <f t="array" ref="AA404">_xlfn.IFS(Z404=0,"No evidenciado",Z404=1,"Novato",Z404=2,"Principiante avanzado",Z404=3,"Competente",Z404=4,"Proficiente",Z404=5,"Master")</f>
        <v>Competente</v>
      </c>
      <c r="AB404" s="21">
        <v>1</v>
      </c>
      <c r="AC404" s="21" t="str" cm="1">
        <f t="array" ref="AC404">_xlfn.IFS(AB404=0,"Prenovato",AB404=1,"Novato",AB404=2,"Principiante avanzado",AB404=3,"Competente",AB404=4,"Proficiente",AB404=5,"Master")</f>
        <v>Novato</v>
      </c>
      <c r="AD404" s="21" t="str">
        <f t="shared" si="35"/>
        <v>EVALUACIÓN</v>
      </c>
    </row>
    <row r="405" spans="1:30" x14ac:dyDescent="0.25">
      <c r="A405" t="s">
        <v>198</v>
      </c>
      <c r="B405" t="s">
        <v>204</v>
      </c>
      <c r="C405" t="s">
        <v>205</v>
      </c>
      <c r="D405" t="s">
        <v>207</v>
      </c>
      <c r="E405" t="s">
        <v>233</v>
      </c>
      <c r="F405" t="s">
        <v>272</v>
      </c>
      <c r="G405" t="s">
        <v>314</v>
      </c>
      <c r="H405" s="5">
        <v>44593</v>
      </c>
      <c r="I405" s="1">
        <f t="shared" ca="1" si="32"/>
        <v>16</v>
      </c>
      <c r="J405" s="1" t="str">
        <f t="shared" ca="1" si="33"/>
        <v>3. Mayor a 6 meses</v>
      </c>
      <c r="K405" t="str">
        <f t="shared" si="31"/>
        <v>NO</v>
      </c>
      <c r="L405" t="s">
        <v>330</v>
      </c>
      <c r="M405" t="s">
        <v>333</v>
      </c>
      <c r="N405" t="s">
        <v>345</v>
      </c>
      <c r="O405" t="s">
        <v>345</v>
      </c>
      <c r="P405" t="str">
        <f t="shared" si="34"/>
        <v>DIANA ESTEFANIA CHAVEZ NEYRATecnología BCP</v>
      </c>
      <c r="Q405">
        <v>2</v>
      </c>
      <c r="R405" t="s">
        <v>4</v>
      </c>
      <c r="S405" t="s">
        <v>21</v>
      </c>
      <c r="T405" s="21">
        <v>1</v>
      </c>
      <c r="U405" s="21" t="str" cm="1">
        <f t="array" ref="U405">_xlfn.IFS(T405=0,"Prenovato",T405=1,"Novato",T405=2,"Principiante avanzado",T405=3,"Competente",T405=4,"Proficiente",T405=5,"Master")</f>
        <v>Novato</v>
      </c>
      <c r="V405" s="21">
        <v>2</v>
      </c>
      <c r="W405" s="21" t="str" cm="1">
        <f t="array" ref="W405">_xlfn.IFS(V405=0,"No evidenciado",V405=1,"Novato",V405=2,"Principiante avanzado",V405=3,"Competente",V405=4,"Proficiente",V405=5,"Master")</f>
        <v>Principiante avanzado</v>
      </c>
      <c r="X405" s="21">
        <v>2</v>
      </c>
      <c r="Y405" s="21" t="str" cm="1">
        <f t="array" ref="Y405">_xlfn.IFS(X405=0,"No evidenciado",X405=1,"Novato",X405=2,"Principiante avanzado",X405=3,"Competente",X405=4,"Proficiente",X405=5,"Master")</f>
        <v>Principiante avanzado</v>
      </c>
      <c r="Z405" s="21">
        <v>3</v>
      </c>
      <c r="AA405" s="21" t="str" cm="1">
        <f t="array" ref="AA405">_xlfn.IFS(Z405=0,"No evidenciado",Z405=1,"Novato",Z405=2,"Principiante avanzado",Z405=3,"Competente",Z405=4,"Proficiente",Z405=5,"Master")</f>
        <v>Competente</v>
      </c>
      <c r="AB405" s="21">
        <v>1</v>
      </c>
      <c r="AC405" s="21" t="str" cm="1">
        <f t="array" ref="AC405">_xlfn.IFS(AB405=0,"Prenovato",AB405=1,"Novato",AB405=2,"Principiante avanzado",AB405=3,"Competente",AB405=4,"Proficiente",AB405=5,"Master")</f>
        <v>Novato</v>
      </c>
      <c r="AD405" s="21" t="str">
        <f t="shared" si="35"/>
        <v>EVALUACIÓN</v>
      </c>
    </row>
    <row r="406" spans="1:30" x14ac:dyDescent="0.25">
      <c r="A406" t="s">
        <v>198</v>
      </c>
      <c r="B406" t="s">
        <v>204</v>
      </c>
      <c r="C406" t="s">
        <v>205</v>
      </c>
      <c r="D406" t="s">
        <v>207</v>
      </c>
      <c r="E406" t="s">
        <v>233</v>
      </c>
      <c r="F406" t="s">
        <v>272</v>
      </c>
      <c r="G406" t="s">
        <v>314</v>
      </c>
      <c r="H406" s="5">
        <v>44593</v>
      </c>
      <c r="I406" s="1">
        <f t="shared" ca="1" si="32"/>
        <v>16</v>
      </c>
      <c r="J406" s="1" t="str">
        <f t="shared" ca="1" si="33"/>
        <v>3. Mayor a 6 meses</v>
      </c>
      <c r="K406" t="str">
        <f t="shared" si="31"/>
        <v>NO</v>
      </c>
      <c r="L406" t="s">
        <v>330</v>
      </c>
      <c r="M406" t="s">
        <v>332</v>
      </c>
      <c r="N406" t="s">
        <v>345</v>
      </c>
      <c r="O406" t="s">
        <v>345</v>
      </c>
      <c r="P406" t="str">
        <f t="shared" si="34"/>
        <v>DIANA ESTEFANIA CHAVEZ NEYRAPrincipios de seguridad</v>
      </c>
      <c r="Q406">
        <v>2</v>
      </c>
      <c r="R406" t="s">
        <v>4</v>
      </c>
      <c r="S406" t="s">
        <v>21</v>
      </c>
      <c r="T406" s="21">
        <v>1</v>
      </c>
      <c r="U406" s="21" t="str" cm="1">
        <f t="array" ref="U406">_xlfn.IFS(T406=0,"Prenovato",T406=1,"Novato",T406=2,"Principiante avanzado",T406=3,"Competente",T406=4,"Proficiente",T406=5,"Master")</f>
        <v>Novato</v>
      </c>
      <c r="V406" s="21">
        <v>2</v>
      </c>
      <c r="W406" s="21" t="str" cm="1">
        <f t="array" ref="W406">_xlfn.IFS(V406=0,"No evidenciado",V406=1,"Novato",V406=2,"Principiante avanzado",V406=3,"Competente",V406=4,"Proficiente",V406=5,"Master")</f>
        <v>Principiante avanzado</v>
      </c>
      <c r="X406" s="21">
        <v>2</v>
      </c>
      <c r="Y406" s="21" t="str" cm="1">
        <f t="array" ref="Y406">_xlfn.IFS(X406=0,"No evidenciado",X406=1,"Novato",X406=2,"Principiante avanzado",X406=3,"Competente",X406=4,"Proficiente",X406=5,"Master")</f>
        <v>Principiante avanzado</v>
      </c>
      <c r="Z406" s="21">
        <v>3</v>
      </c>
      <c r="AA406" s="21" t="str" cm="1">
        <f t="array" ref="AA406">_xlfn.IFS(Z406=0,"No evidenciado",Z406=1,"Novato",Z406=2,"Principiante avanzado",Z406=3,"Competente",Z406=4,"Proficiente",Z406=5,"Master")</f>
        <v>Competente</v>
      </c>
      <c r="AB406" s="21">
        <v>1</v>
      </c>
      <c r="AC406" s="21" t="str" cm="1">
        <f t="array" ref="AC406">_xlfn.IFS(AB406=0,"Prenovato",AB406=1,"Novato",AB406=2,"Principiante avanzado",AB406=3,"Competente",AB406=4,"Proficiente",AB406=5,"Master")</f>
        <v>Novato</v>
      </c>
      <c r="AD406" s="21" t="str">
        <f t="shared" si="35"/>
        <v>EVALUACIÓN</v>
      </c>
    </row>
    <row r="407" spans="1:30" x14ac:dyDescent="0.25">
      <c r="A407" t="s">
        <v>198</v>
      </c>
      <c r="B407" t="s">
        <v>204</v>
      </c>
      <c r="C407" t="s">
        <v>205</v>
      </c>
      <c r="D407" t="s">
        <v>207</v>
      </c>
      <c r="E407" t="s">
        <v>233</v>
      </c>
      <c r="F407" t="s">
        <v>272</v>
      </c>
      <c r="G407" t="s">
        <v>314</v>
      </c>
      <c r="H407" s="5">
        <v>44593</v>
      </c>
      <c r="I407" s="1">
        <f t="shared" ca="1" si="32"/>
        <v>16</v>
      </c>
      <c r="J407" s="1" t="str">
        <f t="shared" ca="1" si="33"/>
        <v>3. Mayor a 6 meses</v>
      </c>
      <c r="K407" t="str">
        <f t="shared" si="31"/>
        <v>NO</v>
      </c>
      <c r="L407" t="s">
        <v>330</v>
      </c>
      <c r="M407" t="s">
        <v>331</v>
      </c>
      <c r="N407" t="s">
        <v>345</v>
      </c>
      <c r="O407" t="s">
        <v>345</v>
      </c>
      <c r="P407" t="str">
        <f t="shared" si="34"/>
        <v>DIANA ESTEFANIA CHAVEZ NEYRACloud</v>
      </c>
      <c r="Q407">
        <v>2</v>
      </c>
      <c r="R407" t="s">
        <v>4</v>
      </c>
      <c r="S407" t="s">
        <v>21</v>
      </c>
      <c r="T407" s="21">
        <v>1</v>
      </c>
      <c r="U407" s="21" t="str" cm="1">
        <f t="array" ref="U407">_xlfn.IFS(T407=0,"Prenovato",T407=1,"Novato",T407=2,"Principiante avanzado",T407=3,"Competente",T407=4,"Proficiente",T407=5,"Master")</f>
        <v>Novato</v>
      </c>
      <c r="V407" s="21">
        <v>2</v>
      </c>
      <c r="W407" s="21" t="str" cm="1">
        <f t="array" ref="W407">_xlfn.IFS(V407=0,"No evidenciado",V407=1,"Novato",V407=2,"Principiante avanzado",V407=3,"Competente",V407=4,"Proficiente",V407=5,"Master")</f>
        <v>Principiante avanzado</v>
      </c>
      <c r="X407" s="21">
        <v>2</v>
      </c>
      <c r="Y407" s="21" t="str" cm="1">
        <f t="array" ref="Y407">_xlfn.IFS(X407=0,"No evidenciado",X407=1,"Novato",X407=2,"Principiante avanzado",X407=3,"Competente",X407=4,"Proficiente",X407=5,"Master")</f>
        <v>Principiante avanzado</v>
      </c>
      <c r="Z407" s="21">
        <v>3</v>
      </c>
      <c r="AA407" s="21" t="str" cm="1">
        <f t="array" ref="AA407">_xlfn.IFS(Z407=0,"No evidenciado",Z407=1,"Novato",Z407=2,"Principiante avanzado",Z407=3,"Competente",Z407=4,"Proficiente",Z407=5,"Master")</f>
        <v>Competente</v>
      </c>
      <c r="AB407" s="21">
        <v>1</v>
      </c>
      <c r="AC407" s="21" t="str" cm="1">
        <f t="array" ref="AC407">_xlfn.IFS(AB407=0,"Prenovato",AB407=1,"Novato",AB407=2,"Principiante avanzado",AB407=3,"Competente",AB407=4,"Proficiente",AB407=5,"Master")</f>
        <v>Novato</v>
      </c>
      <c r="AD407" s="21" t="str">
        <f t="shared" si="35"/>
        <v>EVALUACIÓN</v>
      </c>
    </row>
    <row r="408" spans="1:30" x14ac:dyDescent="0.25">
      <c r="A408" t="s">
        <v>194</v>
      </c>
      <c r="B408" t="s">
        <v>200</v>
      </c>
      <c r="C408" t="s">
        <v>205</v>
      </c>
      <c r="D408" t="s">
        <v>207</v>
      </c>
      <c r="E408" t="s">
        <v>234</v>
      </c>
      <c r="F408" t="s">
        <v>273</v>
      </c>
      <c r="G408" t="s">
        <v>315</v>
      </c>
      <c r="H408" s="5">
        <v>44701</v>
      </c>
      <c r="I408" s="1">
        <f t="shared" ca="1" si="32"/>
        <v>12</v>
      </c>
      <c r="J408" s="1" t="str">
        <f t="shared" ca="1" si="33"/>
        <v>3. Mayor a 6 meses</v>
      </c>
      <c r="K408" t="str">
        <f t="shared" si="31"/>
        <v>NO</v>
      </c>
      <c r="L408" t="s">
        <v>330</v>
      </c>
      <c r="M408" t="s">
        <v>333</v>
      </c>
      <c r="N408" t="s">
        <v>345</v>
      </c>
      <c r="O408" t="s">
        <v>345</v>
      </c>
      <c r="P408" t="str">
        <f t="shared" si="34"/>
        <v>RUBEN JACKSON YMAN QUIÑONESTecnología BCP</v>
      </c>
      <c r="Q408">
        <v>2</v>
      </c>
      <c r="R408" t="s">
        <v>4</v>
      </c>
      <c r="S408" t="s">
        <v>21</v>
      </c>
      <c r="T408" s="21">
        <v>2</v>
      </c>
      <c r="U408" s="21" t="str" cm="1">
        <f t="array" ref="U408">_xlfn.IFS(T408=0,"Prenovato",T408=1,"Novato",T408=2,"Principiante avanzado",T408=3,"Competente",T408=4,"Proficiente",T408=5,"Master")</f>
        <v>Principiante avanzado</v>
      </c>
      <c r="V408" s="21">
        <v>3</v>
      </c>
      <c r="W408" s="21" t="str" cm="1">
        <f t="array" ref="W408">_xlfn.IFS(V408=0,"No evidenciado",V408=1,"Novato",V408=2,"Principiante avanzado",V408=3,"Competente",V408=4,"Proficiente",V408=5,"Master")</f>
        <v>Competente</v>
      </c>
      <c r="X408" s="21">
        <v>2</v>
      </c>
      <c r="Y408" s="21" t="str" cm="1">
        <f t="array" ref="Y408">_xlfn.IFS(X408=0,"No evidenciado",X408=1,"Novato",X408=2,"Principiante avanzado",X408=3,"Competente",X408=4,"Proficiente",X408=5,"Master")</f>
        <v>Principiante avanzado</v>
      </c>
      <c r="Z408" s="21">
        <v>3</v>
      </c>
      <c r="AA408" s="21" t="str" cm="1">
        <f t="array" ref="AA408">_xlfn.IFS(Z408=0,"No evidenciado",Z408=1,"Novato",Z408=2,"Principiante avanzado",Z408=3,"Competente",Z408=4,"Proficiente",Z408=5,"Master")</f>
        <v>Competente</v>
      </c>
      <c r="AB408" s="21">
        <v>2</v>
      </c>
      <c r="AC408" s="21" t="str" cm="1">
        <f t="array" ref="AC408">_xlfn.IFS(AB408=0,"Prenovato",AB408=1,"Novato",AB408=2,"Principiante avanzado",AB408=3,"Competente",AB408=4,"Proficiente",AB408=5,"Master")</f>
        <v>Principiante avanzado</v>
      </c>
      <c r="AD408" s="21" t="str">
        <f t="shared" si="35"/>
        <v>EVALUACIÓN</v>
      </c>
    </row>
    <row r="409" spans="1:30" x14ac:dyDescent="0.25">
      <c r="A409" t="s">
        <v>194</v>
      </c>
      <c r="B409" t="s">
        <v>200</v>
      </c>
      <c r="C409" t="s">
        <v>205</v>
      </c>
      <c r="D409" t="s">
        <v>207</v>
      </c>
      <c r="E409" t="s">
        <v>234</v>
      </c>
      <c r="F409" t="s">
        <v>273</v>
      </c>
      <c r="G409" t="s">
        <v>315</v>
      </c>
      <c r="H409" s="5">
        <v>44701</v>
      </c>
      <c r="I409" s="1">
        <f t="shared" ca="1" si="32"/>
        <v>12</v>
      </c>
      <c r="J409" s="1" t="str">
        <f t="shared" ca="1" si="33"/>
        <v>3. Mayor a 6 meses</v>
      </c>
      <c r="K409" t="str">
        <f t="shared" si="31"/>
        <v>NO</v>
      </c>
      <c r="L409" t="s">
        <v>330</v>
      </c>
      <c r="M409" t="s">
        <v>332</v>
      </c>
      <c r="N409" t="s">
        <v>345</v>
      </c>
      <c r="O409" t="s">
        <v>345</v>
      </c>
      <c r="P409" t="str">
        <f t="shared" si="34"/>
        <v>RUBEN JACKSON YMAN QUIÑONESPrincipios de seguridad</v>
      </c>
      <c r="Q409">
        <v>2</v>
      </c>
      <c r="R409" t="s">
        <v>4</v>
      </c>
      <c r="S409" t="s">
        <v>21</v>
      </c>
      <c r="T409" s="21">
        <v>2</v>
      </c>
      <c r="U409" s="21" t="str" cm="1">
        <f t="array" ref="U409">_xlfn.IFS(T409=0,"Prenovato",T409=1,"Novato",T409=2,"Principiante avanzado",T409=3,"Competente",T409=4,"Proficiente",T409=5,"Master")</f>
        <v>Principiante avanzado</v>
      </c>
      <c r="V409" s="21">
        <v>3</v>
      </c>
      <c r="W409" s="21" t="str" cm="1">
        <f t="array" ref="W409">_xlfn.IFS(V409=0,"No evidenciado",V409=1,"Novato",V409=2,"Principiante avanzado",V409=3,"Competente",V409=4,"Proficiente",V409=5,"Master")</f>
        <v>Competente</v>
      </c>
      <c r="X409" s="21">
        <v>2</v>
      </c>
      <c r="Y409" s="21" t="str" cm="1">
        <f t="array" ref="Y409">_xlfn.IFS(X409=0,"No evidenciado",X409=1,"Novato",X409=2,"Principiante avanzado",X409=3,"Competente",X409=4,"Proficiente",X409=5,"Master")</f>
        <v>Principiante avanzado</v>
      </c>
      <c r="Z409" s="21">
        <v>3</v>
      </c>
      <c r="AA409" s="21" t="str" cm="1">
        <f t="array" ref="AA409">_xlfn.IFS(Z409=0,"No evidenciado",Z409=1,"Novato",Z409=2,"Principiante avanzado",Z409=3,"Competente",Z409=4,"Proficiente",Z409=5,"Master")</f>
        <v>Competente</v>
      </c>
      <c r="AB409" s="21">
        <v>2</v>
      </c>
      <c r="AC409" s="21" t="str" cm="1">
        <f t="array" ref="AC409">_xlfn.IFS(AB409=0,"Prenovato",AB409=1,"Novato",AB409=2,"Principiante avanzado",AB409=3,"Competente",AB409=4,"Proficiente",AB409=5,"Master")</f>
        <v>Principiante avanzado</v>
      </c>
      <c r="AD409" s="21" t="str">
        <f t="shared" si="35"/>
        <v>EVALUACIÓN</v>
      </c>
    </row>
    <row r="410" spans="1:30" x14ac:dyDescent="0.25">
      <c r="A410" t="s">
        <v>194</v>
      </c>
      <c r="B410" t="s">
        <v>200</v>
      </c>
      <c r="C410" t="s">
        <v>205</v>
      </c>
      <c r="D410" t="s">
        <v>207</v>
      </c>
      <c r="E410" t="s">
        <v>234</v>
      </c>
      <c r="F410" t="s">
        <v>273</v>
      </c>
      <c r="G410" t="s">
        <v>315</v>
      </c>
      <c r="H410" s="5">
        <v>44701</v>
      </c>
      <c r="I410" s="1">
        <f t="shared" ca="1" si="32"/>
        <v>12</v>
      </c>
      <c r="J410" s="1" t="str">
        <f t="shared" ca="1" si="33"/>
        <v>3. Mayor a 6 meses</v>
      </c>
      <c r="K410" t="str">
        <f t="shared" si="31"/>
        <v>NO</v>
      </c>
      <c r="L410" t="s">
        <v>330</v>
      </c>
      <c r="M410" t="s">
        <v>336</v>
      </c>
      <c r="N410" t="s">
        <v>345</v>
      </c>
      <c r="O410" t="s">
        <v>345</v>
      </c>
      <c r="P410" t="str">
        <f t="shared" si="34"/>
        <v>RUBEN JACKSON YMAN QUIÑONESPatrones de Arq. Datos</v>
      </c>
      <c r="Q410">
        <v>2</v>
      </c>
      <c r="R410" t="s">
        <v>4</v>
      </c>
      <c r="S410" t="s">
        <v>21</v>
      </c>
      <c r="T410" s="21">
        <v>2</v>
      </c>
      <c r="U410" s="21" t="str" cm="1">
        <f t="array" ref="U410">_xlfn.IFS(T410=0,"Prenovato",T410=1,"Novato",T410=2,"Principiante avanzado",T410=3,"Competente",T410=4,"Proficiente",T410=5,"Master")</f>
        <v>Principiante avanzado</v>
      </c>
      <c r="V410" s="21">
        <v>3</v>
      </c>
      <c r="W410" s="21" t="str" cm="1">
        <f t="array" ref="W410">_xlfn.IFS(V410=0,"No evidenciado",V410=1,"Novato",V410=2,"Principiante avanzado",V410=3,"Competente",V410=4,"Proficiente",V410=5,"Master")</f>
        <v>Competente</v>
      </c>
      <c r="X410" s="21">
        <v>2</v>
      </c>
      <c r="Y410" s="21" t="str" cm="1">
        <f t="array" ref="Y410">_xlfn.IFS(X410=0,"No evidenciado",X410=1,"Novato",X410=2,"Principiante avanzado",X410=3,"Competente",X410=4,"Proficiente",X410=5,"Master")</f>
        <v>Principiante avanzado</v>
      </c>
      <c r="Z410" s="21">
        <v>3</v>
      </c>
      <c r="AA410" s="21" t="str" cm="1">
        <f t="array" ref="AA410">_xlfn.IFS(Z410=0,"No evidenciado",Z410=1,"Novato",Z410=2,"Principiante avanzado",Z410=3,"Competente",Z410=4,"Proficiente",Z410=5,"Master")</f>
        <v>Competente</v>
      </c>
      <c r="AB410" s="21">
        <v>2</v>
      </c>
      <c r="AC410" s="21" t="str" cm="1">
        <f t="array" ref="AC410">_xlfn.IFS(AB410=0,"Prenovato",AB410=1,"Novato",AB410=2,"Principiante avanzado",AB410=3,"Competente",AB410=4,"Proficiente",AB410=5,"Master")</f>
        <v>Principiante avanzado</v>
      </c>
      <c r="AD410" s="21" t="str">
        <f t="shared" si="35"/>
        <v>EVALUACIÓN</v>
      </c>
    </row>
    <row r="411" spans="1:30" x14ac:dyDescent="0.25">
      <c r="A411" t="s">
        <v>194</v>
      </c>
      <c r="B411" t="s">
        <v>200</v>
      </c>
      <c r="C411" t="s">
        <v>205</v>
      </c>
      <c r="D411" t="s">
        <v>207</v>
      </c>
      <c r="E411" t="s">
        <v>234</v>
      </c>
      <c r="F411" t="s">
        <v>273</v>
      </c>
      <c r="G411" t="s">
        <v>315</v>
      </c>
      <c r="H411" s="5">
        <v>44701</v>
      </c>
      <c r="I411" s="1">
        <f t="shared" ca="1" si="32"/>
        <v>12</v>
      </c>
      <c r="J411" s="1" t="str">
        <f t="shared" ca="1" si="33"/>
        <v>3. Mayor a 6 meses</v>
      </c>
      <c r="K411" t="str">
        <f t="shared" si="31"/>
        <v>NO</v>
      </c>
      <c r="L411" t="s">
        <v>330</v>
      </c>
      <c r="M411" t="s">
        <v>335</v>
      </c>
      <c r="N411" t="s">
        <v>31</v>
      </c>
      <c r="O411" t="s">
        <v>31</v>
      </c>
      <c r="P411" t="str">
        <f t="shared" si="34"/>
        <v>RUBEN JACKSON YMAN QUIÑONESPatrones de Arq. Soluciones</v>
      </c>
      <c r="Q411">
        <v>2</v>
      </c>
      <c r="R411" t="s">
        <v>4</v>
      </c>
      <c r="S411" t="s">
        <v>21</v>
      </c>
      <c r="T411" s="21">
        <v>2</v>
      </c>
      <c r="U411" s="21" t="str" cm="1">
        <f t="array" ref="U411">_xlfn.IFS(T411=0,"Prenovato",T411=1,"Novato",T411=2,"Principiante avanzado",T411=3,"Competente",T411=4,"Proficiente",T411=5,"Master")</f>
        <v>Principiante avanzado</v>
      </c>
      <c r="V411" s="21">
        <v>3</v>
      </c>
      <c r="W411" s="21" t="str" cm="1">
        <f t="array" ref="W411">_xlfn.IFS(V411=0,"No evidenciado",V411=1,"Novato",V411=2,"Principiante avanzado",V411=3,"Competente",V411=4,"Proficiente",V411=5,"Master")</f>
        <v>Competente</v>
      </c>
      <c r="X411" s="21">
        <v>2</v>
      </c>
      <c r="Y411" s="21" t="str" cm="1">
        <f t="array" ref="Y411">_xlfn.IFS(X411=0,"No evidenciado",X411=1,"Novato",X411=2,"Principiante avanzado",X411=3,"Competente",X411=4,"Proficiente",X411=5,"Master")</f>
        <v>Principiante avanzado</v>
      </c>
      <c r="Z411" s="21">
        <v>3</v>
      </c>
      <c r="AA411" s="21" t="str" cm="1">
        <f t="array" ref="AA411">_xlfn.IFS(Z411=0,"No evidenciado",Z411=1,"Novato",Z411=2,"Principiante avanzado",Z411=3,"Competente",Z411=4,"Proficiente",Z411=5,"Master")</f>
        <v>Competente</v>
      </c>
      <c r="AB411" s="21">
        <v>2</v>
      </c>
      <c r="AC411" s="21" t="str" cm="1">
        <f t="array" ref="AC411">_xlfn.IFS(AB411=0,"Prenovato",AB411=1,"Novato",AB411=2,"Principiante avanzado",AB411=3,"Competente",AB411=4,"Proficiente",AB411=5,"Master")</f>
        <v>Principiante avanzado</v>
      </c>
      <c r="AD411" s="21" t="str">
        <f t="shared" si="35"/>
        <v>EVALUACIÓN</v>
      </c>
    </row>
    <row r="412" spans="1:30" x14ac:dyDescent="0.25">
      <c r="A412" t="s">
        <v>194</v>
      </c>
      <c r="B412" t="s">
        <v>200</v>
      </c>
      <c r="C412" t="s">
        <v>205</v>
      </c>
      <c r="D412" t="s">
        <v>207</v>
      </c>
      <c r="E412" t="s">
        <v>234</v>
      </c>
      <c r="F412" t="s">
        <v>273</v>
      </c>
      <c r="G412" t="s">
        <v>315</v>
      </c>
      <c r="H412" s="5">
        <v>44701</v>
      </c>
      <c r="I412" s="1">
        <f t="shared" ca="1" si="32"/>
        <v>12</v>
      </c>
      <c r="J412" s="1" t="str">
        <f t="shared" ca="1" si="33"/>
        <v>3. Mayor a 6 meses</v>
      </c>
      <c r="K412" t="str">
        <f t="shared" si="31"/>
        <v>NO</v>
      </c>
      <c r="L412" t="s">
        <v>330</v>
      </c>
      <c r="M412" t="s">
        <v>334</v>
      </c>
      <c r="N412" t="s">
        <v>31</v>
      </c>
      <c r="O412" t="s">
        <v>31</v>
      </c>
      <c r="P412" t="str">
        <f t="shared" si="34"/>
        <v>RUBEN JACKSON YMAN QUIÑONESPlataformas</v>
      </c>
      <c r="Q412">
        <v>2</v>
      </c>
      <c r="R412" t="s">
        <v>4</v>
      </c>
      <c r="S412" t="s">
        <v>21</v>
      </c>
      <c r="T412" s="21">
        <v>2</v>
      </c>
      <c r="U412" s="21" t="str" cm="1">
        <f t="array" ref="U412">_xlfn.IFS(T412=0,"Prenovato",T412=1,"Novato",T412=2,"Principiante avanzado",T412=3,"Competente",T412=4,"Proficiente",T412=5,"Master")</f>
        <v>Principiante avanzado</v>
      </c>
      <c r="V412" s="21">
        <v>3</v>
      </c>
      <c r="W412" s="21" t="str" cm="1">
        <f t="array" ref="W412">_xlfn.IFS(V412=0,"No evidenciado",V412=1,"Novato",V412=2,"Principiante avanzado",V412=3,"Competente",V412=4,"Proficiente",V412=5,"Master")</f>
        <v>Competente</v>
      </c>
      <c r="X412" s="21">
        <v>2</v>
      </c>
      <c r="Y412" s="21" t="str" cm="1">
        <f t="array" ref="Y412">_xlfn.IFS(X412=0,"No evidenciado",X412=1,"Novato",X412=2,"Principiante avanzado",X412=3,"Competente",X412=4,"Proficiente",X412=5,"Master")</f>
        <v>Principiante avanzado</v>
      </c>
      <c r="Z412" s="21">
        <v>3</v>
      </c>
      <c r="AA412" s="21" t="str" cm="1">
        <f t="array" ref="AA412">_xlfn.IFS(Z412=0,"No evidenciado",Z412=1,"Novato",Z412=2,"Principiante avanzado",Z412=3,"Competente",Z412=4,"Proficiente",Z412=5,"Master")</f>
        <v>Competente</v>
      </c>
      <c r="AB412" s="21">
        <v>2</v>
      </c>
      <c r="AC412" s="21" t="str" cm="1">
        <f t="array" ref="AC412">_xlfn.IFS(AB412=0,"Prenovato",AB412=1,"Novato",AB412=2,"Principiante avanzado",AB412=3,"Competente",AB412=4,"Proficiente",AB412=5,"Master")</f>
        <v>Principiante avanzado</v>
      </c>
      <c r="AD412" s="21" t="str">
        <f t="shared" si="35"/>
        <v>EVALUACIÓN</v>
      </c>
    </row>
    <row r="413" spans="1:30" x14ac:dyDescent="0.25">
      <c r="A413" t="s">
        <v>194</v>
      </c>
      <c r="B413" t="s">
        <v>200</v>
      </c>
      <c r="C413" t="s">
        <v>205</v>
      </c>
      <c r="D413" t="s">
        <v>207</v>
      </c>
      <c r="E413" t="s">
        <v>234</v>
      </c>
      <c r="F413" t="s">
        <v>273</v>
      </c>
      <c r="G413" t="s">
        <v>315</v>
      </c>
      <c r="H413" s="5">
        <v>44701</v>
      </c>
      <c r="I413" s="1">
        <f t="shared" ca="1" si="32"/>
        <v>12</v>
      </c>
      <c r="J413" s="1" t="str">
        <f t="shared" ca="1" si="33"/>
        <v>3. Mayor a 6 meses</v>
      </c>
      <c r="K413" t="str">
        <f t="shared" si="31"/>
        <v>NO</v>
      </c>
      <c r="L413" t="s">
        <v>330</v>
      </c>
      <c r="M413" t="s">
        <v>337</v>
      </c>
      <c r="N413" t="s">
        <v>345</v>
      </c>
      <c r="O413" t="s">
        <v>345</v>
      </c>
      <c r="P413" t="str">
        <f t="shared" si="34"/>
        <v>RUBEN JACKSON YMAN QUIÑONESModelos Bancarios</v>
      </c>
      <c r="Q413">
        <v>1</v>
      </c>
      <c r="R413" t="s">
        <v>6</v>
      </c>
      <c r="S413" t="s">
        <v>21</v>
      </c>
      <c r="T413" s="21">
        <v>2</v>
      </c>
      <c r="U413" s="21" t="str" cm="1">
        <f t="array" ref="U413">_xlfn.IFS(T413=0,"Prenovato",T413=1,"Novato",T413=2,"Principiante avanzado",T413=3,"Competente",T413=4,"Proficiente",T413=5,"Master")</f>
        <v>Principiante avanzado</v>
      </c>
      <c r="V413" s="21">
        <v>3</v>
      </c>
      <c r="W413" s="21" t="str" cm="1">
        <f t="array" ref="W413">_xlfn.IFS(V413=0,"No evidenciado",V413=1,"Novato",V413=2,"Principiante avanzado",V413=3,"Competente",V413=4,"Proficiente",V413=5,"Master")</f>
        <v>Competente</v>
      </c>
      <c r="X413" s="21">
        <v>2</v>
      </c>
      <c r="Y413" s="21" t="str" cm="1">
        <f t="array" ref="Y413">_xlfn.IFS(X413=0,"No evidenciado",X413=1,"Novato",X413=2,"Principiante avanzado",X413=3,"Competente",X413=4,"Proficiente",X413=5,"Master")</f>
        <v>Principiante avanzado</v>
      </c>
      <c r="Z413" s="21">
        <v>3</v>
      </c>
      <c r="AA413" s="21" t="str" cm="1">
        <f t="array" ref="AA413">_xlfn.IFS(Z413=0,"No evidenciado",Z413=1,"Novato",Z413=2,"Principiante avanzado",Z413=3,"Competente",Z413=4,"Proficiente",Z413=5,"Master")</f>
        <v>Competente</v>
      </c>
      <c r="AB413" s="21">
        <v>2</v>
      </c>
      <c r="AC413" s="21" t="str" cm="1">
        <f t="array" ref="AC413">_xlfn.IFS(AB413=0,"Prenovato",AB413=1,"Novato",AB413=2,"Principiante avanzado",AB413=3,"Competente",AB413=4,"Proficiente",AB413=5,"Master")</f>
        <v>Principiante avanzado</v>
      </c>
      <c r="AD413" s="21" t="str">
        <f t="shared" si="35"/>
        <v>EVALUACIÓN</v>
      </c>
    </row>
    <row r="414" spans="1:30" x14ac:dyDescent="0.25">
      <c r="A414" t="s">
        <v>194</v>
      </c>
      <c r="B414" t="s">
        <v>200</v>
      </c>
      <c r="C414" t="s">
        <v>205</v>
      </c>
      <c r="D414" t="s">
        <v>207</v>
      </c>
      <c r="E414" t="s">
        <v>234</v>
      </c>
      <c r="F414" t="s">
        <v>273</v>
      </c>
      <c r="G414" t="s">
        <v>315</v>
      </c>
      <c r="H414" s="5">
        <v>44701</v>
      </c>
      <c r="I414" s="1">
        <f t="shared" ca="1" si="32"/>
        <v>12</v>
      </c>
      <c r="J414" s="1" t="str">
        <f t="shared" ca="1" si="33"/>
        <v>3. Mayor a 6 meses</v>
      </c>
      <c r="K414" t="str">
        <f t="shared" si="31"/>
        <v>NO</v>
      </c>
      <c r="L414" t="s">
        <v>330</v>
      </c>
      <c r="M414" t="s">
        <v>338</v>
      </c>
      <c r="N414" t="s">
        <v>346</v>
      </c>
      <c r="O414" t="s">
        <v>345</v>
      </c>
      <c r="P414" t="str">
        <f t="shared" si="34"/>
        <v>RUBEN JACKSON YMAN QUIÑONESOpen Banking</v>
      </c>
      <c r="Q414">
        <v>1</v>
      </c>
      <c r="R414" t="s">
        <v>6</v>
      </c>
      <c r="S414" t="s">
        <v>21</v>
      </c>
      <c r="T414" s="21">
        <v>2</v>
      </c>
      <c r="U414" s="21" t="str" cm="1">
        <f t="array" ref="U414">_xlfn.IFS(T414=0,"Prenovato",T414=1,"Novato",T414=2,"Principiante avanzado",T414=3,"Competente",T414=4,"Proficiente",T414=5,"Master")</f>
        <v>Principiante avanzado</v>
      </c>
      <c r="V414" s="21">
        <v>3</v>
      </c>
      <c r="W414" s="21" t="str" cm="1">
        <f t="array" ref="W414">_xlfn.IFS(V414=0,"No evidenciado",V414=1,"Novato",V414=2,"Principiante avanzado",V414=3,"Competente",V414=4,"Proficiente",V414=5,"Master")</f>
        <v>Competente</v>
      </c>
      <c r="X414" s="21">
        <v>2</v>
      </c>
      <c r="Y414" s="21" t="str" cm="1">
        <f t="array" ref="Y414">_xlfn.IFS(X414=0,"No evidenciado",X414=1,"Novato",X414=2,"Principiante avanzado",X414=3,"Competente",X414=4,"Proficiente",X414=5,"Master")</f>
        <v>Principiante avanzado</v>
      </c>
      <c r="Z414" s="21">
        <v>3</v>
      </c>
      <c r="AA414" s="21" t="str" cm="1">
        <f t="array" ref="AA414">_xlfn.IFS(Z414=0,"No evidenciado",Z414=1,"Novato",Z414=2,"Principiante avanzado",Z414=3,"Competente",Z414=4,"Proficiente",Z414=5,"Master")</f>
        <v>Competente</v>
      </c>
      <c r="AB414" s="21">
        <v>2</v>
      </c>
      <c r="AC414" s="21" t="str" cm="1">
        <f t="array" ref="AC414">_xlfn.IFS(AB414=0,"Prenovato",AB414=1,"Novato",AB414=2,"Principiante avanzado",AB414=3,"Competente",AB414=4,"Proficiente",AB414=5,"Master")</f>
        <v>Principiante avanzado</v>
      </c>
      <c r="AD414" s="21" t="str">
        <f t="shared" si="35"/>
        <v>EVALUACIÓN</v>
      </c>
    </row>
    <row r="415" spans="1:30" x14ac:dyDescent="0.25">
      <c r="A415" t="s">
        <v>194</v>
      </c>
      <c r="B415" t="s">
        <v>200</v>
      </c>
      <c r="C415" t="s">
        <v>205</v>
      </c>
      <c r="D415" t="s">
        <v>207</v>
      </c>
      <c r="E415" t="s">
        <v>234</v>
      </c>
      <c r="F415" t="s">
        <v>273</v>
      </c>
      <c r="G415" t="s">
        <v>315</v>
      </c>
      <c r="H415" s="5">
        <v>44701</v>
      </c>
      <c r="I415" s="1">
        <f t="shared" ca="1" si="32"/>
        <v>12</v>
      </c>
      <c r="J415" s="1" t="str">
        <f t="shared" ca="1" si="33"/>
        <v>3. Mayor a 6 meses</v>
      </c>
      <c r="K415" t="str">
        <f t="shared" si="31"/>
        <v>NO</v>
      </c>
      <c r="L415" t="s">
        <v>330</v>
      </c>
      <c r="M415" t="s">
        <v>339</v>
      </c>
      <c r="N415" t="s">
        <v>346</v>
      </c>
      <c r="O415" t="s">
        <v>345</v>
      </c>
      <c r="P415" t="str">
        <f t="shared" si="34"/>
        <v>RUBEN JACKSON YMAN QUIÑONESMicroservicios y APIs</v>
      </c>
      <c r="Q415">
        <v>3</v>
      </c>
      <c r="R415" t="s">
        <v>5</v>
      </c>
      <c r="S415" t="s">
        <v>21</v>
      </c>
      <c r="T415" s="21">
        <v>2</v>
      </c>
      <c r="U415" s="21" t="str" cm="1">
        <f t="array" ref="U415">_xlfn.IFS(T415=0,"Prenovato",T415=1,"Novato",T415=2,"Principiante avanzado",T415=3,"Competente",T415=4,"Proficiente",T415=5,"Master")</f>
        <v>Principiante avanzado</v>
      </c>
      <c r="V415" s="21">
        <v>3</v>
      </c>
      <c r="W415" s="21" t="str" cm="1">
        <f t="array" ref="W415">_xlfn.IFS(V415=0,"No evidenciado",V415=1,"Novato",V415=2,"Principiante avanzado",V415=3,"Competente",V415=4,"Proficiente",V415=5,"Master")</f>
        <v>Competente</v>
      </c>
      <c r="X415" s="21">
        <v>2</v>
      </c>
      <c r="Y415" s="21" t="str" cm="1">
        <f t="array" ref="Y415">_xlfn.IFS(X415=0,"No evidenciado",X415=1,"Novato",X415=2,"Principiante avanzado",X415=3,"Competente",X415=4,"Proficiente",X415=5,"Master")</f>
        <v>Principiante avanzado</v>
      </c>
      <c r="Z415" s="21">
        <v>3</v>
      </c>
      <c r="AA415" s="21" t="str" cm="1">
        <f t="array" ref="AA415">_xlfn.IFS(Z415=0,"No evidenciado",Z415=1,"Novato",Z415=2,"Principiante avanzado",Z415=3,"Competente",Z415=4,"Proficiente",Z415=5,"Master")</f>
        <v>Competente</v>
      </c>
      <c r="AB415" s="21">
        <v>2</v>
      </c>
      <c r="AC415" s="21" t="str" cm="1">
        <f t="array" ref="AC415">_xlfn.IFS(AB415=0,"Prenovato",AB415=1,"Novato",AB415=2,"Principiante avanzado",AB415=3,"Competente",AB415=4,"Proficiente",AB415=5,"Master")</f>
        <v>Principiante avanzado</v>
      </c>
      <c r="AD415" s="21" t="str">
        <f t="shared" si="35"/>
        <v>EVALUACIÓN</v>
      </c>
    </row>
    <row r="416" spans="1:30" x14ac:dyDescent="0.25">
      <c r="A416" t="s">
        <v>194</v>
      </c>
      <c r="B416" t="s">
        <v>200</v>
      </c>
      <c r="C416" t="s">
        <v>205</v>
      </c>
      <c r="D416" t="s">
        <v>207</v>
      </c>
      <c r="E416" t="s">
        <v>234</v>
      </c>
      <c r="F416" t="s">
        <v>273</v>
      </c>
      <c r="G416" t="s">
        <v>315</v>
      </c>
      <c r="H416" s="5">
        <v>44701</v>
      </c>
      <c r="I416" s="1">
        <f t="shared" ca="1" si="32"/>
        <v>12</v>
      </c>
      <c r="J416" s="1" t="str">
        <f t="shared" ca="1" si="33"/>
        <v>3. Mayor a 6 meses</v>
      </c>
      <c r="K416" t="str">
        <f t="shared" si="31"/>
        <v>NO</v>
      </c>
      <c r="L416" t="s">
        <v>330</v>
      </c>
      <c r="M416" t="s">
        <v>342</v>
      </c>
      <c r="N416" t="s">
        <v>345</v>
      </c>
      <c r="O416" t="s">
        <v>345</v>
      </c>
      <c r="P416" t="str">
        <f t="shared" si="34"/>
        <v>RUBEN JACKSON YMAN QUIÑONESFrameworks de arquitectura empresarial</v>
      </c>
      <c r="Q416">
        <v>2</v>
      </c>
      <c r="R416" t="s">
        <v>4</v>
      </c>
      <c r="S416" t="s">
        <v>21</v>
      </c>
      <c r="T416" s="21">
        <v>2</v>
      </c>
      <c r="U416" s="21" t="str" cm="1">
        <f t="array" ref="U416">_xlfn.IFS(T416=0,"Prenovato",T416=1,"Novato",T416=2,"Principiante avanzado",T416=3,"Competente",T416=4,"Proficiente",T416=5,"Master")</f>
        <v>Principiante avanzado</v>
      </c>
      <c r="V416" s="21">
        <v>3</v>
      </c>
      <c r="W416" s="21" t="str" cm="1">
        <f t="array" ref="W416">_xlfn.IFS(V416=0,"No evidenciado",V416=1,"Novato",V416=2,"Principiante avanzado",V416=3,"Competente",V416=4,"Proficiente",V416=5,"Master")</f>
        <v>Competente</v>
      </c>
      <c r="X416" s="21">
        <v>2</v>
      </c>
      <c r="Y416" s="21" t="str" cm="1">
        <f t="array" ref="Y416">_xlfn.IFS(X416=0,"No evidenciado",X416=1,"Novato",X416=2,"Principiante avanzado",X416=3,"Competente",X416=4,"Proficiente",X416=5,"Master")</f>
        <v>Principiante avanzado</v>
      </c>
      <c r="Z416" s="21">
        <v>3</v>
      </c>
      <c r="AA416" s="21" t="str" cm="1">
        <f t="array" ref="AA416">_xlfn.IFS(Z416=0,"No evidenciado",Z416=1,"Novato",Z416=2,"Principiante avanzado",Z416=3,"Competente",Z416=4,"Proficiente",Z416=5,"Master")</f>
        <v>Competente</v>
      </c>
      <c r="AB416" s="21">
        <v>2</v>
      </c>
      <c r="AC416" s="21" t="str" cm="1">
        <f t="array" ref="AC416">_xlfn.IFS(AB416=0,"Prenovato",AB416=1,"Novato",AB416=2,"Principiante avanzado",AB416=3,"Competente",AB416=4,"Proficiente",AB416=5,"Master")</f>
        <v>Principiante avanzado</v>
      </c>
      <c r="AD416" s="21" t="str">
        <f t="shared" si="35"/>
        <v>EVALUACIÓN</v>
      </c>
    </row>
    <row r="417" spans="1:30" x14ac:dyDescent="0.25">
      <c r="A417" t="s">
        <v>194</v>
      </c>
      <c r="B417" t="s">
        <v>200</v>
      </c>
      <c r="C417" t="s">
        <v>205</v>
      </c>
      <c r="D417" t="s">
        <v>207</v>
      </c>
      <c r="E417" t="s">
        <v>234</v>
      </c>
      <c r="F417" t="s">
        <v>273</v>
      </c>
      <c r="G417" t="s">
        <v>315</v>
      </c>
      <c r="H417" s="5">
        <v>44701</v>
      </c>
      <c r="I417" s="1">
        <f t="shared" ca="1" si="32"/>
        <v>12</v>
      </c>
      <c r="J417" s="1" t="str">
        <f t="shared" ca="1" si="33"/>
        <v>3. Mayor a 6 meses</v>
      </c>
      <c r="K417" t="str">
        <f t="shared" si="31"/>
        <v>NO</v>
      </c>
      <c r="L417" t="s">
        <v>330</v>
      </c>
      <c r="M417" t="s">
        <v>340</v>
      </c>
      <c r="N417" t="s">
        <v>346</v>
      </c>
      <c r="O417" t="s">
        <v>345</v>
      </c>
      <c r="P417" t="str">
        <f t="shared" si="34"/>
        <v>RUBEN JACKSON YMAN QUIÑONESIngeniería de software</v>
      </c>
      <c r="Q417">
        <v>2</v>
      </c>
      <c r="R417" t="s">
        <v>4</v>
      </c>
      <c r="S417" t="s">
        <v>21</v>
      </c>
      <c r="T417" s="21">
        <v>2</v>
      </c>
      <c r="U417" s="21" t="str" cm="1">
        <f t="array" ref="U417">_xlfn.IFS(T417=0,"Prenovato",T417=1,"Novato",T417=2,"Principiante avanzado",T417=3,"Competente",T417=4,"Proficiente",T417=5,"Master")</f>
        <v>Principiante avanzado</v>
      </c>
      <c r="V417" s="21">
        <v>3</v>
      </c>
      <c r="W417" s="21" t="str" cm="1">
        <f t="array" ref="W417">_xlfn.IFS(V417=0,"No evidenciado",V417=1,"Novato",V417=2,"Principiante avanzado",V417=3,"Competente",V417=4,"Proficiente",V417=5,"Master")</f>
        <v>Competente</v>
      </c>
      <c r="X417" s="21">
        <v>2</v>
      </c>
      <c r="Y417" s="21" t="str" cm="1">
        <f t="array" ref="Y417">_xlfn.IFS(X417=0,"No evidenciado",X417=1,"Novato",X417=2,"Principiante avanzado",X417=3,"Competente",X417=4,"Proficiente",X417=5,"Master")</f>
        <v>Principiante avanzado</v>
      </c>
      <c r="Z417" s="21">
        <v>3</v>
      </c>
      <c r="AA417" s="21" t="str" cm="1">
        <f t="array" ref="AA417">_xlfn.IFS(Z417=0,"No evidenciado",Z417=1,"Novato",Z417=2,"Principiante avanzado",Z417=3,"Competente",Z417=4,"Proficiente",Z417=5,"Master")</f>
        <v>Competente</v>
      </c>
      <c r="AB417" s="21">
        <v>2</v>
      </c>
      <c r="AC417" s="21" t="str" cm="1">
        <f t="array" ref="AC417">_xlfn.IFS(AB417=0,"Prenovato",AB417=1,"Novato",AB417=2,"Principiante avanzado",AB417=3,"Competente",AB417=4,"Proficiente",AB417=5,"Master")</f>
        <v>Principiante avanzado</v>
      </c>
      <c r="AD417" s="21" t="str">
        <f t="shared" si="35"/>
        <v>EVALUACIÓN</v>
      </c>
    </row>
    <row r="418" spans="1:30" x14ac:dyDescent="0.25">
      <c r="A418" t="s">
        <v>194</v>
      </c>
      <c r="B418" t="s">
        <v>200</v>
      </c>
      <c r="C418" t="s">
        <v>205</v>
      </c>
      <c r="D418" t="s">
        <v>207</v>
      </c>
      <c r="E418" t="s">
        <v>234</v>
      </c>
      <c r="F418" t="s">
        <v>273</v>
      </c>
      <c r="G418" t="s">
        <v>315</v>
      </c>
      <c r="H418" s="5">
        <v>44701</v>
      </c>
      <c r="I418" s="1">
        <f t="shared" ca="1" si="32"/>
        <v>12</v>
      </c>
      <c r="J418" s="1" t="str">
        <f t="shared" ca="1" si="33"/>
        <v>3. Mayor a 6 meses</v>
      </c>
      <c r="K418" t="str">
        <f t="shared" si="31"/>
        <v>NO</v>
      </c>
      <c r="L418" t="s">
        <v>330</v>
      </c>
      <c r="M418" t="s">
        <v>341</v>
      </c>
      <c r="N418" t="s">
        <v>31</v>
      </c>
      <c r="O418" t="s">
        <v>31</v>
      </c>
      <c r="P418" t="str">
        <f t="shared" si="34"/>
        <v>RUBEN JACKSON YMAN QUIÑONESEcosistema BCP</v>
      </c>
      <c r="Q418">
        <v>3</v>
      </c>
      <c r="R418" t="s">
        <v>5</v>
      </c>
      <c r="S418" t="s">
        <v>21</v>
      </c>
      <c r="T418" s="21">
        <v>2</v>
      </c>
      <c r="U418" s="21" t="str" cm="1">
        <f t="array" ref="U418">_xlfn.IFS(T418=0,"Prenovato",T418=1,"Novato",T418=2,"Principiante avanzado",T418=3,"Competente",T418=4,"Proficiente",T418=5,"Master")</f>
        <v>Principiante avanzado</v>
      </c>
      <c r="V418" s="21">
        <v>3</v>
      </c>
      <c r="W418" s="21" t="str" cm="1">
        <f t="array" ref="W418">_xlfn.IFS(V418=0,"No evidenciado",V418=1,"Novato",V418=2,"Principiante avanzado",V418=3,"Competente",V418=4,"Proficiente",V418=5,"Master")</f>
        <v>Competente</v>
      </c>
      <c r="X418" s="21">
        <v>2</v>
      </c>
      <c r="Y418" s="21" t="str" cm="1">
        <f t="array" ref="Y418">_xlfn.IFS(X418=0,"No evidenciado",X418=1,"Novato",X418=2,"Principiante avanzado",X418=3,"Competente",X418=4,"Proficiente",X418=5,"Master")</f>
        <v>Principiante avanzado</v>
      </c>
      <c r="Z418" s="21">
        <v>3</v>
      </c>
      <c r="AA418" s="21" t="str" cm="1">
        <f t="array" ref="AA418">_xlfn.IFS(Z418=0,"No evidenciado",Z418=1,"Novato",Z418=2,"Principiante avanzado",Z418=3,"Competente",Z418=4,"Proficiente",Z418=5,"Master")</f>
        <v>Competente</v>
      </c>
      <c r="AB418" s="21">
        <v>2</v>
      </c>
      <c r="AC418" s="21" t="str" cm="1">
        <f t="array" ref="AC418">_xlfn.IFS(AB418=0,"Prenovato",AB418=1,"Novato",AB418=2,"Principiante avanzado",AB418=3,"Competente",AB418=4,"Proficiente",AB418=5,"Master")</f>
        <v>Principiante avanzado</v>
      </c>
      <c r="AD418" s="21" t="str">
        <f t="shared" si="35"/>
        <v>EVALUACIÓN</v>
      </c>
    </row>
    <row r="419" spans="1:30" x14ac:dyDescent="0.25">
      <c r="A419" t="s">
        <v>194</v>
      </c>
      <c r="B419" t="s">
        <v>200</v>
      </c>
      <c r="C419" t="s">
        <v>205</v>
      </c>
      <c r="D419" t="s">
        <v>207</v>
      </c>
      <c r="E419" t="s">
        <v>234</v>
      </c>
      <c r="F419" t="s">
        <v>273</v>
      </c>
      <c r="G419" t="s">
        <v>315</v>
      </c>
      <c r="H419" s="5">
        <v>44701</v>
      </c>
      <c r="I419" s="1">
        <f t="shared" ca="1" si="32"/>
        <v>12</v>
      </c>
      <c r="J419" s="1" t="str">
        <f t="shared" ca="1" si="33"/>
        <v>3. Mayor a 6 meses</v>
      </c>
      <c r="K419" t="str">
        <f t="shared" si="31"/>
        <v>NO</v>
      </c>
      <c r="L419" t="s">
        <v>330</v>
      </c>
      <c r="M419" t="s">
        <v>331</v>
      </c>
      <c r="N419" t="s">
        <v>345</v>
      </c>
      <c r="O419" t="s">
        <v>345</v>
      </c>
      <c r="P419" t="str">
        <f t="shared" si="34"/>
        <v>RUBEN JACKSON YMAN QUIÑONESCloud</v>
      </c>
      <c r="Q419">
        <v>3</v>
      </c>
      <c r="R419" t="s">
        <v>5</v>
      </c>
      <c r="S419" t="s">
        <v>21</v>
      </c>
      <c r="T419" s="21">
        <v>2</v>
      </c>
      <c r="U419" s="21" t="str" cm="1">
        <f t="array" ref="U419">_xlfn.IFS(T419=0,"Prenovato",T419=1,"Novato",T419=2,"Principiante avanzado",T419=3,"Competente",T419=4,"Proficiente",T419=5,"Master")</f>
        <v>Principiante avanzado</v>
      </c>
      <c r="V419" s="21">
        <v>3</v>
      </c>
      <c r="W419" s="21" t="str" cm="1">
        <f t="array" ref="W419">_xlfn.IFS(V419=0,"No evidenciado",V419=1,"Novato",V419=2,"Principiante avanzado",V419=3,"Competente",V419=4,"Proficiente",V419=5,"Master")</f>
        <v>Competente</v>
      </c>
      <c r="X419" s="21">
        <v>2</v>
      </c>
      <c r="Y419" s="21" t="str" cm="1">
        <f t="array" ref="Y419">_xlfn.IFS(X419=0,"No evidenciado",X419=1,"Novato",X419=2,"Principiante avanzado",X419=3,"Competente",X419=4,"Proficiente",X419=5,"Master")</f>
        <v>Principiante avanzado</v>
      </c>
      <c r="Z419" s="21">
        <v>3</v>
      </c>
      <c r="AA419" s="21" t="str" cm="1">
        <f t="array" ref="AA419">_xlfn.IFS(Z419=0,"No evidenciado",Z419=1,"Novato",Z419=2,"Principiante avanzado",Z419=3,"Competente",Z419=4,"Proficiente",Z419=5,"Master")</f>
        <v>Competente</v>
      </c>
      <c r="AB419" s="21">
        <v>2</v>
      </c>
      <c r="AC419" s="21" t="str" cm="1">
        <f t="array" ref="AC419">_xlfn.IFS(AB419=0,"Prenovato",AB419=1,"Novato",AB419=2,"Principiante avanzado",AB419=3,"Competente",AB419=4,"Proficiente",AB419=5,"Master")</f>
        <v>Principiante avanzado</v>
      </c>
      <c r="AD419" s="21" t="str">
        <f t="shared" si="35"/>
        <v>EVALUACIÓN</v>
      </c>
    </row>
    <row r="420" spans="1:30" x14ac:dyDescent="0.25">
      <c r="A420" t="s">
        <v>194</v>
      </c>
      <c r="B420" t="s">
        <v>200</v>
      </c>
      <c r="C420" t="s">
        <v>205</v>
      </c>
      <c r="D420" t="s">
        <v>207</v>
      </c>
      <c r="E420" t="s">
        <v>234</v>
      </c>
      <c r="F420" t="s">
        <v>273</v>
      </c>
      <c r="G420" t="s">
        <v>315</v>
      </c>
      <c r="H420" s="5">
        <v>44701</v>
      </c>
      <c r="I420" s="1">
        <f t="shared" ca="1" si="32"/>
        <v>12</v>
      </c>
      <c r="J420" s="1" t="str">
        <f t="shared" ca="1" si="33"/>
        <v>3. Mayor a 6 meses</v>
      </c>
      <c r="K420" t="str">
        <f t="shared" si="31"/>
        <v>NO</v>
      </c>
      <c r="L420" t="s">
        <v>330</v>
      </c>
      <c r="M420" t="s">
        <v>344</v>
      </c>
      <c r="N420" t="s">
        <v>345</v>
      </c>
      <c r="O420" t="s">
        <v>345</v>
      </c>
      <c r="P420" t="str">
        <f t="shared" si="34"/>
        <v>RUBEN JACKSON YMAN QUIÑONESAutomatización</v>
      </c>
      <c r="Q420">
        <v>1</v>
      </c>
      <c r="R420" t="s">
        <v>6</v>
      </c>
      <c r="S420" t="s">
        <v>21</v>
      </c>
      <c r="T420" s="21">
        <v>2</v>
      </c>
      <c r="U420" s="21" t="str" cm="1">
        <f t="array" ref="U420">_xlfn.IFS(T420=0,"Prenovato",T420=1,"Novato",T420=2,"Principiante avanzado",T420=3,"Competente",T420=4,"Proficiente",T420=5,"Master")</f>
        <v>Principiante avanzado</v>
      </c>
      <c r="V420" s="21">
        <v>3</v>
      </c>
      <c r="W420" s="21" t="str" cm="1">
        <f t="array" ref="W420">_xlfn.IFS(V420=0,"No evidenciado",V420=1,"Novato",V420=2,"Principiante avanzado",V420=3,"Competente",V420=4,"Proficiente",V420=5,"Master")</f>
        <v>Competente</v>
      </c>
      <c r="X420" s="21">
        <v>2</v>
      </c>
      <c r="Y420" s="21" t="str" cm="1">
        <f t="array" ref="Y420">_xlfn.IFS(X420=0,"No evidenciado",X420=1,"Novato",X420=2,"Principiante avanzado",X420=3,"Competente",X420=4,"Proficiente",X420=5,"Master")</f>
        <v>Principiante avanzado</v>
      </c>
      <c r="Z420" s="21">
        <v>3</v>
      </c>
      <c r="AA420" s="21" t="str" cm="1">
        <f t="array" ref="AA420">_xlfn.IFS(Z420=0,"No evidenciado",Z420=1,"Novato",Z420=2,"Principiante avanzado",Z420=3,"Competente",Z420=4,"Proficiente",Z420=5,"Master")</f>
        <v>Competente</v>
      </c>
      <c r="AB420" s="21">
        <v>2</v>
      </c>
      <c r="AC420" s="21" t="str" cm="1">
        <f t="array" ref="AC420">_xlfn.IFS(AB420=0,"Prenovato",AB420=1,"Novato",AB420=2,"Principiante avanzado",AB420=3,"Competente",AB420=4,"Proficiente",AB420=5,"Master")</f>
        <v>Principiante avanzado</v>
      </c>
      <c r="AD420" s="21" t="str">
        <f t="shared" si="35"/>
        <v>EVALUACIÓN</v>
      </c>
    </row>
    <row r="421" spans="1:30" x14ac:dyDescent="0.25">
      <c r="A421" t="s">
        <v>194</v>
      </c>
      <c r="B421" t="s">
        <v>200</v>
      </c>
      <c r="C421" t="s">
        <v>205</v>
      </c>
      <c r="D421" t="s">
        <v>207</v>
      </c>
      <c r="E421" t="s">
        <v>234</v>
      </c>
      <c r="F421" t="s">
        <v>273</v>
      </c>
      <c r="G421" t="s">
        <v>315</v>
      </c>
      <c r="H421" s="5">
        <v>44701</v>
      </c>
      <c r="I421" s="1">
        <f t="shared" ca="1" si="32"/>
        <v>12</v>
      </c>
      <c r="J421" s="1" t="str">
        <f t="shared" ca="1" si="33"/>
        <v>3. Mayor a 6 meses</v>
      </c>
      <c r="K421" t="str">
        <f t="shared" si="31"/>
        <v>NO</v>
      </c>
      <c r="L421" t="s">
        <v>330</v>
      </c>
      <c r="M421" t="s">
        <v>343</v>
      </c>
      <c r="N421" t="s">
        <v>31</v>
      </c>
      <c r="O421" t="s">
        <v>31</v>
      </c>
      <c r="P421" t="str">
        <f t="shared" si="34"/>
        <v>RUBEN JACKSON YMAN QUIÑONESDiseño de Arq. Soluciones</v>
      </c>
      <c r="Q421">
        <v>3</v>
      </c>
      <c r="R421" t="s">
        <v>5</v>
      </c>
      <c r="S421" t="s">
        <v>21</v>
      </c>
      <c r="T421" s="21">
        <v>2</v>
      </c>
      <c r="U421" s="21" t="str" cm="1">
        <f t="array" ref="U421">_xlfn.IFS(T421=0,"Prenovato",T421=1,"Novato",T421=2,"Principiante avanzado",T421=3,"Competente",T421=4,"Proficiente",T421=5,"Master")</f>
        <v>Principiante avanzado</v>
      </c>
      <c r="V421" s="21">
        <v>3</v>
      </c>
      <c r="W421" s="21" t="str" cm="1">
        <f t="array" ref="W421">_xlfn.IFS(V421=0,"No evidenciado",V421=1,"Novato",V421=2,"Principiante avanzado",V421=3,"Competente",V421=4,"Proficiente",V421=5,"Master")</f>
        <v>Competente</v>
      </c>
      <c r="X421" s="21">
        <v>2</v>
      </c>
      <c r="Y421" s="21" t="str" cm="1">
        <f t="array" ref="Y421">_xlfn.IFS(X421=0,"No evidenciado",X421=1,"Novato",X421=2,"Principiante avanzado",X421=3,"Competente",X421=4,"Proficiente",X421=5,"Master")</f>
        <v>Principiante avanzado</v>
      </c>
      <c r="Z421" s="21">
        <v>3</v>
      </c>
      <c r="AA421" s="21" t="str" cm="1">
        <f t="array" ref="AA421">_xlfn.IFS(Z421=0,"No evidenciado",Z421=1,"Novato",Z421=2,"Principiante avanzado",Z421=3,"Competente",Z421=4,"Proficiente",Z421=5,"Master")</f>
        <v>Competente</v>
      </c>
      <c r="AB421" s="21">
        <v>2</v>
      </c>
      <c r="AC421" s="21" t="str" cm="1">
        <f t="array" ref="AC421">_xlfn.IFS(AB421=0,"Prenovato",AB421=1,"Novato",AB421=2,"Principiante avanzado",AB421=3,"Competente",AB421=4,"Proficiente",AB421=5,"Master")</f>
        <v>Principiante avanzado</v>
      </c>
      <c r="AD421" s="21" t="str">
        <f t="shared" si="35"/>
        <v>EVALUACIÓN</v>
      </c>
    </row>
    <row r="422" spans="1:30" x14ac:dyDescent="0.25">
      <c r="A422" t="s">
        <v>193</v>
      </c>
      <c r="B422" t="s">
        <v>199</v>
      </c>
      <c r="C422" t="s">
        <v>205</v>
      </c>
      <c r="D422" t="s">
        <v>207</v>
      </c>
      <c r="E422" t="s">
        <v>235</v>
      </c>
      <c r="F422" t="s">
        <v>274</v>
      </c>
      <c r="G422" t="s">
        <v>316</v>
      </c>
      <c r="H422" s="5">
        <v>44713</v>
      </c>
      <c r="I422" s="1">
        <f t="shared" ca="1" si="32"/>
        <v>12</v>
      </c>
      <c r="J422" s="1" t="str">
        <f t="shared" ca="1" si="33"/>
        <v>3. Mayor a 6 meses</v>
      </c>
      <c r="K422" t="str">
        <f t="shared" si="31"/>
        <v>NO</v>
      </c>
      <c r="L422" t="s">
        <v>330</v>
      </c>
      <c r="M422" t="s">
        <v>344</v>
      </c>
      <c r="N422" t="s">
        <v>345</v>
      </c>
      <c r="O422" t="s">
        <v>345</v>
      </c>
      <c r="P422" t="str">
        <f t="shared" si="34"/>
        <v>WINSTON FLORES QUISPEAutomatización</v>
      </c>
      <c r="Q422">
        <v>1</v>
      </c>
      <c r="R422" t="s">
        <v>6</v>
      </c>
      <c r="S422" t="s">
        <v>21</v>
      </c>
      <c r="T422" s="21">
        <v>1</v>
      </c>
      <c r="U422" s="21" t="str" cm="1">
        <f t="array" ref="U422">_xlfn.IFS(T422=0,"Prenovato",T422=1,"Novato",T422=2,"Principiante avanzado",T422=3,"Competente",T422=4,"Proficiente",T422=5,"Master")</f>
        <v>Novato</v>
      </c>
      <c r="V422" s="21">
        <v>2</v>
      </c>
      <c r="W422" s="21" t="str" cm="1">
        <f t="array" ref="W422">_xlfn.IFS(V422=0,"No evidenciado",V422=1,"Novato",V422=2,"Principiante avanzado",V422=3,"Competente",V422=4,"Proficiente",V422=5,"Master")</f>
        <v>Principiante avanzado</v>
      </c>
      <c r="X422" s="21">
        <v>1</v>
      </c>
      <c r="Y422" s="21" t="str" cm="1">
        <f t="array" ref="Y422">_xlfn.IFS(X422=0,"No evidenciado",X422=1,"Novato",X422=2,"Principiante avanzado",X422=3,"Competente",X422=4,"Proficiente",X422=5,"Master")</f>
        <v>Novato</v>
      </c>
      <c r="Z422" s="21">
        <v>2</v>
      </c>
      <c r="AA422" s="21" t="str" cm="1">
        <f t="array" ref="AA422">_xlfn.IFS(Z422=0,"No evidenciado",Z422=1,"Novato",Z422=2,"Principiante avanzado",Z422=3,"Competente",Z422=4,"Proficiente",Z422=5,"Master")</f>
        <v>Principiante avanzado</v>
      </c>
      <c r="AB422" s="21">
        <v>1</v>
      </c>
      <c r="AC422" s="21" t="str" cm="1">
        <f t="array" ref="AC422">_xlfn.IFS(AB422=0,"Prenovato",AB422=1,"Novato",AB422=2,"Principiante avanzado",AB422=3,"Competente",AB422=4,"Proficiente",AB422=5,"Master")</f>
        <v>Novato</v>
      </c>
      <c r="AD422" s="21" t="str">
        <f t="shared" si="35"/>
        <v>EVALUACIÓN</v>
      </c>
    </row>
    <row r="423" spans="1:30" x14ac:dyDescent="0.25">
      <c r="A423" t="s">
        <v>193</v>
      </c>
      <c r="B423" t="s">
        <v>199</v>
      </c>
      <c r="C423" t="s">
        <v>205</v>
      </c>
      <c r="D423" t="s">
        <v>207</v>
      </c>
      <c r="E423" t="s">
        <v>235</v>
      </c>
      <c r="F423" t="s">
        <v>274</v>
      </c>
      <c r="G423" t="s">
        <v>316</v>
      </c>
      <c r="H423" s="5">
        <v>44713</v>
      </c>
      <c r="I423" s="1">
        <f t="shared" ca="1" si="32"/>
        <v>12</v>
      </c>
      <c r="J423" s="1" t="str">
        <f t="shared" ca="1" si="33"/>
        <v>3. Mayor a 6 meses</v>
      </c>
      <c r="K423" t="str">
        <f t="shared" si="31"/>
        <v>NO</v>
      </c>
      <c r="L423" t="s">
        <v>330</v>
      </c>
      <c r="M423" t="s">
        <v>342</v>
      </c>
      <c r="N423" t="s">
        <v>345</v>
      </c>
      <c r="O423" t="s">
        <v>345</v>
      </c>
      <c r="P423" t="str">
        <f t="shared" si="34"/>
        <v>WINSTON FLORES QUISPEFrameworks de arquitectura empresarial</v>
      </c>
      <c r="Q423">
        <v>2</v>
      </c>
      <c r="R423" t="s">
        <v>4</v>
      </c>
      <c r="S423" t="s">
        <v>21</v>
      </c>
      <c r="T423" s="21">
        <v>1</v>
      </c>
      <c r="U423" s="21" t="str" cm="1">
        <f t="array" ref="U423">_xlfn.IFS(T423=0,"Prenovato",T423=1,"Novato",T423=2,"Principiante avanzado",T423=3,"Competente",T423=4,"Proficiente",T423=5,"Master")</f>
        <v>Novato</v>
      </c>
      <c r="V423" s="21">
        <v>2</v>
      </c>
      <c r="W423" s="21" t="str" cm="1">
        <f t="array" ref="W423">_xlfn.IFS(V423=0,"No evidenciado",V423=1,"Novato",V423=2,"Principiante avanzado",V423=3,"Competente",V423=4,"Proficiente",V423=5,"Master")</f>
        <v>Principiante avanzado</v>
      </c>
      <c r="X423" s="21">
        <v>1</v>
      </c>
      <c r="Y423" s="21" t="str" cm="1">
        <f t="array" ref="Y423">_xlfn.IFS(X423=0,"No evidenciado",X423=1,"Novato",X423=2,"Principiante avanzado",X423=3,"Competente",X423=4,"Proficiente",X423=5,"Master")</f>
        <v>Novato</v>
      </c>
      <c r="Z423" s="21">
        <v>2</v>
      </c>
      <c r="AA423" s="21" t="str" cm="1">
        <f t="array" ref="AA423">_xlfn.IFS(Z423=0,"No evidenciado",Z423=1,"Novato",Z423=2,"Principiante avanzado",Z423=3,"Competente",Z423=4,"Proficiente",Z423=5,"Master")</f>
        <v>Principiante avanzado</v>
      </c>
      <c r="AB423" s="21">
        <v>1</v>
      </c>
      <c r="AC423" s="21" t="str" cm="1">
        <f t="array" ref="AC423">_xlfn.IFS(AB423=0,"Prenovato",AB423=1,"Novato",AB423=2,"Principiante avanzado",AB423=3,"Competente",AB423=4,"Proficiente",AB423=5,"Master")</f>
        <v>Novato</v>
      </c>
      <c r="AD423" s="21" t="str">
        <f t="shared" si="35"/>
        <v>EVALUACIÓN</v>
      </c>
    </row>
    <row r="424" spans="1:30" x14ac:dyDescent="0.25">
      <c r="A424" t="s">
        <v>193</v>
      </c>
      <c r="B424" t="s">
        <v>199</v>
      </c>
      <c r="C424" t="s">
        <v>205</v>
      </c>
      <c r="D424" t="s">
        <v>207</v>
      </c>
      <c r="E424" t="s">
        <v>235</v>
      </c>
      <c r="F424" t="s">
        <v>274</v>
      </c>
      <c r="G424" t="s">
        <v>316</v>
      </c>
      <c r="H424" s="5">
        <v>44713</v>
      </c>
      <c r="I424" s="1">
        <f t="shared" ca="1" si="32"/>
        <v>12</v>
      </c>
      <c r="J424" s="1" t="str">
        <f t="shared" ca="1" si="33"/>
        <v>3. Mayor a 6 meses</v>
      </c>
      <c r="K424" t="str">
        <f t="shared" si="31"/>
        <v>NO</v>
      </c>
      <c r="L424" t="s">
        <v>330</v>
      </c>
      <c r="M424" t="s">
        <v>340</v>
      </c>
      <c r="N424" t="s">
        <v>346</v>
      </c>
      <c r="O424" t="s">
        <v>345</v>
      </c>
      <c r="P424" t="str">
        <f t="shared" si="34"/>
        <v>WINSTON FLORES QUISPEIngeniería de software</v>
      </c>
      <c r="Q424">
        <v>2</v>
      </c>
      <c r="R424" t="s">
        <v>4</v>
      </c>
      <c r="S424" t="s">
        <v>21</v>
      </c>
      <c r="T424" s="21">
        <v>1</v>
      </c>
      <c r="U424" s="21" t="str" cm="1">
        <f t="array" ref="U424">_xlfn.IFS(T424=0,"Prenovato",T424=1,"Novato",T424=2,"Principiante avanzado",T424=3,"Competente",T424=4,"Proficiente",T424=5,"Master")</f>
        <v>Novato</v>
      </c>
      <c r="V424" s="21">
        <v>2</v>
      </c>
      <c r="W424" s="21" t="str" cm="1">
        <f t="array" ref="W424">_xlfn.IFS(V424=0,"No evidenciado",V424=1,"Novato",V424=2,"Principiante avanzado",V424=3,"Competente",V424=4,"Proficiente",V424=5,"Master")</f>
        <v>Principiante avanzado</v>
      </c>
      <c r="X424" s="21">
        <v>1</v>
      </c>
      <c r="Y424" s="21" t="str" cm="1">
        <f t="array" ref="Y424">_xlfn.IFS(X424=0,"No evidenciado",X424=1,"Novato",X424=2,"Principiante avanzado",X424=3,"Competente",X424=4,"Proficiente",X424=5,"Master")</f>
        <v>Novato</v>
      </c>
      <c r="Z424" s="21">
        <v>2</v>
      </c>
      <c r="AA424" s="21" t="str" cm="1">
        <f t="array" ref="AA424">_xlfn.IFS(Z424=0,"No evidenciado",Z424=1,"Novato",Z424=2,"Principiante avanzado",Z424=3,"Competente",Z424=4,"Proficiente",Z424=5,"Master")</f>
        <v>Principiante avanzado</v>
      </c>
      <c r="AB424" s="21">
        <v>1</v>
      </c>
      <c r="AC424" s="21" t="str" cm="1">
        <f t="array" ref="AC424">_xlfn.IFS(AB424=0,"Prenovato",AB424=1,"Novato",AB424=2,"Principiante avanzado",AB424=3,"Competente",AB424=4,"Proficiente",AB424=5,"Master")</f>
        <v>Novato</v>
      </c>
      <c r="AD424" s="21" t="str">
        <f t="shared" si="35"/>
        <v>EVALUACIÓN</v>
      </c>
    </row>
    <row r="425" spans="1:30" x14ac:dyDescent="0.25">
      <c r="A425" t="s">
        <v>193</v>
      </c>
      <c r="B425" t="s">
        <v>199</v>
      </c>
      <c r="C425" t="s">
        <v>205</v>
      </c>
      <c r="D425" t="s">
        <v>207</v>
      </c>
      <c r="E425" t="s">
        <v>235</v>
      </c>
      <c r="F425" t="s">
        <v>274</v>
      </c>
      <c r="G425" t="s">
        <v>316</v>
      </c>
      <c r="H425" s="5">
        <v>44713</v>
      </c>
      <c r="I425" s="1">
        <f t="shared" ca="1" si="32"/>
        <v>12</v>
      </c>
      <c r="J425" s="1" t="str">
        <f t="shared" ca="1" si="33"/>
        <v>3. Mayor a 6 meses</v>
      </c>
      <c r="K425" t="str">
        <f t="shared" si="31"/>
        <v>NO</v>
      </c>
      <c r="L425" t="s">
        <v>330</v>
      </c>
      <c r="M425" t="s">
        <v>341</v>
      </c>
      <c r="N425" t="s">
        <v>31</v>
      </c>
      <c r="O425" t="s">
        <v>31</v>
      </c>
      <c r="P425" t="str">
        <f t="shared" si="34"/>
        <v>WINSTON FLORES QUISPEEcosistema BCP</v>
      </c>
      <c r="Q425">
        <v>2</v>
      </c>
      <c r="R425" t="s">
        <v>4</v>
      </c>
      <c r="S425" t="s">
        <v>21</v>
      </c>
      <c r="T425" s="21">
        <v>1</v>
      </c>
      <c r="U425" s="21" t="str" cm="1">
        <f t="array" ref="U425">_xlfn.IFS(T425=0,"Prenovato",T425=1,"Novato",T425=2,"Principiante avanzado",T425=3,"Competente",T425=4,"Proficiente",T425=5,"Master")</f>
        <v>Novato</v>
      </c>
      <c r="V425" s="21">
        <v>2</v>
      </c>
      <c r="W425" s="21" t="str" cm="1">
        <f t="array" ref="W425">_xlfn.IFS(V425=0,"No evidenciado",V425=1,"Novato",V425=2,"Principiante avanzado",V425=3,"Competente",V425=4,"Proficiente",V425=5,"Master")</f>
        <v>Principiante avanzado</v>
      </c>
      <c r="X425" s="21">
        <v>1</v>
      </c>
      <c r="Y425" s="21" t="str" cm="1">
        <f t="array" ref="Y425">_xlfn.IFS(X425=0,"No evidenciado",X425=1,"Novato",X425=2,"Principiante avanzado",X425=3,"Competente",X425=4,"Proficiente",X425=5,"Master")</f>
        <v>Novato</v>
      </c>
      <c r="Z425" s="21">
        <v>2</v>
      </c>
      <c r="AA425" s="21" t="str" cm="1">
        <f t="array" ref="AA425">_xlfn.IFS(Z425=0,"No evidenciado",Z425=1,"Novato",Z425=2,"Principiante avanzado",Z425=3,"Competente",Z425=4,"Proficiente",Z425=5,"Master")</f>
        <v>Principiante avanzado</v>
      </c>
      <c r="AB425" s="21">
        <v>1</v>
      </c>
      <c r="AC425" s="21" t="str" cm="1">
        <f t="array" ref="AC425">_xlfn.IFS(AB425=0,"Prenovato",AB425=1,"Novato",AB425=2,"Principiante avanzado",AB425=3,"Competente",AB425=4,"Proficiente",AB425=5,"Master")</f>
        <v>Novato</v>
      </c>
      <c r="AD425" s="21" t="str">
        <f t="shared" si="35"/>
        <v>EVALUACIÓN</v>
      </c>
    </row>
    <row r="426" spans="1:30" x14ac:dyDescent="0.25">
      <c r="A426" t="s">
        <v>193</v>
      </c>
      <c r="B426" t="s">
        <v>199</v>
      </c>
      <c r="C426" t="s">
        <v>205</v>
      </c>
      <c r="D426" t="s">
        <v>207</v>
      </c>
      <c r="E426" t="s">
        <v>235</v>
      </c>
      <c r="F426" t="s">
        <v>274</v>
      </c>
      <c r="G426" t="s">
        <v>316</v>
      </c>
      <c r="H426" s="5">
        <v>44713</v>
      </c>
      <c r="I426" s="1">
        <f t="shared" ca="1" si="32"/>
        <v>12</v>
      </c>
      <c r="J426" s="1" t="str">
        <f t="shared" ca="1" si="33"/>
        <v>3. Mayor a 6 meses</v>
      </c>
      <c r="K426" t="str">
        <f t="shared" si="31"/>
        <v>NO</v>
      </c>
      <c r="L426" t="s">
        <v>330</v>
      </c>
      <c r="M426" t="s">
        <v>343</v>
      </c>
      <c r="N426" t="s">
        <v>31</v>
      </c>
      <c r="O426" t="s">
        <v>31</v>
      </c>
      <c r="P426" t="str">
        <f t="shared" si="34"/>
        <v>WINSTON FLORES QUISPEDiseño de Arq. Soluciones</v>
      </c>
      <c r="Q426">
        <v>2</v>
      </c>
      <c r="R426" t="s">
        <v>4</v>
      </c>
      <c r="S426" t="s">
        <v>21</v>
      </c>
      <c r="T426" s="21">
        <v>1</v>
      </c>
      <c r="U426" s="21" t="str" cm="1">
        <f t="array" ref="U426">_xlfn.IFS(T426=0,"Prenovato",T426=1,"Novato",T426=2,"Principiante avanzado",T426=3,"Competente",T426=4,"Proficiente",T426=5,"Master")</f>
        <v>Novato</v>
      </c>
      <c r="V426" s="21">
        <v>2</v>
      </c>
      <c r="W426" s="21" t="str" cm="1">
        <f t="array" ref="W426">_xlfn.IFS(V426=0,"No evidenciado",V426=1,"Novato",V426=2,"Principiante avanzado",V426=3,"Competente",V426=4,"Proficiente",V426=5,"Master")</f>
        <v>Principiante avanzado</v>
      </c>
      <c r="X426" s="21">
        <v>1</v>
      </c>
      <c r="Y426" s="21" t="str" cm="1">
        <f t="array" ref="Y426">_xlfn.IFS(X426=0,"No evidenciado",X426=1,"Novato",X426=2,"Principiante avanzado",X426=3,"Competente",X426=4,"Proficiente",X426=5,"Master")</f>
        <v>Novato</v>
      </c>
      <c r="Z426" s="21">
        <v>2</v>
      </c>
      <c r="AA426" s="21" t="str" cm="1">
        <f t="array" ref="AA426">_xlfn.IFS(Z426=0,"No evidenciado",Z426=1,"Novato",Z426=2,"Principiante avanzado",Z426=3,"Competente",Z426=4,"Proficiente",Z426=5,"Master")</f>
        <v>Principiante avanzado</v>
      </c>
      <c r="AB426" s="21">
        <v>1</v>
      </c>
      <c r="AC426" s="21" t="str" cm="1">
        <f t="array" ref="AC426">_xlfn.IFS(AB426=0,"Prenovato",AB426=1,"Novato",AB426=2,"Principiante avanzado",AB426=3,"Competente",AB426=4,"Proficiente",AB426=5,"Master")</f>
        <v>Novato</v>
      </c>
      <c r="AD426" s="21" t="str">
        <f t="shared" si="35"/>
        <v>EVALUACIÓN</v>
      </c>
    </row>
    <row r="427" spans="1:30" x14ac:dyDescent="0.25">
      <c r="A427" t="s">
        <v>193</v>
      </c>
      <c r="B427" t="s">
        <v>199</v>
      </c>
      <c r="C427" t="s">
        <v>205</v>
      </c>
      <c r="D427" t="s">
        <v>207</v>
      </c>
      <c r="E427" t="s">
        <v>235</v>
      </c>
      <c r="F427" t="s">
        <v>274</v>
      </c>
      <c r="G427" t="s">
        <v>316</v>
      </c>
      <c r="H427" s="5">
        <v>44713</v>
      </c>
      <c r="I427" s="1">
        <f t="shared" ca="1" si="32"/>
        <v>12</v>
      </c>
      <c r="J427" s="1" t="str">
        <f t="shared" ca="1" si="33"/>
        <v>3. Mayor a 6 meses</v>
      </c>
      <c r="K427" t="str">
        <f t="shared" si="31"/>
        <v>NO</v>
      </c>
      <c r="L427" t="s">
        <v>330</v>
      </c>
      <c r="M427" t="s">
        <v>331</v>
      </c>
      <c r="N427" t="s">
        <v>345</v>
      </c>
      <c r="O427" t="s">
        <v>345</v>
      </c>
      <c r="P427" t="str">
        <f t="shared" si="34"/>
        <v>WINSTON FLORES QUISPECloud</v>
      </c>
      <c r="Q427">
        <v>2</v>
      </c>
      <c r="R427" t="s">
        <v>4</v>
      </c>
      <c r="S427" t="s">
        <v>21</v>
      </c>
      <c r="T427" s="21">
        <v>1</v>
      </c>
      <c r="U427" s="21" t="str" cm="1">
        <f t="array" ref="U427">_xlfn.IFS(T427=0,"Prenovato",T427=1,"Novato",T427=2,"Principiante avanzado",T427=3,"Competente",T427=4,"Proficiente",T427=5,"Master")</f>
        <v>Novato</v>
      </c>
      <c r="V427" s="21">
        <v>2</v>
      </c>
      <c r="W427" s="21" t="str" cm="1">
        <f t="array" ref="W427">_xlfn.IFS(V427=0,"No evidenciado",V427=1,"Novato",V427=2,"Principiante avanzado",V427=3,"Competente",V427=4,"Proficiente",V427=5,"Master")</f>
        <v>Principiante avanzado</v>
      </c>
      <c r="X427" s="21">
        <v>1</v>
      </c>
      <c r="Y427" s="21" t="str" cm="1">
        <f t="array" ref="Y427">_xlfn.IFS(X427=0,"No evidenciado",X427=1,"Novato",X427=2,"Principiante avanzado",X427=3,"Competente",X427=4,"Proficiente",X427=5,"Master")</f>
        <v>Novato</v>
      </c>
      <c r="Z427" s="21">
        <v>2</v>
      </c>
      <c r="AA427" s="21" t="str" cm="1">
        <f t="array" ref="AA427">_xlfn.IFS(Z427=0,"No evidenciado",Z427=1,"Novato",Z427=2,"Principiante avanzado",Z427=3,"Competente",Z427=4,"Proficiente",Z427=5,"Master")</f>
        <v>Principiante avanzado</v>
      </c>
      <c r="AB427" s="21">
        <v>1</v>
      </c>
      <c r="AC427" s="21" t="str" cm="1">
        <f t="array" ref="AC427">_xlfn.IFS(AB427=0,"Prenovato",AB427=1,"Novato",AB427=2,"Principiante avanzado",AB427=3,"Competente",AB427=4,"Proficiente",AB427=5,"Master")</f>
        <v>Novato</v>
      </c>
      <c r="AD427" s="21" t="str">
        <f t="shared" si="35"/>
        <v>EVALUACIÓN</v>
      </c>
    </row>
    <row r="428" spans="1:30" x14ac:dyDescent="0.25">
      <c r="A428" t="s">
        <v>193</v>
      </c>
      <c r="B428" t="s">
        <v>199</v>
      </c>
      <c r="C428" t="s">
        <v>205</v>
      </c>
      <c r="D428" t="s">
        <v>207</v>
      </c>
      <c r="E428" t="s">
        <v>235</v>
      </c>
      <c r="F428" t="s">
        <v>274</v>
      </c>
      <c r="G428" t="s">
        <v>316</v>
      </c>
      <c r="H428" s="5">
        <v>44713</v>
      </c>
      <c r="I428" s="1">
        <f t="shared" ca="1" si="32"/>
        <v>12</v>
      </c>
      <c r="J428" s="1" t="str">
        <f t="shared" ca="1" si="33"/>
        <v>3. Mayor a 6 meses</v>
      </c>
      <c r="K428" t="str">
        <f t="shared" si="31"/>
        <v>NO</v>
      </c>
      <c r="L428" t="s">
        <v>330</v>
      </c>
      <c r="M428" t="s">
        <v>333</v>
      </c>
      <c r="N428" t="s">
        <v>345</v>
      </c>
      <c r="O428" t="s">
        <v>345</v>
      </c>
      <c r="P428" t="str">
        <f t="shared" si="34"/>
        <v>WINSTON FLORES QUISPETecnología BCP</v>
      </c>
      <c r="Q428">
        <v>2</v>
      </c>
      <c r="R428" t="s">
        <v>4</v>
      </c>
      <c r="S428" t="s">
        <v>21</v>
      </c>
      <c r="T428" s="21">
        <v>1</v>
      </c>
      <c r="U428" s="21" t="str" cm="1">
        <f t="array" ref="U428">_xlfn.IFS(T428=0,"Prenovato",T428=1,"Novato",T428=2,"Principiante avanzado",T428=3,"Competente",T428=4,"Proficiente",T428=5,"Master")</f>
        <v>Novato</v>
      </c>
      <c r="V428" s="21">
        <v>2</v>
      </c>
      <c r="W428" s="21" t="str" cm="1">
        <f t="array" ref="W428">_xlfn.IFS(V428=0,"No evidenciado",V428=1,"Novato",V428=2,"Principiante avanzado",V428=3,"Competente",V428=4,"Proficiente",V428=5,"Master")</f>
        <v>Principiante avanzado</v>
      </c>
      <c r="X428" s="21">
        <v>1</v>
      </c>
      <c r="Y428" s="21" t="str" cm="1">
        <f t="array" ref="Y428">_xlfn.IFS(X428=0,"No evidenciado",X428=1,"Novato",X428=2,"Principiante avanzado",X428=3,"Competente",X428=4,"Proficiente",X428=5,"Master")</f>
        <v>Novato</v>
      </c>
      <c r="Z428" s="21">
        <v>2</v>
      </c>
      <c r="AA428" s="21" t="str" cm="1">
        <f t="array" ref="AA428">_xlfn.IFS(Z428=0,"No evidenciado",Z428=1,"Novato",Z428=2,"Principiante avanzado",Z428=3,"Competente",Z428=4,"Proficiente",Z428=5,"Master")</f>
        <v>Principiante avanzado</v>
      </c>
      <c r="AB428" s="21">
        <v>1</v>
      </c>
      <c r="AC428" s="21" t="str" cm="1">
        <f t="array" ref="AC428">_xlfn.IFS(AB428=0,"Prenovato",AB428=1,"Novato",AB428=2,"Principiante avanzado",AB428=3,"Competente",AB428=4,"Proficiente",AB428=5,"Master")</f>
        <v>Novato</v>
      </c>
      <c r="AD428" s="21" t="str">
        <f t="shared" si="35"/>
        <v>EVALUACIÓN</v>
      </c>
    </row>
    <row r="429" spans="1:30" x14ac:dyDescent="0.25">
      <c r="A429" t="s">
        <v>193</v>
      </c>
      <c r="B429" t="s">
        <v>199</v>
      </c>
      <c r="C429" t="s">
        <v>205</v>
      </c>
      <c r="D429" t="s">
        <v>207</v>
      </c>
      <c r="E429" t="s">
        <v>235</v>
      </c>
      <c r="F429" t="s">
        <v>274</v>
      </c>
      <c r="G429" t="s">
        <v>316</v>
      </c>
      <c r="H429" s="5">
        <v>44713</v>
      </c>
      <c r="I429" s="1">
        <f t="shared" ca="1" si="32"/>
        <v>12</v>
      </c>
      <c r="J429" s="1" t="str">
        <f t="shared" ca="1" si="33"/>
        <v>3. Mayor a 6 meses</v>
      </c>
      <c r="K429" t="str">
        <f t="shared" si="31"/>
        <v>NO</v>
      </c>
      <c r="L429" t="s">
        <v>330</v>
      </c>
      <c r="M429" t="s">
        <v>335</v>
      </c>
      <c r="N429" t="s">
        <v>31</v>
      </c>
      <c r="O429" t="s">
        <v>31</v>
      </c>
      <c r="P429" t="str">
        <f t="shared" si="34"/>
        <v>WINSTON FLORES QUISPEPatrones de Arq. Soluciones</v>
      </c>
      <c r="Q429">
        <v>3</v>
      </c>
      <c r="R429" t="s">
        <v>5</v>
      </c>
      <c r="S429" t="s">
        <v>21</v>
      </c>
      <c r="T429" s="21">
        <v>1</v>
      </c>
      <c r="U429" s="21" t="str" cm="1">
        <f t="array" ref="U429">_xlfn.IFS(T429=0,"Prenovato",T429=1,"Novato",T429=2,"Principiante avanzado",T429=3,"Competente",T429=4,"Proficiente",T429=5,"Master")</f>
        <v>Novato</v>
      </c>
      <c r="V429" s="21">
        <v>2</v>
      </c>
      <c r="W429" s="21" t="str" cm="1">
        <f t="array" ref="W429">_xlfn.IFS(V429=0,"No evidenciado",V429=1,"Novato",V429=2,"Principiante avanzado",V429=3,"Competente",V429=4,"Proficiente",V429=5,"Master")</f>
        <v>Principiante avanzado</v>
      </c>
      <c r="X429" s="21">
        <v>1</v>
      </c>
      <c r="Y429" s="21" t="str" cm="1">
        <f t="array" ref="Y429">_xlfn.IFS(X429=0,"No evidenciado",X429=1,"Novato",X429=2,"Principiante avanzado",X429=3,"Competente",X429=4,"Proficiente",X429=5,"Master")</f>
        <v>Novato</v>
      </c>
      <c r="Z429" s="21">
        <v>2</v>
      </c>
      <c r="AA429" s="21" t="str" cm="1">
        <f t="array" ref="AA429">_xlfn.IFS(Z429=0,"No evidenciado",Z429=1,"Novato",Z429=2,"Principiante avanzado",Z429=3,"Competente",Z429=4,"Proficiente",Z429=5,"Master")</f>
        <v>Principiante avanzado</v>
      </c>
      <c r="AB429" s="21">
        <v>1</v>
      </c>
      <c r="AC429" s="21" t="str" cm="1">
        <f t="array" ref="AC429">_xlfn.IFS(AB429=0,"Prenovato",AB429=1,"Novato",AB429=2,"Principiante avanzado",AB429=3,"Competente",AB429=4,"Proficiente",AB429=5,"Master")</f>
        <v>Novato</v>
      </c>
      <c r="AD429" s="21" t="str">
        <f t="shared" si="35"/>
        <v>EVALUACIÓN</v>
      </c>
    </row>
    <row r="430" spans="1:30" x14ac:dyDescent="0.25">
      <c r="A430" t="s">
        <v>193</v>
      </c>
      <c r="B430" t="s">
        <v>199</v>
      </c>
      <c r="C430" t="s">
        <v>205</v>
      </c>
      <c r="D430" t="s">
        <v>207</v>
      </c>
      <c r="E430" t="s">
        <v>235</v>
      </c>
      <c r="F430" t="s">
        <v>274</v>
      </c>
      <c r="G430" t="s">
        <v>316</v>
      </c>
      <c r="H430" s="5">
        <v>44713</v>
      </c>
      <c r="I430" s="1">
        <f t="shared" ca="1" si="32"/>
        <v>12</v>
      </c>
      <c r="J430" s="1" t="str">
        <f t="shared" ca="1" si="33"/>
        <v>3. Mayor a 6 meses</v>
      </c>
      <c r="K430" t="str">
        <f t="shared" si="31"/>
        <v>NO</v>
      </c>
      <c r="L430" t="s">
        <v>330</v>
      </c>
      <c r="M430" t="s">
        <v>334</v>
      </c>
      <c r="N430" t="s">
        <v>31</v>
      </c>
      <c r="O430" t="s">
        <v>31</v>
      </c>
      <c r="P430" t="str">
        <f t="shared" si="34"/>
        <v>WINSTON FLORES QUISPEPlataformas</v>
      </c>
      <c r="Q430">
        <v>2</v>
      </c>
      <c r="R430" t="s">
        <v>4</v>
      </c>
      <c r="S430" t="s">
        <v>21</v>
      </c>
      <c r="T430" s="21">
        <v>1</v>
      </c>
      <c r="U430" s="21" t="str" cm="1">
        <f t="array" ref="U430">_xlfn.IFS(T430=0,"Prenovato",T430=1,"Novato",T430=2,"Principiante avanzado",T430=3,"Competente",T430=4,"Proficiente",T430=5,"Master")</f>
        <v>Novato</v>
      </c>
      <c r="V430" s="21">
        <v>2</v>
      </c>
      <c r="W430" s="21" t="str" cm="1">
        <f t="array" ref="W430">_xlfn.IFS(V430=0,"No evidenciado",V430=1,"Novato",V430=2,"Principiante avanzado",V430=3,"Competente",V430=4,"Proficiente",V430=5,"Master")</f>
        <v>Principiante avanzado</v>
      </c>
      <c r="X430" s="21">
        <v>1</v>
      </c>
      <c r="Y430" s="21" t="str" cm="1">
        <f t="array" ref="Y430">_xlfn.IFS(X430=0,"No evidenciado",X430=1,"Novato",X430=2,"Principiante avanzado",X430=3,"Competente",X430=4,"Proficiente",X430=5,"Master")</f>
        <v>Novato</v>
      </c>
      <c r="Z430" s="21">
        <v>2</v>
      </c>
      <c r="AA430" s="21" t="str" cm="1">
        <f t="array" ref="AA430">_xlfn.IFS(Z430=0,"No evidenciado",Z430=1,"Novato",Z430=2,"Principiante avanzado",Z430=3,"Competente",Z430=4,"Proficiente",Z430=5,"Master")</f>
        <v>Principiante avanzado</v>
      </c>
      <c r="AB430" s="21">
        <v>1</v>
      </c>
      <c r="AC430" s="21" t="str" cm="1">
        <f t="array" ref="AC430">_xlfn.IFS(AB430=0,"Prenovato",AB430=1,"Novato",AB430=2,"Principiante avanzado",AB430=3,"Competente",AB430=4,"Proficiente",AB430=5,"Master")</f>
        <v>Novato</v>
      </c>
      <c r="AD430" s="21" t="str">
        <f t="shared" si="35"/>
        <v>EVALUACIÓN</v>
      </c>
    </row>
    <row r="431" spans="1:30" x14ac:dyDescent="0.25">
      <c r="A431" t="s">
        <v>193</v>
      </c>
      <c r="B431" t="s">
        <v>199</v>
      </c>
      <c r="C431" t="s">
        <v>205</v>
      </c>
      <c r="D431" t="s">
        <v>207</v>
      </c>
      <c r="E431" t="s">
        <v>235</v>
      </c>
      <c r="F431" t="s">
        <v>274</v>
      </c>
      <c r="G431" t="s">
        <v>316</v>
      </c>
      <c r="H431" s="5">
        <v>44713</v>
      </c>
      <c r="I431" s="1">
        <f t="shared" ca="1" si="32"/>
        <v>12</v>
      </c>
      <c r="J431" s="1" t="str">
        <f t="shared" ca="1" si="33"/>
        <v>3. Mayor a 6 meses</v>
      </c>
      <c r="K431" t="str">
        <f t="shared" si="31"/>
        <v>NO</v>
      </c>
      <c r="L431" t="s">
        <v>330</v>
      </c>
      <c r="M431" t="s">
        <v>332</v>
      </c>
      <c r="N431" t="s">
        <v>345</v>
      </c>
      <c r="O431" t="s">
        <v>345</v>
      </c>
      <c r="P431" t="str">
        <f t="shared" si="34"/>
        <v>WINSTON FLORES QUISPEPrincipios de seguridad</v>
      </c>
      <c r="Q431">
        <v>2</v>
      </c>
      <c r="R431" t="s">
        <v>4</v>
      </c>
      <c r="S431" t="s">
        <v>21</v>
      </c>
      <c r="T431" s="21">
        <v>1</v>
      </c>
      <c r="U431" s="21" t="str" cm="1">
        <f t="array" ref="U431">_xlfn.IFS(T431=0,"Prenovato",T431=1,"Novato",T431=2,"Principiante avanzado",T431=3,"Competente",T431=4,"Proficiente",T431=5,"Master")</f>
        <v>Novato</v>
      </c>
      <c r="V431" s="21">
        <v>2</v>
      </c>
      <c r="W431" s="21" t="str" cm="1">
        <f t="array" ref="W431">_xlfn.IFS(V431=0,"No evidenciado",V431=1,"Novato",V431=2,"Principiante avanzado",V431=3,"Competente",V431=4,"Proficiente",V431=5,"Master")</f>
        <v>Principiante avanzado</v>
      </c>
      <c r="X431" s="21">
        <v>1</v>
      </c>
      <c r="Y431" s="21" t="str" cm="1">
        <f t="array" ref="Y431">_xlfn.IFS(X431=0,"No evidenciado",X431=1,"Novato",X431=2,"Principiante avanzado",X431=3,"Competente",X431=4,"Proficiente",X431=5,"Master")</f>
        <v>Novato</v>
      </c>
      <c r="Z431" s="21">
        <v>2</v>
      </c>
      <c r="AA431" s="21" t="str" cm="1">
        <f t="array" ref="AA431">_xlfn.IFS(Z431=0,"No evidenciado",Z431=1,"Novato",Z431=2,"Principiante avanzado",Z431=3,"Competente",Z431=4,"Proficiente",Z431=5,"Master")</f>
        <v>Principiante avanzado</v>
      </c>
      <c r="AB431" s="21">
        <v>1</v>
      </c>
      <c r="AC431" s="21" t="str" cm="1">
        <f t="array" ref="AC431">_xlfn.IFS(AB431=0,"Prenovato",AB431=1,"Novato",AB431=2,"Principiante avanzado",AB431=3,"Competente",AB431=4,"Proficiente",AB431=5,"Master")</f>
        <v>Novato</v>
      </c>
      <c r="AD431" s="21" t="str">
        <f t="shared" si="35"/>
        <v>EVALUACIÓN</v>
      </c>
    </row>
    <row r="432" spans="1:30" x14ac:dyDescent="0.25">
      <c r="A432" t="s">
        <v>193</v>
      </c>
      <c r="B432" t="s">
        <v>199</v>
      </c>
      <c r="C432" t="s">
        <v>205</v>
      </c>
      <c r="D432" t="s">
        <v>207</v>
      </c>
      <c r="E432" t="s">
        <v>235</v>
      </c>
      <c r="F432" t="s">
        <v>274</v>
      </c>
      <c r="G432" t="s">
        <v>316</v>
      </c>
      <c r="H432" s="5">
        <v>44713</v>
      </c>
      <c r="I432" s="1">
        <f t="shared" ca="1" si="32"/>
        <v>12</v>
      </c>
      <c r="J432" s="1" t="str">
        <f t="shared" ca="1" si="33"/>
        <v>3. Mayor a 6 meses</v>
      </c>
      <c r="K432" t="str">
        <f t="shared" si="31"/>
        <v>NO</v>
      </c>
      <c r="L432" t="s">
        <v>330</v>
      </c>
      <c r="M432" t="s">
        <v>336</v>
      </c>
      <c r="N432" t="s">
        <v>345</v>
      </c>
      <c r="O432" t="s">
        <v>345</v>
      </c>
      <c r="P432" t="str">
        <f t="shared" si="34"/>
        <v>WINSTON FLORES QUISPEPatrones de Arq. Datos</v>
      </c>
      <c r="Q432">
        <v>2</v>
      </c>
      <c r="R432" t="s">
        <v>4</v>
      </c>
      <c r="S432" t="s">
        <v>21</v>
      </c>
      <c r="T432" s="21">
        <v>1</v>
      </c>
      <c r="U432" s="21" t="str" cm="1">
        <f t="array" ref="U432">_xlfn.IFS(T432=0,"Prenovato",T432=1,"Novato",T432=2,"Principiante avanzado",T432=3,"Competente",T432=4,"Proficiente",T432=5,"Master")</f>
        <v>Novato</v>
      </c>
      <c r="V432" s="21">
        <v>2</v>
      </c>
      <c r="W432" s="21" t="str" cm="1">
        <f t="array" ref="W432">_xlfn.IFS(V432=0,"No evidenciado",V432=1,"Novato",V432=2,"Principiante avanzado",V432=3,"Competente",V432=4,"Proficiente",V432=5,"Master")</f>
        <v>Principiante avanzado</v>
      </c>
      <c r="X432" s="21">
        <v>1</v>
      </c>
      <c r="Y432" s="21" t="str" cm="1">
        <f t="array" ref="Y432">_xlfn.IFS(X432=0,"No evidenciado",X432=1,"Novato",X432=2,"Principiante avanzado",X432=3,"Competente",X432=4,"Proficiente",X432=5,"Master")</f>
        <v>Novato</v>
      </c>
      <c r="Z432" s="21">
        <v>2</v>
      </c>
      <c r="AA432" s="21" t="str" cm="1">
        <f t="array" ref="AA432">_xlfn.IFS(Z432=0,"No evidenciado",Z432=1,"Novato",Z432=2,"Principiante avanzado",Z432=3,"Competente",Z432=4,"Proficiente",Z432=5,"Master")</f>
        <v>Principiante avanzado</v>
      </c>
      <c r="AB432" s="21">
        <v>1</v>
      </c>
      <c r="AC432" s="21" t="str" cm="1">
        <f t="array" ref="AC432">_xlfn.IFS(AB432=0,"Prenovato",AB432=1,"Novato",AB432=2,"Principiante avanzado",AB432=3,"Competente",AB432=4,"Proficiente",AB432=5,"Master")</f>
        <v>Novato</v>
      </c>
      <c r="AD432" s="21" t="str">
        <f t="shared" si="35"/>
        <v>EVALUACIÓN</v>
      </c>
    </row>
    <row r="433" spans="1:30" x14ac:dyDescent="0.25">
      <c r="A433" t="s">
        <v>193</v>
      </c>
      <c r="B433" t="s">
        <v>199</v>
      </c>
      <c r="C433" t="s">
        <v>205</v>
      </c>
      <c r="D433" t="s">
        <v>207</v>
      </c>
      <c r="E433" t="s">
        <v>235</v>
      </c>
      <c r="F433" t="s">
        <v>274</v>
      </c>
      <c r="G433" t="s">
        <v>316</v>
      </c>
      <c r="H433" s="5">
        <v>44713</v>
      </c>
      <c r="I433" s="1">
        <f t="shared" ca="1" si="32"/>
        <v>12</v>
      </c>
      <c r="J433" s="1" t="str">
        <f t="shared" ca="1" si="33"/>
        <v>3. Mayor a 6 meses</v>
      </c>
      <c r="K433" t="str">
        <f t="shared" si="31"/>
        <v>NO</v>
      </c>
      <c r="L433" t="s">
        <v>330</v>
      </c>
      <c r="M433" t="s">
        <v>338</v>
      </c>
      <c r="N433" t="s">
        <v>346</v>
      </c>
      <c r="O433" t="s">
        <v>345</v>
      </c>
      <c r="P433" t="str">
        <f t="shared" si="34"/>
        <v>WINSTON FLORES QUISPEOpen Banking</v>
      </c>
      <c r="Q433">
        <v>1</v>
      </c>
      <c r="R433" t="s">
        <v>6</v>
      </c>
      <c r="S433" t="s">
        <v>21</v>
      </c>
      <c r="T433" s="21">
        <v>1</v>
      </c>
      <c r="U433" s="21" t="str" cm="1">
        <f t="array" ref="U433">_xlfn.IFS(T433=0,"Prenovato",T433=1,"Novato",T433=2,"Principiante avanzado",T433=3,"Competente",T433=4,"Proficiente",T433=5,"Master")</f>
        <v>Novato</v>
      </c>
      <c r="V433" s="21">
        <v>2</v>
      </c>
      <c r="W433" s="21" t="str" cm="1">
        <f t="array" ref="W433">_xlfn.IFS(V433=0,"No evidenciado",V433=1,"Novato",V433=2,"Principiante avanzado",V433=3,"Competente",V433=4,"Proficiente",V433=5,"Master")</f>
        <v>Principiante avanzado</v>
      </c>
      <c r="X433" s="21">
        <v>1</v>
      </c>
      <c r="Y433" s="21" t="str" cm="1">
        <f t="array" ref="Y433">_xlfn.IFS(X433=0,"No evidenciado",X433=1,"Novato",X433=2,"Principiante avanzado",X433=3,"Competente",X433=4,"Proficiente",X433=5,"Master")</f>
        <v>Novato</v>
      </c>
      <c r="Z433" s="21">
        <v>2</v>
      </c>
      <c r="AA433" s="21" t="str" cm="1">
        <f t="array" ref="AA433">_xlfn.IFS(Z433=0,"No evidenciado",Z433=1,"Novato",Z433=2,"Principiante avanzado",Z433=3,"Competente",Z433=4,"Proficiente",Z433=5,"Master")</f>
        <v>Principiante avanzado</v>
      </c>
      <c r="AB433" s="21">
        <v>1</v>
      </c>
      <c r="AC433" s="21" t="str" cm="1">
        <f t="array" ref="AC433">_xlfn.IFS(AB433=0,"Prenovato",AB433=1,"Novato",AB433=2,"Principiante avanzado",AB433=3,"Competente",AB433=4,"Proficiente",AB433=5,"Master")</f>
        <v>Novato</v>
      </c>
      <c r="AD433" s="21" t="str">
        <f t="shared" si="35"/>
        <v>EVALUACIÓN</v>
      </c>
    </row>
    <row r="434" spans="1:30" x14ac:dyDescent="0.25">
      <c r="A434" t="s">
        <v>193</v>
      </c>
      <c r="B434" t="s">
        <v>199</v>
      </c>
      <c r="C434" t="s">
        <v>205</v>
      </c>
      <c r="D434" t="s">
        <v>207</v>
      </c>
      <c r="E434" t="s">
        <v>235</v>
      </c>
      <c r="F434" t="s">
        <v>274</v>
      </c>
      <c r="G434" t="s">
        <v>316</v>
      </c>
      <c r="H434" s="5">
        <v>44713</v>
      </c>
      <c r="I434" s="1">
        <f t="shared" ca="1" si="32"/>
        <v>12</v>
      </c>
      <c r="J434" s="1" t="str">
        <f t="shared" ca="1" si="33"/>
        <v>3. Mayor a 6 meses</v>
      </c>
      <c r="K434" t="str">
        <f t="shared" si="31"/>
        <v>NO</v>
      </c>
      <c r="L434" t="s">
        <v>330</v>
      </c>
      <c r="M434" t="s">
        <v>337</v>
      </c>
      <c r="N434" t="s">
        <v>345</v>
      </c>
      <c r="O434" t="s">
        <v>345</v>
      </c>
      <c r="P434" t="str">
        <f t="shared" si="34"/>
        <v>WINSTON FLORES QUISPEModelos Bancarios</v>
      </c>
      <c r="Q434">
        <v>1</v>
      </c>
      <c r="R434" t="s">
        <v>6</v>
      </c>
      <c r="S434" t="s">
        <v>21</v>
      </c>
      <c r="T434" s="21">
        <v>1</v>
      </c>
      <c r="U434" s="21" t="str" cm="1">
        <f t="array" ref="U434">_xlfn.IFS(T434=0,"Prenovato",T434=1,"Novato",T434=2,"Principiante avanzado",T434=3,"Competente",T434=4,"Proficiente",T434=5,"Master")</f>
        <v>Novato</v>
      </c>
      <c r="V434" s="21">
        <v>2</v>
      </c>
      <c r="W434" s="21" t="str" cm="1">
        <f t="array" ref="W434">_xlfn.IFS(V434=0,"No evidenciado",V434=1,"Novato",V434=2,"Principiante avanzado",V434=3,"Competente",V434=4,"Proficiente",V434=5,"Master")</f>
        <v>Principiante avanzado</v>
      </c>
      <c r="X434" s="21">
        <v>1</v>
      </c>
      <c r="Y434" s="21" t="str" cm="1">
        <f t="array" ref="Y434">_xlfn.IFS(X434=0,"No evidenciado",X434=1,"Novato",X434=2,"Principiante avanzado",X434=3,"Competente",X434=4,"Proficiente",X434=5,"Master")</f>
        <v>Novato</v>
      </c>
      <c r="Z434" s="21">
        <v>2</v>
      </c>
      <c r="AA434" s="21" t="str" cm="1">
        <f t="array" ref="AA434">_xlfn.IFS(Z434=0,"No evidenciado",Z434=1,"Novato",Z434=2,"Principiante avanzado",Z434=3,"Competente",Z434=4,"Proficiente",Z434=5,"Master")</f>
        <v>Principiante avanzado</v>
      </c>
      <c r="AB434" s="21">
        <v>1</v>
      </c>
      <c r="AC434" s="21" t="str" cm="1">
        <f t="array" ref="AC434">_xlfn.IFS(AB434=0,"Prenovato",AB434=1,"Novato",AB434=2,"Principiante avanzado",AB434=3,"Competente",AB434=4,"Proficiente",AB434=5,"Master")</f>
        <v>Novato</v>
      </c>
      <c r="AD434" s="21" t="str">
        <f t="shared" si="35"/>
        <v>EVALUACIÓN</v>
      </c>
    </row>
    <row r="435" spans="1:30" x14ac:dyDescent="0.25">
      <c r="A435" t="s">
        <v>193</v>
      </c>
      <c r="B435" t="s">
        <v>199</v>
      </c>
      <c r="C435" t="s">
        <v>205</v>
      </c>
      <c r="D435" t="s">
        <v>207</v>
      </c>
      <c r="E435" t="s">
        <v>235</v>
      </c>
      <c r="F435" t="s">
        <v>274</v>
      </c>
      <c r="G435" t="s">
        <v>316</v>
      </c>
      <c r="H435" s="5">
        <v>44713</v>
      </c>
      <c r="I435" s="1">
        <f t="shared" ca="1" si="32"/>
        <v>12</v>
      </c>
      <c r="J435" s="1" t="str">
        <f t="shared" ca="1" si="33"/>
        <v>3. Mayor a 6 meses</v>
      </c>
      <c r="K435" t="str">
        <f t="shared" si="31"/>
        <v>NO</v>
      </c>
      <c r="L435" t="s">
        <v>330</v>
      </c>
      <c r="M435" t="s">
        <v>339</v>
      </c>
      <c r="N435" t="s">
        <v>346</v>
      </c>
      <c r="O435" t="s">
        <v>345</v>
      </c>
      <c r="P435" t="str">
        <f t="shared" si="34"/>
        <v>WINSTON FLORES QUISPEMicroservicios y APIs</v>
      </c>
      <c r="Q435">
        <v>2</v>
      </c>
      <c r="R435" t="s">
        <v>4</v>
      </c>
      <c r="S435" t="s">
        <v>21</v>
      </c>
      <c r="T435" s="21">
        <v>1</v>
      </c>
      <c r="U435" s="21" t="str" cm="1">
        <f t="array" ref="U435">_xlfn.IFS(T435=0,"Prenovato",T435=1,"Novato",T435=2,"Principiante avanzado",T435=3,"Competente",T435=4,"Proficiente",T435=5,"Master")</f>
        <v>Novato</v>
      </c>
      <c r="V435" s="21">
        <v>2</v>
      </c>
      <c r="W435" s="21" t="str" cm="1">
        <f t="array" ref="W435">_xlfn.IFS(V435=0,"No evidenciado",V435=1,"Novato",V435=2,"Principiante avanzado",V435=3,"Competente",V435=4,"Proficiente",V435=5,"Master")</f>
        <v>Principiante avanzado</v>
      </c>
      <c r="X435" s="21">
        <v>1</v>
      </c>
      <c r="Y435" s="21" t="str" cm="1">
        <f t="array" ref="Y435">_xlfn.IFS(X435=0,"No evidenciado",X435=1,"Novato",X435=2,"Principiante avanzado",X435=3,"Competente",X435=4,"Proficiente",X435=5,"Master")</f>
        <v>Novato</v>
      </c>
      <c r="Z435" s="21">
        <v>2</v>
      </c>
      <c r="AA435" s="21" t="str" cm="1">
        <f t="array" ref="AA435">_xlfn.IFS(Z435=0,"No evidenciado",Z435=1,"Novato",Z435=2,"Principiante avanzado",Z435=3,"Competente",Z435=4,"Proficiente",Z435=5,"Master")</f>
        <v>Principiante avanzado</v>
      </c>
      <c r="AB435" s="21">
        <v>1</v>
      </c>
      <c r="AC435" s="21" t="str" cm="1">
        <f t="array" ref="AC435">_xlfn.IFS(AB435=0,"Prenovato",AB435=1,"Novato",AB435=2,"Principiante avanzado",AB435=3,"Competente",AB435=4,"Proficiente",AB435=5,"Master")</f>
        <v>Novato</v>
      </c>
      <c r="AD435" s="21" t="str">
        <f t="shared" si="35"/>
        <v>EVALUACIÓN</v>
      </c>
    </row>
    <row r="436" spans="1:30" x14ac:dyDescent="0.25">
      <c r="A436" t="s">
        <v>198</v>
      </c>
      <c r="B436" t="s">
        <v>204</v>
      </c>
      <c r="C436" t="s">
        <v>205</v>
      </c>
      <c r="D436" t="s">
        <v>207</v>
      </c>
      <c r="E436" t="s">
        <v>236</v>
      </c>
      <c r="F436" t="s">
        <v>275</v>
      </c>
      <c r="G436" t="s">
        <v>317</v>
      </c>
      <c r="H436" s="5">
        <v>44774</v>
      </c>
      <c r="I436" s="1">
        <f t="shared" ca="1" si="32"/>
        <v>10</v>
      </c>
      <c r="J436" s="1" t="str">
        <f t="shared" ca="1" si="33"/>
        <v>3. Mayor a 6 meses</v>
      </c>
      <c r="K436" t="str">
        <f t="shared" si="31"/>
        <v>NO</v>
      </c>
      <c r="L436" t="s">
        <v>330</v>
      </c>
      <c r="M436" t="s">
        <v>332</v>
      </c>
      <c r="N436" t="s">
        <v>345</v>
      </c>
      <c r="O436" t="s">
        <v>345</v>
      </c>
      <c r="P436" t="str">
        <f t="shared" si="34"/>
        <v>CARLOS ALBERTO CANTA CANTAPrincipios de seguridad</v>
      </c>
      <c r="Q436">
        <v>2</v>
      </c>
      <c r="R436" t="s">
        <v>4</v>
      </c>
      <c r="S436" t="s">
        <v>21</v>
      </c>
      <c r="T436" s="21">
        <v>1</v>
      </c>
      <c r="U436" s="21" t="str" cm="1">
        <f t="array" ref="U436">_xlfn.IFS(T436=0,"Prenovato",T436=1,"Novato",T436=2,"Principiante avanzado",T436=3,"Competente",T436=4,"Proficiente",T436=5,"Master")</f>
        <v>Novato</v>
      </c>
      <c r="V436" s="21">
        <v>3</v>
      </c>
      <c r="W436" s="21" t="str" cm="1">
        <f t="array" ref="W436">_xlfn.IFS(V436=0,"No evidenciado",V436=1,"Novato",V436=2,"Principiante avanzado",V436=3,"Competente",V436=4,"Proficiente",V436=5,"Master")</f>
        <v>Competente</v>
      </c>
      <c r="X436" s="21">
        <v>3</v>
      </c>
      <c r="Y436" s="21" t="str" cm="1">
        <f t="array" ref="Y436">_xlfn.IFS(X436=0,"No evidenciado",X436=1,"Novato",X436=2,"Principiante avanzado",X436=3,"Competente",X436=4,"Proficiente",X436=5,"Master")</f>
        <v>Competente</v>
      </c>
      <c r="Z436" s="21">
        <v>3</v>
      </c>
      <c r="AA436" s="21" t="str" cm="1">
        <f t="array" ref="AA436">_xlfn.IFS(Z436=0,"No evidenciado",Z436=1,"Novato",Z436=2,"Principiante avanzado",Z436=3,"Competente",Z436=4,"Proficiente",Z436=5,"Master")</f>
        <v>Competente</v>
      </c>
      <c r="AB436" s="21">
        <v>1</v>
      </c>
      <c r="AC436" s="21" t="str" cm="1">
        <f t="array" ref="AC436">_xlfn.IFS(AB436=0,"Prenovato",AB436=1,"Novato",AB436=2,"Principiante avanzado",AB436=3,"Competente",AB436=4,"Proficiente",AB436=5,"Master")</f>
        <v>Novato</v>
      </c>
      <c r="AD436" s="21" t="str">
        <f t="shared" si="35"/>
        <v>EVALUACIÓN</v>
      </c>
    </row>
    <row r="437" spans="1:30" x14ac:dyDescent="0.25">
      <c r="A437" t="s">
        <v>198</v>
      </c>
      <c r="B437" t="s">
        <v>204</v>
      </c>
      <c r="C437" t="s">
        <v>205</v>
      </c>
      <c r="D437" t="s">
        <v>207</v>
      </c>
      <c r="E437" t="s">
        <v>236</v>
      </c>
      <c r="F437" t="s">
        <v>275</v>
      </c>
      <c r="G437" t="s">
        <v>317</v>
      </c>
      <c r="H437" s="5">
        <v>44774</v>
      </c>
      <c r="I437" s="1">
        <f t="shared" ca="1" si="32"/>
        <v>10</v>
      </c>
      <c r="J437" s="1" t="str">
        <f t="shared" ca="1" si="33"/>
        <v>3. Mayor a 6 meses</v>
      </c>
      <c r="K437" t="str">
        <f t="shared" si="31"/>
        <v>NO</v>
      </c>
      <c r="L437" t="s">
        <v>330</v>
      </c>
      <c r="M437" t="s">
        <v>333</v>
      </c>
      <c r="N437" t="s">
        <v>345</v>
      </c>
      <c r="O437" t="s">
        <v>345</v>
      </c>
      <c r="P437" t="str">
        <f t="shared" si="34"/>
        <v>CARLOS ALBERTO CANTA CANTATecnología BCP</v>
      </c>
      <c r="Q437">
        <v>2</v>
      </c>
      <c r="R437" t="s">
        <v>4</v>
      </c>
      <c r="S437" t="s">
        <v>21</v>
      </c>
      <c r="T437" s="21">
        <v>1</v>
      </c>
      <c r="U437" s="21" t="str" cm="1">
        <f t="array" ref="U437">_xlfn.IFS(T437=0,"Prenovato",T437=1,"Novato",T437=2,"Principiante avanzado",T437=3,"Competente",T437=4,"Proficiente",T437=5,"Master")</f>
        <v>Novato</v>
      </c>
      <c r="V437" s="21">
        <v>3</v>
      </c>
      <c r="W437" s="21" t="str" cm="1">
        <f t="array" ref="W437">_xlfn.IFS(V437=0,"No evidenciado",V437=1,"Novato",V437=2,"Principiante avanzado",V437=3,"Competente",V437=4,"Proficiente",V437=5,"Master")</f>
        <v>Competente</v>
      </c>
      <c r="X437" s="21">
        <v>3</v>
      </c>
      <c r="Y437" s="21" t="str" cm="1">
        <f t="array" ref="Y437">_xlfn.IFS(X437=0,"No evidenciado",X437=1,"Novato",X437=2,"Principiante avanzado",X437=3,"Competente",X437=4,"Proficiente",X437=5,"Master")</f>
        <v>Competente</v>
      </c>
      <c r="Z437" s="21">
        <v>3</v>
      </c>
      <c r="AA437" s="21" t="str" cm="1">
        <f t="array" ref="AA437">_xlfn.IFS(Z437=0,"No evidenciado",Z437=1,"Novato",Z437=2,"Principiante avanzado",Z437=3,"Competente",Z437=4,"Proficiente",Z437=5,"Master")</f>
        <v>Competente</v>
      </c>
      <c r="AB437" s="21">
        <v>1</v>
      </c>
      <c r="AC437" s="21" t="str" cm="1">
        <f t="array" ref="AC437">_xlfn.IFS(AB437=0,"Prenovato",AB437=1,"Novato",AB437=2,"Principiante avanzado",AB437=3,"Competente",AB437=4,"Proficiente",AB437=5,"Master")</f>
        <v>Novato</v>
      </c>
      <c r="AD437" s="21" t="str">
        <f t="shared" si="35"/>
        <v>EVALUACIÓN</v>
      </c>
    </row>
    <row r="438" spans="1:30" x14ac:dyDescent="0.25">
      <c r="A438" t="s">
        <v>198</v>
      </c>
      <c r="B438" t="s">
        <v>204</v>
      </c>
      <c r="C438" t="s">
        <v>205</v>
      </c>
      <c r="D438" t="s">
        <v>207</v>
      </c>
      <c r="E438" t="s">
        <v>236</v>
      </c>
      <c r="F438" t="s">
        <v>275</v>
      </c>
      <c r="G438" t="s">
        <v>317</v>
      </c>
      <c r="H438" s="5">
        <v>44774</v>
      </c>
      <c r="I438" s="1">
        <f t="shared" ca="1" si="32"/>
        <v>10</v>
      </c>
      <c r="J438" s="1" t="str">
        <f t="shared" ca="1" si="33"/>
        <v>3. Mayor a 6 meses</v>
      </c>
      <c r="K438" t="str">
        <f t="shared" si="31"/>
        <v>NO</v>
      </c>
      <c r="L438" t="s">
        <v>330</v>
      </c>
      <c r="M438" t="s">
        <v>334</v>
      </c>
      <c r="N438" t="s">
        <v>31</v>
      </c>
      <c r="O438" t="s">
        <v>31</v>
      </c>
      <c r="P438" t="str">
        <f t="shared" si="34"/>
        <v>CARLOS ALBERTO CANTA CANTAPlataformas</v>
      </c>
      <c r="Q438">
        <v>2</v>
      </c>
      <c r="R438" t="s">
        <v>4</v>
      </c>
      <c r="S438" t="s">
        <v>21</v>
      </c>
      <c r="T438" s="21">
        <v>1</v>
      </c>
      <c r="U438" s="21" t="str" cm="1">
        <f t="array" ref="U438">_xlfn.IFS(T438=0,"Prenovato",T438=1,"Novato",T438=2,"Principiante avanzado",T438=3,"Competente",T438=4,"Proficiente",T438=5,"Master")</f>
        <v>Novato</v>
      </c>
      <c r="V438" s="21">
        <v>3</v>
      </c>
      <c r="W438" s="21" t="str" cm="1">
        <f t="array" ref="W438">_xlfn.IFS(V438=0,"No evidenciado",V438=1,"Novato",V438=2,"Principiante avanzado",V438=3,"Competente",V438=4,"Proficiente",V438=5,"Master")</f>
        <v>Competente</v>
      </c>
      <c r="X438" s="21">
        <v>3</v>
      </c>
      <c r="Y438" s="21" t="str" cm="1">
        <f t="array" ref="Y438">_xlfn.IFS(X438=0,"No evidenciado",X438=1,"Novato",X438=2,"Principiante avanzado",X438=3,"Competente",X438=4,"Proficiente",X438=5,"Master")</f>
        <v>Competente</v>
      </c>
      <c r="Z438" s="21">
        <v>3</v>
      </c>
      <c r="AA438" s="21" t="str" cm="1">
        <f t="array" ref="AA438">_xlfn.IFS(Z438=0,"No evidenciado",Z438=1,"Novato",Z438=2,"Principiante avanzado",Z438=3,"Competente",Z438=4,"Proficiente",Z438=5,"Master")</f>
        <v>Competente</v>
      </c>
      <c r="AB438" s="21">
        <v>1</v>
      </c>
      <c r="AC438" s="21" t="str" cm="1">
        <f t="array" ref="AC438">_xlfn.IFS(AB438=0,"Prenovato",AB438=1,"Novato",AB438=2,"Principiante avanzado",AB438=3,"Competente",AB438=4,"Proficiente",AB438=5,"Master")</f>
        <v>Novato</v>
      </c>
      <c r="AD438" s="21" t="str">
        <f t="shared" si="35"/>
        <v>EVALUACIÓN</v>
      </c>
    </row>
    <row r="439" spans="1:30" x14ac:dyDescent="0.25">
      <c r="A439" t="s">
        <v>198</v>
      </c>
      <c r="B439" t="s">
        <v>204</v>
      </c>
      <c r="C439" t="s">
        <v>205</v>
      </c>
      <c r="D439" t="s">
        <v>207</v>
      </c>
      <c r="E439" t="s">
        <v>236</v>
      </c>
      <c r="F439" t="s">
        <v>275</v>
      </c>
      <c r="G439" t="s">
        <v>317</v>
      </c>
      <c r="H439" s="5">
        <v>44774</v>
      </c>
      <c r="I439" s="1">
        <f t="shared" ca="1" si="32"/>
        <v>10</v>
      </c>
      <c r="J439" s="1" t="str">
        <f t="shared" ca="1" si="33"/>
        <v>3. Mayor a 6 meses</v>
      </c>
      <c r="K439" t="str">
        <f t="shared" si="31"/>
        <v>NO</v>
      </c>
      <c r="L439" t="s">
        <v>330</v>
      </c>
      <c r="M439" t="s">
        <v>335</v>
      </c>
      <c r="N439" t="s">
        <v>31</v>
      </c>
      <c r="O439" t="s">
        <v>31</v>
      </c>
      <c r="P439" t="str">
        <f t="shared" si="34"/>
        <v>CARLOS ALBERTO CANTA CANTAPatrones de Arq. Soluciones</v>
      </c>
      <c r="Q439">
        <v>2</v>
      </c>
      <c r="R439" t="s">
        <v>4</v>
      </c>
      <c r="S439" t="s">
        <v>21</v>
      </c>
      <c r="T439" s="21">
        <v>1</v>
      </c>
      <c r="U439" s="21" t="str" cm="1">
        <f t="array" ref="U439">_xlfn.IFS(T439=0,"Prenovato",T439=1,"Novato",T439=2,"Principiante avanzado",T439=3,"Competente",T439=4,"Proficiente",T439=5,"Master")</f>
        <v>Novato</v>
      </c>
      <c r="V439" s="21">
        <v>3</v>
      </c>
      <c r="W439" s="21" t="str" cm="1">
        <f t="array" ref="W439">_xlfn.IFS(V439=0,"No evidenciado",V439=1,"Novato",V439=2,"Principiante avanzado",V439=3,"Competente",V439=4,"Proficiente",V439=5,"Master")</f>
        <v>Competente</v>
      </c>
      <c r="X439" s="21">
        <v>3</v>
      </c>
      <c r="Y439" s="21" t="str" cm="1">
        <f t="array" ref="Y439">_xlfn.IFS(X439=0,"No evidenciado",X439=1,"Novato",X439=2,"Principiante avanzado",X439=3,"Competente",X439=4,"Proficiente",X439=5,"Master")</f>
        <v>Competente</v>
      </c>
      <c r="Z439" s="21">
        <v>3</v>
      </c>
      <c r="AA439" s="21" t="str" cm="1">
        <f t="array" ref="AA439">_xlfn.IFS(Z439=0,"No evidenciado",Z439=1,"Novato",Z439=2,"Principiante avanzado",Z439=3,"Competente",Z439=4,"Proficiente",Z439=5,"Master")</f>
        <v>Competente</v>
      </c>
      <c r="AB439" s="21">
        <v>1</v>
      </c>
      <c r="AC439" s="21" t="str" cm="1">
        <f t="array" ref="AC439">_xlfn.IFS(AB439=0,"Prenovato",AB439=1,"Novato",AB439=2,"Principiante avanzado",AB439=3,"Competente",AB439=4,"Proficiente",AB439=5,"Master")</f>
        <v>Novato</v>
      </c>
      <c r="AD439" s="21" t="str">
        <f t="shared" si="35"/>
        <v>EVALUACIÓN</v>
      </c>
    </row>
    <row r="440" spans="1:30" x14ac:dyDescent="0.25">
      <c r="A440" t="s">
        <v>198</v>
      </c>
      <c r="B440" t="s">
        <v>204</v>
      </c>
      <c r="C440" t="s">
        <v>205</v>
      </c>
      <c r="D440" t="s">
        <v>207</v>
      </c>
      <c r="E440" t="s">
        <v>236</v>
      </c>
      <c r="F440" t="s">
        <v>275</v>
      </c>
      <c r="G440" t="s">
        <v>317</v>
      </c>
      <c r="H440" s="5">
        <v>44774</v>
      </c>
      <c r="I440" s="1">
        <f t="shared" ca="1" si="32"/>
        <v>10</v>
      </c>
      <c r="J440" s="1" t="str">
        <f t="shared" ca="1" si="33"/>
        <v>3. Mayor a 6 meses</v>
      </c>
      <c r="K440" t="str">
        <f t="shared" si="31"/>
        <v>NO</v>
      </c>
      <c r="L440" t="s">
        <v>330</v>
      </c>
      <c r="M440" t="s">
        <v>338</v>
      </c>
      <c r="N440" t="s">
        <v>346</v>
      </c>
      <c r="O440" t="s">
        <v>345</v>
      </c>
      <c r="P440" t="str">
        <f t="shared" si="34"/>
        <v>CARLOS ALBERTO CANTA CANTAOpen Banking</v>
      </c>
      <c r="Q440">
        <v>1</v>
      </c>
      <c r="R440" t="s">
        <v>6</v>
      </c>
      <c r="S440" t="s">
        <v>21</v>
      </c>
      <c r="T440" s="21">
        <v>1</v>
      </c>
      <c r="U440" s="21" t="str" cm="1">
        <f t="array" ref="U440">_xlfn.IFS(T440=0,"Prenovato",T440=1,"Novato",T440=2,"Principiante avanzado",T440=3,"Competente",T440=4,"Proficiente",T440=5,"Master")</f>
        <v>Novato</v>
      </c>
      <c r="V440" s="21">
        <v>3</v>
      </c>
      <c r="W440" s="21" t="str" cm="1">
        <f t="array" ref="W440">_xlfn.IFS(V440=0,"No evidenciado",V440=1,"Novato",V440=2,"Principiante avanzado",V440=3,"Competente",V440=4,"Proficiente",V440=5,"Master")</f>
        <v>Competente</v>
      </c>
      <c r="X440" s="21">
        <v>3</v>
      </c>
      <c r="Y440" s="21" t="str" cm="1">
        <f t="array" ref="Y440">_xlfn.IFS(X440=0,"No evidenciado",X440=1,"Novato",X440=2,"Principiante avanzado",X440=3,"Competente",X440=4,"Proficiente",X440=5,"Master")</f>
        <v>Competente</v>
      </c>
      <c r="Z440" s="21">
        <v>3</v>
      </c>
      <c r="AA440" s="21" t="str" cm="1">
        <f t="array" ref="AA440">_xlfn.IFS(Z440=0,"No evidenciado",Z440=1,"Novato",Z440=2,"Principiante avanzado",Z440=3,"Competente",Z440=4,"Proficiente",Z440=5,"Master")</f>
        <v>Competente</v>
      </c>
      <c r="AB440" s="21">
        <v>1</v>
      </c>
      <c r="AC440" s="21" t="str" cm="1">
        <f t="array" ref="AC440">_xlfn.IFS(AB440=0,"Prenovato",AB440=1,"Novato",AB440=2,"Principiante avanzado",AB440=3,"Competente",AB440=4,"Proficiente",AB440=5,"Master")</f>
        <v>Novato</v>
      </c>
      <c r="AD440" s="21" t="str">
        <f t="shared" si="35"/>
        <v>EVALUACIÓN</v>
      </c>
    </row>
    <row r="441" spans="1:30" x14ac:dyDescent="0.25">
      <c r="A441" t="s">
        <v>198</v>
      </c>
      <c r="B441" t="s">
        <v>204</v>
      </c>
      <c r="C441" t="s">
        <v>205</v>
      </c>
      <c r="D441" t="s">
        <v>207</v>
      </c>
      <c r="E441" t="s">
        <v>236</v>
      </c>
      <c r="F441" t="s">
        <v>275</v>
      </c>
      <c r="G441" t="s">
        <v>317</v>
      </c>
      <c r="H441" s="5">
        <v>44774</v>
      </c>
      <c r="I441" s="1">
        <f t="shared" ca="1" si="32"/>
        <v>10</v>
      </c>
      <c r="J441" s="1" t="str">
        <f t="shared" ca="1" si="33"/>
        <v>3. Mayor a 6 meses</v>
      </c>
      <c r="K441" t="str">
        <f t="shared" si="31"/>
        <v>NO</v>
      </c>
      <c r="L441" t="s">
        <v>330</v>
      </c>
      <c r="M441" t="s">
        <v>336</v>
      </c>
      <c r="N441" t="s">
        <v>345</v>
      </c>
      <c r="O441" t="s">
        <v>345</v>
      </c>
      <c r="P441" t="str">
        <f t="shared" si="34"/>
        <v>CARLOS ALBERTO CANTA CANTAPatrones de Arq. Datos</v>
      </c>
      <c r="Q441">
        <v>2</v>
      </c>
      <c r="R441" t="s">
        <v>4</v>
      </c>
      <c r="S441" t="s">
        <v>21</v>
      </c>
      <c r="T441" s="21">
        <v>1</v>
      </c>
      <c r="U441" s="21" t="str" cm="1">
        <f t="array" ref="U441">_xlfn.IFS(T441=0,"Prenovato",T441=1,"Novato",T441=2,"Principiante avanzado",T441=3,"Competente",T441=4,"Proficiente",T441=5,"Master")</f>
        <v>Novato</v>
      </c>
      <c r="V441" s="21">
        <v>3</v>
      </c>
      <c r="W441" s="21" t="str" cm="1">
        <f t="array" ref="W441">_xlfn.IFS(V441=0,"No evidenciado",V441=1,"Novato",V441=2,"Principiante avanzado",V441=3,"Competente",V441=4,"Proficiente",V441=5,"Master")</f>
        <v>Competente</v>
      </c>
      <c r="X441" s="21">
        <v>3</v>
      </c>
      <c r="Y441" s="21" t="str" cm="1">
        <f t="array" ref="Y441">_xlfn.IFS(X441=0,"No evidenciado",X441=1,"Novato",X441=2,"Principiante avanzado",X441=3,"Competente",X441=4,"Proficiente",X441=5,"Master")</f>
        <v>Competente</v>
      </c>
      <c r="Z441" s="21">
        <v>3</v>
      </c>
      <c r="AA441" s="21" t="str" cm="1">
        <f t="array" ref="AA441">_xlfn.IFS(Z441=0,"No evidenciado",Z441=1,"Novato",Z441=2,"Principiante avanzado",Z441=3,"Competente",Z441=4,"Proficiente",Z441=5,"Master")</f>
        <v>Competente</v>
      </c>
      <c r="AB441" s="21">
        <v>1</v>
      </c>
      <c r="AC441" s="21" t="str" cm="1">
        <f t="array" ref="AC441">_xlfn.IFS(AB441=0,"Prenovato",AB441=1,"Novato",AB441=2,"Principiante avanzado",AB441=3,"Competente",AB441=4,"Proficiente",AB441=5,"Master")</f>
        <v>Novato</v>
      </c>
      <c r="AD441" s="21" t="str">
        <f t="shared" si="35"/>
        <v>EVALUACIÓN</v>
      </c>
    </row>
    <row r="442" spans="1:30" x14ac:dyDescent="0.25">
      <c r="A442" t="s">
        <v>198</v>
      </c>
      <c r="B442" t="s">
        <v>204</v>
      </c>
      <c r="C442" t="s">
        <v>205</v>
      </c>
      <c r="D442" t="s">
        <v>207</v>
      </c>
      <c r="E442" t="s">
        <v>236</v>
      </c>
      <c r="F442" t="s">
        <v>275</v>
      </c>
      <c r="G442" t="s">
        <v>317</v>
      </c>
      <c r="H442" s="5">
        <v>44774</v>
      </c>
      <c r="I442" s="1">
        <f t="shared" ca="1" si="32"/>
        <v>10</v>
      </c>
      <c r="J442" s="1" t="str">
        <f t="shared" ca="1" si="33"/>
        <v>3. Mayor a 6 meses</v>
      </c>
      <c r="K442" t="str">
        <f t="shared" si="31"/>
        <v>NO</v>
      </c>
      <c r="L442" t="s">
        <v>330</v>
      </c>
      <c r="M442" t="s">
        <v>339</v>
      </c>
      <c r="N442" t="s">
        <v>346</v>
      </c>
      <c r="O442" t="s">
        <v>345</v>
      </c>
      <c r="P442" t="str">
        <f t="shared" si="34"/>
        <v>CARLOS ALBERTO CANTA CANTAMicroservicios y APIs</v>
      </c>
      <c r="Q442">
        <v>2</v>
      </c>
      <c r="R442" t="s">
        <v>4</v>
      </c>
      <c r="S442" t="s">
        <v>21</v>
      </c>
      <c r="T442" s="21">
        <v>1</v>
      </c>
      <c r="U442" s="21" t="str" cm="1">
        <f t="array" ref="U442">_xlfn.IFS(T442=0,"Prenovato",T442=1,"Novato",T442=2,"Principiante avanzado",T442=3,"Competente",T442=4,"Proficiente",T442=5,"Master")</f>
        <v>Novato</v>
      </c>
      <c r="V442" s="21">
        <v>3</v>
      </c>
      <c r="W442" s="21" t="str" cm="1">
        <f t="array" ref="W442">_xlfn.IFS(V442=0,"No evidenciado",V442=1,"Novato",V442=2,"Principiante avanzado",V442=3,"Competente",V442=4,"Proficiente",V442=5,"Master")</f>
        <v>Competente</v>
      </c>
      <c r="X442" s="21">
        <v>3</v>
      </c>
      <c r="Y442" s="21" t="str" cm="1">
        <f t="array" ref="Y442">_xlfn.IFS(X442=0,"No evidenciado",X442=1,"Novato",X442=2,"Principiante avanzado",X442=3,"Competente",X442=4,"Proficiente",X442=5,"Master")</f>
        <v>Competente</v>
      </c>
      <c r="Z442" s="21">
        <v>3</v>
      </c>
      <c r="AA442" s="21" t="str" cm="1">
        <f t="array" ref="AA442">_xlfn.IFS(Z442=0,"No evidenciado",Z442=1,"Novato",Z442=2,"Principiante avanzado",Z442=3,"Competente",Z442=4,"Proficiente",Z442=5,"Master")</f>
        <v>Competente</v>
      </c>
      <c r="AB442" s="21">
        <v>1</v>
      </c>
      <c r="AC442" s="21" t="str" cm="1">
        <f t="array" ref="AC442">_xlfn.IFS(AB442=0,"Prenovato",AB442=1,"Novato",AB442=2,"Principiante avanzado",AB442=3,"Competente",AB442=4,"Proficiente",AB442=5,"Master")</f>
        <v>Novato</v>
      </c>
      <c r="AD442" s="21" t="str">
        <f t="shared" si="35"/>
        <v>EVALUACIÓN</v>
      </c>
    </row>
    <row r="443" spans="1:30" x14ac:dyDescent="0.25">
      <c r="A443" t="s">
        <v>198</v>
      </c>
      <c r="B443" t="s">
        <v>204</v>
      </c>
      <c r="C443" t="s">
        <v>205</v>
      </c>
      <c r="D443" t="s">
        <v>207</v>
      </c>
      <c r="E443" t="s">
        <v>236</v>
      </c>
      <c r="F443" t="s">
        <v>275</v>
      </c>
      <c r="G443" t="s">
        <v>317</v>
      </c>
      <c r="H443" s="5">
        <v>44774</v>
      </c>
      <c r="I443" s="1">
        <f t="shared" ca="1" si="32"/>
        <v>10</v>
      </c>
      <c r="J443" s="1" t="str">
        <f t="shared" ca="1" si="33"/>
        <v>3. Mayor a 6 meses</v>
      </c>
      <c r="K443" t="str">
        <f t="shared" si="31"/>
        <v>NO</v>
      </c>
      <c r="L443" t="s">
        <v>330</v>
      </c>
      <c r="M443" t="s">
        <v>337</v>
      </c>
      <c r="N443" t="s">
        <v>345</v>
      </c>
      <c r="O443" t="s">
        <v>345</v>
      </c>
      <c r="P443" t="str">
        <f t="shared" si="34"/>
        <v>CARLOS ALBERTO CANTA CANTAModelos Bancarios</v>
      </c>
      <c r="Q443">
        <v>2</v>
      </c>
      <c r="R443" t="s">
        <v>4</v>
      </c>
      <c r="S443" t="s">
        <v>21</v>
      </c>
      <c r="T443" s="21">
        <v>1</v>
      </c>
      <c r="U443" s="21" t="str" cm="1">
        <f t="array" ref="U443">_xlfn.IFS(T443=0,"Prenovato",T443=1,"Novato",T443=2,"Principiante avanzado",T443=3,"Competente",T443=4,"Proficiente",T443=5,"Master")</f>
        <v>Novato</v>
      </c>
      <c r="V443" s="21">
        <v>3</v>
      </c>
      <c r="W443" s="21" t="str" cm="1">
        <f t="array" ref="W443">_xlfn.IFS(V443=0,"No evidenciado",V443=1,"Novato",V443=2,"Principiante avanzado",V443=3,"Competente",V443=4,"Proficiente",V443=5,"Master")</f>
        <v>Competente</v>
      </c>
      <c r="X443" s="21">
        <v>3</v>
      </c>
      <c r="Y443" s="21" t="str" cm="1">
        <f t="array" ref="Y443">_xlfn.IFS(X443=0,"No evidenciado",X443=1,"Novato",X443=2,"Principiante avanzado",X443=3,"Competente",X443=4,"Proficiente",X443=5,"Master")</f>
        <v>Competente</v>
      </c>
      <c r="Z443" s="21">
        <v>3</v>
      </c>
      <c r="AA443" s="21" t="str" cm="1">
        <f t="array" ref="AA443">_xlfn.IFS(Z443=0,"No evidenciado",Z443=1,"Novato",Z443=2,"Principiante avanzado",Z443=3,"Competente",Z443=4,"Proficiente",Z443=5,"Master")</f>
        <v>Competente</v>
      </c>
      <c r="AB443" s="21">
        <v>1</v>
      </c>
      <c r="AC443" s="21" t="str" cm="1">
        <f t="array" ref="AC443">_xlfn.IFS(AB443=0,"Prenovato",AB443=1,"Novato",AB443=2,"Principiante avanzado",AB443=3,"Competente",AB443=4,"Proficiente",AB443=5,"Master")</f>
        <v>Novato</v>
      </c>
      <c r="AD443" s="21" t="str">
        <f t="shared" si="35"/>
        <v>EVALUACIÓN</v>
      </c>
    </row>
    <row r="444" spans="1:30" x14ac:dyDescent="0.25">
      <c r="A444" t="s">
        <v>198</v>
      </c>
      <c r="B444" t="s">
        <v>204</v>
      </c>
      <c r="C444" t="s">
        <v>205</v>
      </c>
      <c r="D444" t="s">
        <v>207</v>
      </c>
      <c r="E444" t="s">
        <v>236</v>
      </c>
      <c r="F444" t="s">
        <v>275</v>
      </c>
      <c r="G444" t="s">
        <v>317</v>
      </c>
      <c r="H444" s="5">
        <v>44774</v>
      </c>
      <c r="I444" s="1">
        <f t="shared" ca="1" si="32"/>
        <v>10</v>
      </c>
      <c r="J444" s="1" t="str">
        <f t="shared" ca="1" si="33"/>
        <v>3. Mayor a 6 meses</v>
      </c>
      <c r="K444" t="str">
        <f t="shared" si="31"/>
        <v>NO</v>
      </c>
      <c r="L444" t="s">
        <v>330</v>
      </c>
      <c r="M444" t="s">
        <v>340</v>
      </c>
      <c r="N444" t="s">
        <v>346</v>
      </c>
      <c r="O444" t="s">
        <v>345</v>
      </c>
      <c r="P444" t="str">
        <f t="shared" si="34"/>
        <v>CARLOS ALBERTO CANTA CANTAIngeniería de software</v>
      </c>
      <c r="Q444">
        <v>2</v>
      </c>
      <c r="R444" t="s">
        <v>4</v>
      </c>
      <c r="S444" t="s">
        <v>21</v>
      </c>
      <c r="T444" s="21">
        <v>1</v>
      </c>
      <c r="U444" s="21" t="str" cm="1">
        <f t="array" ref="U444">_xlfn.IFS(T444=0,"Prenovato",T444=1,"Novato",T444=2,"Principiante avanzado",T444=3,"Competente",T444=4,"Proficiente",T444=5,"Master")</f>
        <v>Novato</v>
      </c>
      <c r="V444" s="21">
        <v>3</v>
      </c>
      <c r="W444" s="21" t="str" cm="1">
        <f t="array" ref="W444">_xlfn.IFS(V444=0,"No evidenciado",V444=1,"Novato",V444=2,"Principiante avanzado",V444=3,"Competente",V444=4,"Proficiente",V444=5,"Master")</f>
        <v>Competente</v>
      </c>
      <c r="X444" s="21">
        <v>3</v>
      </c>
      <c r="Y444" s="21" t="str" cm="1">
        <f t="array" ref="Y444">_xlfn.IFS(X444=0,"No evidenciado",X444=1,"Novato",X444=2,"Principiante avanzado",X444=3,"Competente",X444=4,"Proficiente",X444=5,"Master")</f>
        <v>Competente</v>
      </c>
      <c r="Z444" s="21">
        <v>3</v>
      </c>
      <c r="AA444" s="21" t="str" cm="1">
        <f t="array" ref="AA444">_xlfn.IFS(Z444=0,"No evidenciado",Z444=1,"Novato",Z444=2,"Principiante avanzado",Z444=3,"Competente",Z444=4,"Proficiente",Z444=5,"Master")</f>
        <v>Competente</v>
      </c>
      <c r="AB444" s="21">
        <v>1</v>
      </c>
      <c r="AC444" s="21" t="str" cm="1">
        <f t="array" ref="AC444">_xlfn.IFS(AB444=0,"Prenovato",AB444=1,"Novato",AB444=2,"Principiante avanzado",AB444=3,"Competente",AB444=4,"Proficiente",AB444=5,"Master")</f>
        <v>Novato</v>
      </c>
      <c r="AD444" s="21" t="str">
        <f t="shared" si="35"/>
        <v>EVALUACIÓN</v>
      </c>
    </row>
    <row r="445" spans="1:30" x14ac:dyDescent="0.25">
      <c r="A445" t="s">
        <v>198</v>
      </c>
      <c r="B445" t="s">
        <v>204</v>
      </c>
      <c r="C445" t="s">
        <v>205</v>
      </c>
      <c r="D445" t="s">
        <v>207</v>
      </c>
      <c r="E445" t="s">
        <v>236</v>
      </c>
      <c r="F445" t="s">
        <v>275</v>
      </c>
      <c r="G445" t="s">
        <v>317</v>
      </c>
      <c r="H445" s="5">
        <v>44774</v>
      </c>
      <c r="I445" s="1">
        <f t="shared" ca="1" si="32"/>
        <v>10</v>
      </c>
      <c r="J445" s="1" t="str">
        <f t="shared" ca="1" si="33"/>
        <v>3. Mayor a 6 meses</v>
      </c>
      <c r="K445" t="str">
        <f t="shared" si="31"/>
        <v>NO</v>
      </c>
      <c r="L445" t="s">
        <v>330</v>
      </c>
      <c r="M445" t="s">
        <v>342</v>
      </c>
      <c r="N445" t="s">
        <v>345</v>
      </c>
      <c r="O445" t="s">
        <v>345</v>
      </c>
      <c r="P445" t="str">
        <f t="shared" si="34"/>
        <v>CARLOS ALBERTO CANTA CANTAFrameworks de arquitectura empresarial</v>
      </c>
      <c r="Q445">
        <v>2</v>
      </c>
      <c r="R445" t="s">
        <v>4</v>
      </c>
      <c r="S445" t="s">
        <v>21</v>
      </c>
      <c r="T445" s="21">
        <v>1</v>
      </c>
      <c r="U445" s="21" t="str" cm="1">
        <f t="array" ref="U445">_xlfn.IFS(T445=0,"Prenovato",T445=1,"Novato",T445=2,"Principiante avanzado",T445=3,"Competente",T445=4,"Proficiente",T445=5,"Master")</f>
        <v>Novato</v>
      </c>
      <c r="V445" s="21">
        <v>3</v>
      </c>
      <c r="W445" s="21" t="str" cm="1">
        <f t="array" ref="W445">_xlfn.IFS(V445=0,"No evidenciado",V445=1,"Novato",V445=2,"Principiante avanzado",V445=3,"Competente",V445=4,"Proficiente",V445=5,"Master")</f>
        <v>Competente</v>
      </c>
      <c r="X445" s="21">
        <v>3</v>
      </c>
      <c r="Y445" s="21" t="str" cm="1">
        <f t="array" ref="Y445">_xlfn.IFS(X445=0,"No evidenciado",X445=1,"Novato",X445=2,"Principiante avanzado",X445=3,"Competente",X445=4,"Proficiente",X445=5,"Master")</f>
        <v>Competente</v>
      </c>
      <c r="Z445" s="21">
        <v>3</v>
      </c>
      <c r="AA445" s="21" t="str" cm="1">
        <f t="array" ref="AA445">_xlfn.IFS(Z445=0,"No evidenciado",Z445=1,"Novato",Z445=2,"Principiante avanzado",Z445=3,"Competente",Z445=4,"Proficiente",Z445=5,"Master")</f>
        <v>Competente</v>
      </c>
      <c r="AB445" s="21">
        <v>1</v>
      </c>
      <c r="AC445" s="21" t="str" cm="1">
        <f t="array" ref="AC445">_xlfn.IFS(AB445=0,"Prenovato",AB445=1,"Novato",AB445=2,"Principiante avanzado",AB445=3,"Competente",AB445=4,"Proficiente",AB445=5,"Master")</f>
        <v>Novato</v>
      </c>
      <c r="AD445" s="21" t="str">
        <f t="shared" si="35"/>
        <v>EVALUACIÓN</v>
      </c>
    </row>
    <row r="446" spans="1:30" x14ac:dyDescent="0.25">
      <c r="A446" t="s">
        <v>198</v>
      </c>
      <c r="B446" t="s">
        <v>204</v>
      </c>
      <c r="C446" t="s">
        <v>205</v>
      </c>
      <c r="D446" t="s">
        <v>207</v>
      </c>
      <c r="E446" t="s">
        <v>236</v>
      </c>
      <c r="F446" t="s">
        <v>275</v>
      </c>
      <c r="G446" t="s">
        <v>317</v>
      </c>
      <c r="H446" s="5">
        <v>44774</v>
      </c>
      <c r="I446" s="1">
        <f t="shared" ca="1" si="32"/>
        <v>10</v>
      </c>
      <c r="J446" s="1" t="str">
        <f t="shared" ca="1" si="33"/>
        <v>3. Mayor a 6 meses</v>
      </c>
      <c r="K446" t="str">
        <f t="shared" si="31"/>
        <v>NO</v>
      </c>
      <c r="L446" t="s">
        <v>330</v>
      </c>
      <c r="M446" t="s">
        <v>343</v>
      </c>
      <c r="N446" t="s">
        <v>31</v>
      </c>
      <c r="O446" t="s">
        <v>31</v>
      </c>
      <c r="P446" t="str">
        <f t="shared" si="34"/>
        <v>CARLOS ALBERTO CANTA CANTADiseño de Arq. Soluciones</v>
      </c>
      <c r="Q446">
        <v>3</v>
      </c>
      <c r="R446" t="s">
        <v>5</v>
      </c>
      <c r="S446" t="s">
        <v>21</v>
      </c>
      <c r="T446" s="21">
        <v>1</v>
      </c>
      <c r="U446" s="21" t="str" cm="1">
        <f t="array" ref="U446">_xlfn.IFS(T446=0,"Prenovato",T446=1,"Novato",T446=2,"Principiante avanzado",T446=3,"Competente",T446=4,"Proficiente",T446=5,"Master")</f>
        <v>Novato</v>
      </c>
      <c r="V446" s="21">
        <v>3</v>
      </c>
      <c r="W446" s="21" t="str" cm="1">
        <f t="array" ref="W446">_xlfn.IFS(V446=0,"No evidenciado",V446=1,"Novato",V446=2,"Principiante avanzado",V446=3,"Competente",V446=4,"Proficiente",V446=5,"Master")</f>
        <v>Competente</v>
      </c>
      <c r="X446" s="21">
        <v>3</v>
      </c>
      <c r="Y446" s="21" t="str" cm="1">
        <f t="array" ref="Y446">_xlfn.IFS(X446=0,"No evidenciado",X446=1,"Novato",X446=2,"Principiante avanzado",X446=3,"Competente",X446=4,"Proficiente",X446=5,"Master")</f>
        <v>Competente</v>
      </c>
      <c r="Z446" s="21">
        <v>3</v>
      </c>
      <c r="AA446" s="21" t="str" cm="1">
        <f t="array" ref="AA446">_xlfn.IFS(Z446=0,"No evidenciado",Z446=1,"Novato",Z446=2,"Principiante avanzado",Z446=3,"Competente",Z446=4,"Proficiente",Z446=5,"Master")</f>
        <v>Competente</v>
      </c>
      <c r="AB446" s="21">
        <v>1</v>
      </c>
      <c r="AC446" s="21" t="str" cm="1">
        <f t="array" ref="AC446">_xlfn.IFS(AB446=0,"Prenovato",AB446=1,"Novato",AB446=2,"Principiante avanzado",AB446=3,"Competente",AB446=4,"Proficiente",AB446=5,"Master")</f>
        <v>Novato</v>
      </c>
      <c r="AD446" s="21" t="str">
        <f t="shared" si="35"/>
        <v>EVALUACIÓN</v>
      </c>
    </row>
    <row r="447" spans="1:30" x14ac:dyDescent="0.25">
      <c r="A447" t="s">
        <v>198</v>
      </c>
      <c r="B447" t="s">
        <v>204</v>
      </c>
      <c r="C447" t="s">
        <v>205</v>
      </c>
      <c r="D447" t="s">
        <v>207</v>
      </c>
      <c r="E447" t="s">
        <v>236</v>
      </c>
      <c r="F447" t="s">
        <v>275</v>
      </c>
      <c r="G447" t="s">
        <v>317</v>
      </c>
      <c r="H447" s="5">
        <v>44774</v>
      </c>
      <c r="I447" s="1">
        <f t="shared" ca="1" si="32"/>
        <v>10</v>
      </c>
      <c r="J447" s="1" t="str">
        <f t="shared" ca="1" si="33"/>
        <v>3. Mayor a 6 meses</v>
      </c>
      <c r="K447" t="str">
        <f t="shared" si="31"/>
        <v>NO</v>
      </c>
      <c r="L447" t="s">
        <v>330</v>
      </c>
      <c r="M447" t="s">
        <v>341</v>
      </c>
      <c r="N447" t="s">
        <v>31</v>
      </c>
      <c r="O447" t="s">
        <v>31</v>
      </c>
      <c r="P447" t="str">
        <f t="shared" si="34"/>
        <v>CARLOS ALBERTO CANTA CANTAEcosistema BCP</v>
      </c>
      <c r="Q447">
        <v>2</v>
      </c>
      <c r="R447" t="s">
        <v>4</v>
      </c>
      <c r="S447" t="s">
        <v>21</v>
      </c>
      <c r="T447" s="21">
        <v>1</v>
      </c>
      <c r="U447" s="21" t="str" cm="1">
        <f t="array" ref="U447">_xlfn.IFS(T447=0,"Prenovato",T447=1,"Novato",T447=2,"Principiante avanzado",T447=3,"Competente",T447=4,"Proficiente",T447=5,"Master")</f>
        <v>Novato</v>
      </c>
      <c r="V447" s="21">
        <v>3</v>
      </c>
      <c r="W447" s="21" t="str" cm="1">
        <f t="array" ref="W447">_xlfn.IFS(V447=0,"No evidenciado",V447=1,"Novato",V447=2,"Principiante avanzado",V447=3,"Competente",V447=4,"Proficiente",V447=5,"Master")</f>
        <v>Competente</v>
      </c>
      <c r="X447" s="21">
        <v>3</v>
      </c>
      <c r="Y447" s="21" t="str" cm="1">
        <f t="array" ref="Y447">_xlfn.IFS(X447=0,"No evidenciado",X447=1,"Novato",X447=2,"Principiante avanzado",X447=3,"Competente",X447=4,"Proficiente",X447=5,"Master")</f>
        <v>Competente</v>
      </c>
      <c r="Z447" s="21">
        <v>3</v>
      </c>
      <c r="AA447" s="21" t="str" cm="1">
        <f t="array" ref="AA447">_xlfn.IFS(Z447=0,"No evidenciado",Z447=1,"Novato",Z447=2,"Principiante avanzado",Z447=3,"Competente",Z447=4,"Proficiente",Z447=5,"Master")</f>
        <v>Competente</v>
      </c>
      <c r="AB447" s="21">
        <v>1</v>
      </c>
      <c r="AC447" s="21" t="str" cm="1">
        <f t="array" ref="AC447">_xlfn.IFS(AB447=0,"Prenovato",AB447=1,"Novato",AB447=2,"Principiante avanzado",AB447=3,"Competente",AB447=4,"Proficiente",AB447=5,"Master")</f>
        <v>Novato</v>
      </c>
      <c r="AD447" s="21" t="str">
        <f t="shared" si="35"/>
        <v>EVALUACIÓN</v>
      </c>
    </row>
    <row r="448" spans="1:30" x14ac:dyDescent="0.25">
      <c r="A448" t="s">
        <v>198</v>
      </c>
      <c r="B448" t="s">
        <v>204</v>
      </c>
      <c r="C448" t="s">
        <v>205</v>
      </c>
      <c r="D448" t="s">
        <v>207</v>
      </c>
      <c r="E448" t="s">
        <v>236</v>
      </c>
      <c r="F448" t="s">
        <v>275</v>
      </c>
      <c r="G448" t="s">
        <v>317</v>
      </c>
      <c r="H448" s="5">
        <v>44774</v>
      </c>
      <c r="I448" s="1">
        <f t="shared" ca="1" si="32"/>
        <v>10</v>
      </c>
      <c r="J448" s="1" t="str">
        <f t="shared" ca="1" si="33"/>
        <v>3. Mayor a 6 meses</v>
      </c>
      <c r="K448" t="str">
        <f t="shared" si="31"/>
        <v>NO</v>
      </c>
      <c r="L448" t="s">
        <v>330</v>
      </c>
      <c r="M448" t="s">
        <v>331</v>
      </c>
      <c r="N448" t="s">
        <v>345</v>
      </c>
      <c r="O448" t="s">
        <v>345</v>
      </c>
      <c r="P448" t="str">
        <f t="shared" si="34"/>
        <v>CARLOS ALBERTO CANTA CANTACloud</v>
      </c>
      <c r="Q448">
        <v>2</v>
      </c>
      <c r="R448" t="s">
        <v>4</v>
      </c>
      <c r="S448" t="s">
        <v>21</v>
      </c>
      <c r="T448" s="21">
        <v>1</v>
      </c>
      <c r="U448" s="21" t="str" cm="1">
        <f t="array" ref="U448">_xlfn.IFS(T448=0,"Prenovato",T448=1,"Novato",T448=2,"Principiante avanzado",T448=3,"Competente",T448=4,"Proficiente",T448=5,"Master")</f>
        <v>Novato</v>
      </c>
      <c r="V448" s="21">
        <v>3</v>
      </c>
      <c r="W448" s="21" t="str" cm="1">
        <f t="array" ref="W448">_xlfn.IFS(V448=0,"No evidenciado",V448=1,"Novato",V448=2,"Principiante avanzado",V448=3,"Competente",V448=4,"Proficiente",V448=5,"Master")</f>
        <v>Competente</v>
      </c>
      <c r="X448" s="21">
        <v>3</v>
      </c>
      <c r="Y448" s="21" t="str" cm="1">
        <f t="array" ref="Y448">_xlfn.IFS(X448=0,"No evidenciado",X448=1,"Novato",X448=2,"Principiante avanzado",X448=3,"Competente",X448=4,"Proficiente",X448=5,"Master")</f>
        <v>Competente</v>
      </c>
      <c r="Z448" s="21">
        <v>3</v>
      </c>
      <c r="AA448" s="21" t="str" cm="1">
        <f t="array" ref="AA448">_xlfn.IFS(Z448=0,"No evidenciado",Z448=1,"Novato",Z448=2,"Principiante avanzado",Z448=3,"Competente",Z448=4,"Proficiente",Z448=5,"Master")</f>
        <v>Competente</v>
      </c>
      <c r="AB448" s="21">
        <v>1</v>
      </c>
      <c r="AC448" s="21" t="str" cm="1">
        <f t="array" ref="AC448">_xlfn.IFS(AB448=0,"Prenovato",AB448=1,"Novato",AB448=2,"Principiante avanzado",AB448=3,"Competente",AB448=4,"Proficiente",AB448=5,"Master")</f>
        <v>Novato</v>
      </c>
      <c r="AD448" s="21" t="str">
        <f t="shared" si="35"/>
        <v>EVALUACIÓN</v>
      </c>
    </row>
    <row r="449" spans="1:30" x14ac:dyDescent="0.25">
      <c r="A449" t="s">
        <v>198</v>
      </c>
      <c r="B449" t="s">
        <v>204</v>
      </c>
      <c r="C449" t="s">
        <v>205</v>
      </c>
      <c r="D449" t="s">
        <v>207</v>
      </c>
      <c r="E449" t="s">
        <v>236</v>
      </c>
      <c r="F449" t="s">
        <v>275</v>
      </c>
      <c r="G449" t="s">
        <v>317</v>
      </c>
      <c r="H449" s="5">
        <v>44774</v>
      </c>
      <c r="I449" s="1">
        <f t="shared" ca="1" si="32"/>
        <v>10</v>
      </c>
      <c r="J449" s="1" t="str">
        <f t="shared" ca="1" si="33"/>
        <v>3. Mayor a 6 meses</v>
      </c>
      <c r="K449" t="str">
        <f t="shared" si="31"/>
        <v>NO</v>
      </c>
      <c r="L449" t="s">
        <v>330</v>
      </c>
      <c r="M449" t="s">
        <v>344</v>
      </c>
      <c r="N449" t="s">
        <v>345</v>
      </c>
      <c r="O449" t="s">
        <v>345</v>
      </c>
      <c r="P449" t="str">
        <f t="shared" si="34"/>
        <v>CARLOS ALBERTO CANTA CANTAAutomatización</v>
      </c>
      <c r="Q449">
        <v>1</v>
      </c>
      <c r="R449" t="s">
        <v>6</v>
      </c>
      <c r="S449" t="s">
        <v>21</v>
      </c>
      <c r="T449" s="21">
        <v>1</v>
      </c>
      <c r="U449" s="21" t="str" cm="1">
        <f t="array" ref="U449">_xlfn.IFS(T449=0,"Prenovato",T449=1,"Novato",T449=2,"Principiante avanzado",T449=3,"Competente",T449=4,"Proficiente",T449=5,"Master")</f>
        <v>Novato</v>
      </c>
      <c r="V449" s="21">
        <v>3</v>
      </c>
      <c r="W449" s="21" t="str" cm="1">
        <f t="array" ref="W449">_xlfn.IFS(V449=0,"No evidenciado",V449=1,"Novato",V449=2,"Principiante avanzado",V449=3,"Competente",V449=4,"Proficiente",V449=5,"Master")</f>
        <v>Competente</v>
      </c>
      <c r="X449" s="21">
        <v>3</v>
      </c>
      <c r="Y449" s="21" t="str" cm="1">
        <f t="array" ref="Y449">_xlfn.IFS(X449=0,"No evidenciado",X449=1,"Novato",X449=2,"Principiante avanzado",X449=3,"Competente",X449=4,"Proficiente",X449=5,"Master")</f>
        <v>Competente</v>
      </c>
      <c r="Z449" s="21">
        <v>3</v>
      </c>
      <c r="AA449" s="21" t="str" cm="1">
        <f t="array" ref="AA449">_xlfn.IFS(Z449=0,"No evidenciado",Z449=1,"Novato",Z449=2,"Principiante avanzado",Z449=3,"Competente",Z449=4,"Proficiente",Z449=5,"Master")</f>
        <v>Competente</v>
      </c>
      <c r="AB449" s="21">
        <v>1</v>
      </c>
      <c r="AC449" s="21" t="str" cm="1">
        <f t="array" ref="AC449">_xlfn.IFS(AB449=0,"Prenovato",AB449=1,"Novato",AB449=2,"Principiante avanzado",AB449=3,"Competente",AB449=4,"Proficiente",AB449=5,"Master")</f>
        <v>Novato</v>
      </c>
      <c r="AD449" s="21" t="str">
        <f t="shared" si="35"/>
        <v>EVALUACIÓN</v>
      </c>
    </row>
    <row r="450" spans="1:30" x14ac:dyDescent="0.25">
      <c r="A450" t="s">
        <v>196</v>
      </c>
      <c r="B450" t="s">
        <v>202</v>
      </c>
      <c r="C450" t="s">
        <v>205</v>
      </c>
      <c r="D450" t="s">
        <v>207</v>
      </c>
      <c r="E450" t="s">
        <v>237</v>
      </c>
      <c r="F450" t="s">
        <v>276</v>
      </c>
      <c r="G450" t="s">
        <v>318</v>
      </c>
      <c r="H450" s="5">
        <v>44896</v>
      </c>
      <c r="I450" s="1">
        <f t="shared" ca="1" si="32"/>
        <v>6</v>
      </c>
      <c r="J450" s="1" t="str">
        <f t="shared" ca="1" si="33"/>
        <v>2. Entre 4 - 6 meses</v>
      </c>
      <c r="K450" t="str">
        <f t="shared" ref="K450:K513" si="36">IF(COUNTIFS($E$2:$E$617,E450,$O$2:$O$617,"PRINCIPAL",$Q$2:$Q$617,0)&gt;0,"SI","NO")</f>
        <v>NO</v>
      </c>
      <c r="L450" t="s">
        <v>330</v>
      </c>
      <c r="M450" t="s">
        <v>331</v>
      </c>
      <c r="N450" t="s">
        <v>345</v>
      </c>
      <c r="O450" t="s">
        <v>345</v>
      </c>
      <c r="P450" t="str">
        <f t="shared" si="34"/>
        <v>CRISTHIAN ENRIQUE CORDOVA HEREDIACloud</v>
      </c>
      <c r="Q450">
        <v>1</v>
      </c>
      <c r="R450" t="s">
        <v>6</v>
      </c>
      <c r="S450" t="s">
        <v>21</v>
      </c>
      <c r="T450" s="21">
        <v>0</v>
      </c>
      <c r="U450" s="21" t="str" cm="1">
        <f t="array" ref="U450">_xlfn.IFS(T450=0,"Prenovato",T450=1,"Novato",T450=2,"Principiante avanzado",T450=3,"Competente",T450=4,"Proficiente",T450=5,"Master")</f>
        <v>Prenovato</v>
      </c>
      <c r="V450" s="21">
        <v>2</v>
      </c>
      <c r="W450" s="21" t="str" cm="1">
        <f t="array" ref="W450">_xlfn.IFS(V450=0,"No evidenciado",V450=1,"Novato",V450=2,"Principiante avanzado",V450=3,"Competente",V450=4,"Proficiente",V450=5,"Master")</f>
        <v>Principiante avanzado</v>
      </c>
      <c r="X450" s="21">
        <v>1</v>
      </c>
      <c r="Y450" s="21" t="str" cm="1">
        <f t="array" ref="Y450">_xlfn.IFS(X450=0,"No evidenciado",X450=1,"Novato",X450=2,"Principiante avanzado",X450=3,"Competente",X450=4,"Proficiente",X450=5,"Master")</f>
        <v>Novato</v>
      </c>
      <c r="Z450" s="21">
        <v>2</v>
      </c>
      <c r="AA450" s="21" t="str" cm="1">
        <f t="array" ref="AA450">_xlfn.IFS(Z450=0,"No evidenciado",Z450=1,"Novato",Z450=2,"Principiante avanzado",Z450=3,"Competente",Z450=4,"Proficiente",Z450=5,"Master")</f>
        <v>Principiante avanzado</v>
      </c>
      <c r="AB450" s="21">
        <v>0</v>
      </c>
      <c r="AC450" s="21" t="str" cm="1">
        <f t="array" ref="AC450">_xlfn.IFS(AB450=0,"Prenovato",AB450=1,"Novato",AB450=2,"Principiante avanzado",AB450=3,"Competente",AB450=4,"Proficiente",AB450=5,"Master")</f>
        <v>Prenovato</v>
      </c>
      <c r="AD450" s="21" t="str">
        <f t="shared" si="35"/>
        <v>EVALUACIÓN</v>
      </c>
    </row>
    <row r="451" spans="1:30" x14ac:dyDescent="0.25">
      <c r="A451" t="s">
        <v>196</v>
      </c>
      <c r="B451" t="s">
        <v>202</v>
      </c>
      <c r="C451" t="s">
        <v>205</v>
      </c>
      <c r="D451" t="s">
        <v>207</v>
      </c>
      <c r="E451" t="s">
        <v>237</v>
      </c>
      <c r="F451" t="s">
        <v>276</v>
      </c>
      <c r="G451" t="s">
        <v>318</v>
      </c>
      <c r="H451" s="5">
        <v>44896</v>
      </c>
      <c r="I451" s="1">
        <f t="shared" ref="I451:I514" ca="1" si="37">DATEDIF(H451,TODAY(),"m")</f>
        <v>6</v>
      </c>
      <c r="J451" s="1" t="str">
        <f t="shared" ref="J451:J514" ca="1" si="38">IF(I451&lt;=3,"1. Menor o igual a 3 meses",IF(I451&lt;=6,"2. Entre 4 - 6 meses","3. Mayor a 6 meses"))</f>
        <v>2. Entre 4 - 6 meses</v>
      </c>
      <c r="K451" t="str">
        <f t="shared" si="36"/>
        <v>NO</v>
      </c>
      <c r="L451" t="s">
        <v>330</v>
      </c>
      <c r="M451" t="s">
        <v>333</v>
      </c>
      <c r="N451" t="s">
        <v>345</v>
      </c>
      <c r="O451" t="s">
        <v>345</v>
      </c>
      <c r="P451" t="str">
        <f t="shared" ref="P451:P514" si="39">F451&amp;M451</f>
        <v>CRISTHIAN ENRIQUE CORDOVA HEREDIATecnología BCP</v>
      </c>
      <c r="Q451">
        <v>1</v>
      </c>
      <c r="R451" t="s">
        <v>6</v>
      </c>
      <c r="S451" t="s">
        <v>21</v>
      </c>
      <c r="T451" s="21">
        <v>0</v>
      </c>
      <c r="U451" s="21" t="str" cm="1">
        <f t="array" ref="U451">_xlfn.IFS(T451=0,"Prenovato",T451=1,"Novato",T451=2,"Principiante avanzado",T451=3,"Competente",T451=4,"Proficiente",T451=5,"Master")</f>
        <v>Prenovato</v>
      </c>
      <c r="V451" s="21">
        <v>2</v>
      </c>
      <c r="W451" s="21" t="str" cm="1">
        <f t="array" ref="W451">_xlfn.IFS(V451=0,"No evidenciado",V451=1,"Novato",V451=2,"Principiante avanzado",V451=3,"Competente",V451=4,"Proficiente",V451=5,"Master")</f>
        <v>Principiante avanzado</v>
      </c>
      <c r="X451" s="21">
        <v>1</v>
      </c>
      <c r="Y451" s="21" t="str" cm="1">
        <f t="array" ref="Y451">_xlfn.IFS(X451=0,"No evidenciado",X451=1,"Novato",X451=2,"Principiante avanzado",X451=3,"Competente",X451=4,"Proficiente",X451=5,"Master")</f>
        <v>Novato</v>
      </c>
      <c r="Z451" s="21">
        <v>2</v>
      </c>
      <c r="AA451" s="21" t="str" cm="1">
        <f t="array" ref="AA451">_xlfn.IFS(Z451=0,"No evidenciado",Z451=1,"Novato",Z451=2,"Principiante avanzado",Z451=3,"Competente",Z451=4,"Proficiente",Z451=5,"Master")</f>
        <v>Principiante avanzado</v>
      </c>
      <c r="AB451" s="21">
        <v>0</v>
      </c>
      <c r="AC451" s="21" t="str" cm="1">
        <f t="array" ref="AC451">_xlfn.IFS(AB451=0,"Prenovato",AB451=1,"Novato",AB451=2,"Principiante avanzado",AB451=3,"Competente",AB451=4,"Proficiente",AB451=5,"Master")</f>
        <v>Prenovato</v>
      </c>
      <c r="AD451" s="21" t="str">
        <f t="shared" ref="AD451:AD514" si="40">IF(A451&lt;&gt;E451,"EVALUACIÓN","AUTOEVALUACIÓN")</f>
        <v>EVALUACIÓN</v>
      </c>
    </row>
    <row r="452" spans="1:30" x14ac:dyDescent="0.25">
      <c r="A452" t="s">
        <v>196</v>
      </c>
      <c r="B452" t="s">
        <v>202</v>
      </c>
      <c r="C452" t="s">
        <v>205</v>
      </c>
      <c r="D452" t="s">
        <v>207</v>
      </c>
      <c r="E452" t="s">
        <v>237</v>
      </c>
      <c r="F452" t="s">
        <v>276</v>
      </c>
      <c r="G452" t="s">
        <v>318</v>
      </c>
      <c r="H452" s="5">
        <v>44896</v>
      </c>
      <c r="I452" s="1">
        <f t="shared" ca="1" si="37"/>
        <v>6</v>
      </c>
      <c r="J452" s="1" t="str">
        <f t="shared" ca="1" si="38"/>
        <v>2. Entre 4 - 6 meses</v>
      </c>
      <c r="K452" t="str">
        <f t="shared" si="36"/>
        <v>NO</v>
      </c>
      <c r="L452" t="s">
        <v>330</v>
      </c>
      <c r="M452" t="s">
        <v>337</v>
      </c>
      <c r="N452" t="s">
        <v>345</v>
      </c>
      <c r="O452" t="s">
        <v>345</v>
      </c>
      <c r="P452" t="str">
        <f t="shared" si="39"/>
        <v>CRISTHIAN ENRIQUE CORDOVA HEREDIAModelos Bancarios</v>
      </c>
      <c r="Q452">
        <v>1</v>
      </c>
      <c r="R452" t="s">
        <v>6</v>
      </c>
      <c r="S452" t="s">
        <v>21</v>
      </c>
      <c r="T452" s="21">
        <v>0</v>
      </c>
      <c r="U452" s="21" t="str" cm="1">
        <f t="array" ref="U452">_xlfn.IFS(T452=0,"Prenovato",T452=1,"Novato",T452=2,"Principiante avanzado",T452=3,"Competente",T452=4,"Proficiente",T452=5,"Master")</f>
        <v>Prenovato</v>
      </c>
      <c r="V452" s="21">
        <v>2</v>
      </c>
      <c r="W452" s="21" t="str" cm="1">
        <f t="array" ref="W452">_xlfn.IFS(V452=0,"No evidenciado",V452=1,"Novato",V452=2,"Principiante avanzado",V452=3,"Competente",V452=4,"Proficiente",V452=5,"Master")</f>
        <v>Principiante avanzado</v>
      </c>
      <c r="X452" s="21">
        <v>1</v>
      </c>
      <c r="Y452" s="21" t="str" cm="1">
        <f t="array" ref="Y452">_xlfn.IFS(X452=0,"No evidenciado",X452=1,"Novato",X452=2,"Principiante avanzado",X452=3,"Competente",X452=4,"Proficiente",X452=5,"Master")</f>
        <v>Novato</v>
      </c>
      <c r="Z452" s="21">
        <v>2</v>
      </c>
      <c r="AA452" s="21" t="str" cm="1">
        <f t="array" ref="AA452">_xlfn.IFS(Z452=0,"No evidenciado",Z452=1,"Novato",Z452=2,"Principiante avanzado",Z452=3,"Competente",Z452=4,"Proficiente",Z452=5,"Master")</f>
        <v>Principiante avanzado</v>
      </c>
      <c r="AB452" s="21">
        <v>0</v>
      </c>
      <c r="AC452" s="21" t="str" cm="1">
        <f t="array" ref="AC452">_xlfn.IFS(AB452=0,"Prenovato",AB452=1,"Novato",AB452=2,"Principiante avanzado",AB452=3,"Competente",AB452=4,"Proficiente",AB452=5,"Master")</f>
        <v>Prenovato</v>
      </c>
      <c r="AD452" s="21" t="str">
        <f t="shared" si="40"/>
        <v>EVALUACIÓN</v>
      </c>
    </row>
    <row r="453" spans="1:30" x14ac:dyDescent="0.25">
      <c r="A453" t="s">
        <v>196</v>
      </c>
      <c r="B453" t="s">
        <v>202</v>
      </c>
      <c r="C453" t="s">
        <v>205</v>
      </c>
      <c r="D453" t="s">
        <v>207</v>
      </c>
      <c r="E453" t="s">
        <v>237</v>
      </c>
      <c r="F453" t="s">
        <v>276</v>
      </c>
      <c r="G453" t="s">
        <v>318</v>
      </c>
      <c r="H453" s="5">
        <v>44896</v>
      </c>
      <c r="I453" s="1">
        <f t="shared" ca="1" si="37"/>
        <v>6</v>
      </c>
      <c r="J453" s="1" t="str">
        <f t="shared" ca="1" si="38"/>
        <v>2. Entre 4 - 6 meses</v>
      </c>
      <c r="K453" t="str">
        <f t="shared" si="36"/>
        <v>NO</v>
      </c>
      <c r="L453" t="s">
        <v>330</v>
      </c>
      <c r="M453" t="s">
        <v>339</v>
      </c>
      <c r="N453" t="s">
        <v>346</v>
      </c>
      <c r="O453" t="s">
        <v>345</v>
      </c>
      <c r="P453" t="str">
        <f t="shared" si="39"/>
        <v>CRISTHIAN ENRIQUE CORDOVA HEREDIAMicroservicios y APIs</v>
      </c>
      <c r="Q453">
        <v>1</v>
      </c>
      <c r="R453" t="s">
        <v>6</v>
      </c>
      <c r="S453" t="s">
        <v>21</v>
      </c>
      <c r="T453" s="21">
        <v>0</v>
      </c>
      <c r="U453" s="21" t="str" cm="1">
        <f t="array" ref="U453">_xlfn.IFS(T453=0,"Prenovato",T453=1,"Novato",T453=2,"Principiante avanzado",T453=3,"Competente",T453=4,"Proficiente",T453=5,"Master")</f>
        <v>Prenovato</v>
      </c>
      <c r="V453" s="21">
        <v>2</v>
      </c>
      <c r="W453" s="21" t="str" cm="1">
        <f t="array" ref="W453">_xlfn.IFS(V453=0,"No evidenciado",V453=1,"Novato",V453=2,"Principiante avanzado",V453=3,"Competente",V453=4,"Proficiente",V453=5,"Master")</f>
        <v>Principiante avanzado</v>
      </c>
      <c r="X453" s="21">
        <v>1</v>
      </c>
      <c r="Y453" s="21" t="str" cm="1">
        <f t="array" ref="Y453">_xlfn.IFS(X453=0,"No evidenciado",X453=1,"Novato",X453=2,"Principiante avanzado",X453=3,"Competente",X453=4,"Proficiente",X453=5,"Master")</f>
        <v>Novato</v>
      </c>
      <c r="Z453" s="21">
        <v>2</v>
      </c>
      <c r="AA453" s="21" t="str" cm="1">
        <f t="array" ref="AA453">_xlfn.IFS(Z453=0,"No evidenciado",Z453=1,"Novato",Z453=2,"Principiante avanzado",Z453=3,"Competente",Z453=4,"Proficiente",Z453=5,"Master")</f>
        <v>Principiante avanzado</v>
      </c>
      <c r="AB453" s="21">
        <v>0</v>
      </c>
      <c r="AC453" s="21" t="str" cm="1">
        <f t="array" ref="AC453">_xlfn.IFS(AB453=0,"Prenovato",AB453=1,"Novato",AB453=2,"Principiante avanzado",AB453=3,"Competente",AB453=4,"Proficiente",AB453=5,"Master")</f>
        <v>Prenovato</v>
      </c>
      <c r="AD453" s="21" t="str">
        <f t="shared" si="40"/>
        <v>EVALUACIÓN</v>
      </c>
    </row>
    <row r="454" spans="1:30" x14ac:dyDescent="0.25">
      <c r="A454" t="s">
        <v>196</v>
      </c>
      <c r="B454" t="s">
        <v>202</v>
      </c>
      <c r="C454" t="s">
        <v>205</v>
      </c>
      <c r="D454" t="s">
        <v>207</v>
      </c>
      <c r="E454" t="s">
        <v>237</v>
      </c>
      <c r="F454" t="s">
        <v>276</v>
      </c>
      <c r="G454" t="s">
        <v>318</v>
      </c>
      <c r="H454" s="5">
        <v>44896</v>
      </c>
      <c r="I454" s="1">
        <f t="shared" ca="1" si="37"/>
        <v>6</v>
      </c>
      <c r="J454" s="1" t="str">
        <f t="shared" ca="1" si="38"/>
        <v>2. Entre 4 - 6 meses</v>
      </c>
      <c r="K454" t="str">
        <f t="shared" si="36"/>
        <v>NO</v>
      </c>
      <c r="L454" t="s">
        <v>330</v>
      </c>
      <c r="M454" t="s">
        <v>336</v>
      </c>
      <c r="N454" t="s">
        <v>345</v>
      </c>
      <c r="O454" t="s">
        <v>345</v>
      </c>
      <c r="P454" t="str">
        <f t="shared" si="39"/>
        <v>CRISTHIAN ENRIQUE CORDOVA HEREDIAPatrones de Arq. Datos</v>
      </c>
      <c r="Q454">
        <v>1</v>
      </c>
      <c r="R454" t="s">
        <v>6</v>
      </c>
      <c r="S454" t="s">
        <v>21</v>
      </c>
      <c r="T454" s="21">
        <v>0</v>
      </c>
      <c r="U454" s="21" t="str" cm="1">
        <f t="array" ref="U454">_xlfn.IFS(T454=0,"Prenovato",T454=1,"Novato",T454=2,"Principiante avanzado",T454=3,"Competente",T454=4,"Proficiente",T454=5,"Master")</f>
        <v>Prenovato</v>
      </c>
      <c r="V454" s="21">
        <v>2</v>
      </c>
      <c r="W454" s="21" t="str" cm="1">
        <f t="array" ref="W454">_xlfn.IFS(V454=0,"No evidenciado",V454=1,"Novato",V454=2,"Principiante avanzado",V454=3,"Competente",V454=4,"Proficiente",V454=5,"Master")</f>
        <v>Principiante avanzado</v>
      </c>
      <c r="X454" s="21">
        <v>1</v>
      </c>
      <c r="Y454" s="21" t="str" cm="1">
        <f t="array" ref="Y454">_xlfn.IFS(X454=0,"No evidenciado",X454=1,"Novato",X454=2,"Principiante avanzado",X454=3,"Competente",X454=4,"Proficiente",X454=5,"Master")</f>
        <v>Novato</v>
      </c>
      <c r="Z454" s="21">
        <v>2</v>
      </c>
      <c r="AA454" s="21" t="str" cm="1">
        <f t="array" ref="AA454">_xlfn.IFS(Z454=0,"No evidenciado",Z454=1,"Novato",Z454=2,"Principiante avanzado",Z454=3,"Competente",Z454=4,"Proficiente",Z454=5,"Master")</f>
        <v>Principiante avanzado</v>
      </c>
      <c r="AB454" s="21">
        <v>0</v>
      </c>
      <c r="AC454" s="21" t="str" cm="1">
        <f t="array" ref="AC454">_xlfn.IFS(AB454=0,"Prenovato",AB454=1,"Novato",AB454=2,"Principiante avanzado",AB454=3,"Competente",AB454=4,"Proficiente",AB454=5,"Master")</f>
        <v>Prenovato</v>
      </c>
      <c r="AD454" s="21" t="str">
        <f t="shared" si="40"/>
        <v>EVALUACIÓN</v>
      </c>
    </row>
    <row r="455" spans="1:30" x14ac:dyDescent="0.25">
      <c r="A455" t="s">
        <v>196</v>
      </c>
      <c r="B455" t="s">
        <v>202</v>
      </c>
      <c r="C455" t="s">
        <v>205</v>
      </c>
      <c r="D455" t="s">
        <v>207</v>
      </c>
      <c r="E455" t="s">
        <v>237</v>
      </c>
      <c r="F455" t="s">
        <v>276</v>
      </c>
      <c r="G455" t="s">
        <v>318</v>
      </c>
      <c r="H455" s="5">
        <v>44896</v>
      </c>
      <c r="I455" s="1">
        <f t="shared" ca="1" si="37"/>
        <v>6</v>
      </c>
      <c r="J455" s="1" t="str">
        <f t="shared" ca="1" si="38"/>
        <v>2. Entre 4 - 6 meses</v>
      </c>
      <c r="K455" t="str">
        <f t="shared" si="36"/>
        <v>NO</v>
      </c>
      <c r="L455" t="s">
        <v>330</v>
      </c>
      <c r="M455" t="s">
        <v>338</v>
      </c>
      <c r="N455" t="s">
        <v>346</v>
      </c>
      <c r="O455" t="s">
        <v>345</v>
      </c>
      <c r="P455" t="str">
        <f t="shared" si="39"/>
        <v>CRISTHIAN ENRIQUE CORDOVA HEREDIAOpen Banking</v>
      </c>
      <c r="Q455">
        <v>1</v>
      </c>
      <c r="R455" t="s">
        <v>6</v>
      </c>
      <c r="S455" t="s">
        <v>21</v>
      </c>
      <c r="T455" s="21">
        <v>0</v>
      </c>
      <c r="U455" s="21" t="str" cm="1">
        <f t="array" ref="U455">_xlfn.IFS(T455=0,"Prenovato",T455=1,"Novato",T455=2,"Principiante avanzado",T455=3,"Competente",T455=4,"Proficiente",T455=5,"Master")</f>
        <v>Prenovato</v>
      </c>
      <c r="V455" s="21">
        <v>2</v>
      </c>
      <c r="W455" s="21" t="str" cm="1">
        <f t="array" ref="W455">_xlfn.IFS(V455=0,"No evidenciado",V455=1,"Novato",V455=2,"Principiante avanzado",V455=3,"Competente",V455=4,"Proficiente",V455=5,"Master")</f>
        <v>Principiante avanzado</v>
      </c>
      <c r="X455" s="21">
        <v>1</v>
      </c>
      <c r="Y455" s="21" t="str" cm="1">
        <f t="array" ref="Y455">_xlfn.IFS(X455=0,"No evidenciado",X455=1,"Novato",X455=2,"Principiante avanzado",X455=3,"Competente",X455=4,"Proficiente",X455=5,"Master")</f>
        <v>Novato</v>
      </c>
      <c r="Z455" s="21">
        <v>2</v>
      </c>
      <c r="AA455" s="21" t="str" cm="1">
        <f t="array" ref="AA455">_xlfn.IFS(Z455=0,"No evidenciado",Z455=1,"Novato",Z455=2,"Principiante avanzado",Z455=3,"Competente",Z455=4,"Proficiente",Z455=5,"Master")</f>
        <v>Principiante avanzado</v>
      </c>
      <c r="AB455" s="21">
        <v>0</v>
      </c>
      <c r="AC455" s="21" t="str" cm="1">
        <f t="array" ref="AC455">_xlfn.IFS(AB455=0,"Prenovato",AB455=1,"Novato",AB455=2,"Principiante avanzado",AB455=3,"Competente",AB455=4,"Proficiente",AB455=5,"Master")</f>
        <v>Prenovato</v>
      </c>
      <c r="AD455" s="21" t="str">
        <f t="shared" si="40"/>
        <v>EVALUACIÓN</v>
      </c>
    </row>
    <row r="456" spans="1:30" x14ac:dyDescent="0.25">
      <c r="A456" t="s">
        <v>196</v>
      </c>
      <c r="B456" t="s">
        <v>202</v>
      </c>
      <c r="C456" t="s">
        <v>205</v>
      </c>
      <c r="D456" t="s">
        <v>207</v>
      </c>
      <c r="E456" t="s">
        <v>237</v>
      </c>
      <c r="F456" t="s">
        <v>276</v>
      </c>
      <c r="G456" t="s">
        <v>318</v>
      </c>
      <c r="H456" s="5">
        <v>44896</v>
      </c>
      <c r="I456" s="1">
        <f t="shared" ca="1" si="37"/>
        <v>6</v>
      </c>
      <c r="J456" s="1" t="str">
        <f t="shared" ca="1" si="38"/>
        <v>2. Entre 4 - 6 meses</v>
      </c>
      <c r="K456" t="str">
        <f t="shared" si="36"/>
        <v>NO</v>
      </c>
      <c r="L456" t="s">
        <v>330</v>
      </c>
      <c r="M456" t="s">
        <v>332</v>
      </c>
      <c r="N456" t="s">
        <v>345</v>
      </c>
      <c r="O456" t="s">
        <v>345</v>
      </c>
      <c r="P456" t="str">
        <f t="shared" si="39"/>
        <v>CRISTHIAN ENRIQUE CORDOVA HEREDIAPrincipios de seguridad</v>
      </c>
      <c r="Q456">
        <v>1</v>
      </c>
      <c r="R456" t="s">
        <v>6</v>
      </c>
      <c r="S456" t="s">
        <v>21</v>
      </c>
      <c r="T456" s="21">
        <v>0</v>
      </c>
      <c r="U456" s="21" t="str" cm="1">
        <f t="array" ref="U456">_xlfn.IFS(T456=0,"Prenovato",T456=1,"Novato",T456=2,"Principiante avanzado",T456=3,"Competente",T456=4,"Proficiente",T456=5,"Master")</f>
        <v>Prenovato</v>
      </c>
      <c r="V456" s="21">
        <v>2</v>
      </c>
      <c r="W456" s="21" t="str" cm="1">
        <f t="array" ref="W456">_xlfn.IFS(V456=0,"No evidenciado",V456=1,"Novato",V456=2,"Principiante avanzado",V456=3,"Competente",V456=4,"Proficiente",V456=5,"Master")</f>
        <v>Principiante avanzado</v>
      </c>
      <c r="X456" s="21">
        <v>1</v>
      </c>
      <c r="Y456" s="21" t="str" cm="1">
        <f t="array" ref="Y456">_xlfn.IFS(X456=0,"No evidenciado",X456=1,"Novato",X456=2,"Principiante avanzado",X456=3,"Competente",X456=4,"Proficiente",X456=5,"Master")</f>
        <v>Novato</v>
      </c>
      <c r="Z456" s="21">
        <v>2</v>
      </c>
      <c r="AA456" s="21" t="str" cm="1">
        <f t="array" ref="AA456">_xlfn.IFS(Z456=0,"No evidenciado",Z456=1,"Novato",Z456=2,"Principiante avanzado",Z456=3,"Competente",Z456=4,"Proficiente",Z456=5,"Master")</f>
        <v>Principiante avanzado</v>
      </c>
      <c r="AB456" s="21">
        <v>0</v>
      </c>
      <c r="AC456" s="21" t="str" cm="1">
        <f t="array" ref="AC456">_xlfn.IFS(AB456=0,"Prenovato",AB456=1,"Novato",AB456=2,"Principiante avanzado",AB456=3,"Competente",AB456=4,"Proficiente",AB456=5,"Master")</f>
        <v>Prenovato</v>
      </c>
      <c r="AD456" s="21" t="str">
        <f t="shared" si="40"/>
        <v>EVALUACIÓN</v>
      </c>
    </row>
    <row r="457" spans="1:30" x14ac:dyDescent="0.25">
      <c r="A457" t="s">
        <v>196</v>
      </c>
      <c r="B457" t="s">
        <v>202</v>
      </c>
      <c r="C457" t="s">
        <v>205</v>
      </c>
      <c r="D457" t="s">
        <v>207</v>
      </c>
      <c r="E457" t="s">
        <v>237</v>
      </c>
      <c r="F457" t="s">
        <v>276</v>
      </c>
      <c r="G457" t="s">
        <v>318</v>
      </c>
      <c r="H457" s="5">
        <v>44896</v>
      </c>
      <c r="I457" s="1">
        <f t="shared" ca="1" si="37"/>
        <v>6</v>
      </c>
      <c r="J457" s="1" t="str">
        <f t="shared" ca="1" si="38"/>
        <v>2. Entre 4 - 6 meses</v>
      </c>
      <c r="K457" t="str">
        <f t="shared" si="36"/>
        <v>NO</v>
      </c>
      <c r="L457" t="s">
        <v>330</v>
      </c>
      <c r="M457" t="s">
        <v>334</v>
      </c>
      <c r="N457" t="s">
        <v>31</v>
      </c>
      <c r="O457" t="s">
        <v>31</v>
      </c>
      <c r="P457" t="str">
        <f t="shared" si="39"/>
        <v>CRISTHIAN ENRIQUE CORDOVA HEREDIAPlataformas</v>
      </c>
      <c r="Q457">
        <v>1</v>
      </c>
      <c r="R457" t="s">
        <v>6</v>
      </c>
      <c r="S457" t="s">
        <v>21</v>
      </c>
      <c r="T457" s="21">
        <v>0</v>
      </c>
      <c r="U457" s="21" t="str" cm="1">
        <f t="array" ref="U457">_xlfn.IFS(T457=0,"Prenovato",T457=1,"Novato",T457=2,"Principiante avanzado",T457=3,"Competente",T457=4,"Proficiente",T457=5,"Master")</f>
        <v>Prenovato</v>
      </c>
      <c r="V457" s="21">
        <v>2</v>
      </c>
      <c r="W457" s="21" t="str" cm="1">
        <f t="array" ref="W457">_xlfn.IFS(V457=0,"No evidenciado",V457=1,"Novato",V457=2,"Principiante avanzado",V457=3,"Competente",V457=4,"Proficiente",V457=5,"Master")</f>
        <v>Principiante avanzado</v>
      </c>
      <c r="X457" s="21">
        <v>1</v>
      </c>
      <c r="Y457" s="21" t="str" cm="1">
        <f t="array" ref="Y457">_xlfn.IFS(X457=0,"No evidenciado",X457=1,"Novato",X457=2,"Principiante avanzado",X457=3,"Competente",X457=4,"Proficiente",X457=5,"Master")</f>
        <v>Novato</v>
      </c>
      <c r="Z457" s="21">
        <v>2</v>
      </c>
      <c r="AA457" s="21" t="str" cm="1">
        <f t="array" ref="AA457">_xlfn.IFS(Z457=0,"No evidenciado",Z457=1,"Novato",Z457=2,"Principiante avanzado",Z457=3,"Competente",Z457=4,"Proficiente",Z457=5,"Master")</f>
        <v>Principiante avanzado</v>
      </c>
      <c r="AB457" s="21">
        <v>0</v>
      </c>
      <c r="AC457" s="21" t="str" cm="1">
        <f t="array" ref="AC457">_xlfn.IFS(AB457=0,"Prenovato",AB457=1,"Novato",AB457=2,"Principiante avanzado",AB457=3,"Competente",AB457=4,"Proficiente",AB457=5,"Master")</f>
        <v>Prenovato</v>
      </c>
      <c r="AD457" s="21" t="str">
        <f t="shared" si="40"/>
        <v>EVALUACIÓN</v>
      </c>
    </row>
    <row r="458" spans="1:30" x14ac:dyDescent="0.25">
      <c r="A458" t="s">
        <v>196</v>
      </c>
      <c r="B458" t="s">
        <v>202</v>
      </c>
      <c r="C458" t="s">
        <v>205</v>
      </c>
      <c r="D458" t="s">
        <v>207</v>
      </c>
      <c r="E458" t="s">
        <v>237</v>
      </c>
      <c r="F458" t="s">
        <v>276</v>
      </c>
      <c r="G458" t="s">
        <v>318</v>
      </c>
      <c r="H458" s="5">
        <v>44896</v>
      </c>
      <c r="I458" s="1">
        <f t="shared" ca="1" si="37"/>
        <v>6</v>
      </c>
      <c r="J458" s="1" t="str">
        <f t="shared" ca="1" si="38"/>
        <v>2. Entre 4 - 6 meses</v>
      </c>
      <c r="K458" t="str">
        <f t="shared" si="36"/>
        <v>NO</v>
      </c>
      <c r="L458" t="s">
        <v>330</v>
      </c>
      <c r="M458" t="s">
        <v>335</v>
      </c>
      <c r="N458" t="s">
        <v>31</v>
      </c>
      <c r="O458" t="s">
        <v>31</v>
      </c>
      <c r="P458" t="str">
        <f t="shared" si="39"/>
        <v>CRISTHIAN ENRIQUE CORDOVA HEREDIAPatrones de Arq. Soluciones</v>
      </c>
      <c r="Q458">
        <v>1</v>
      </c>
      <c r="R458" t="s">
        <v>6</v>
      </c>
      <c r="S458" t="s">
        <v>21</v>
      </c>
      <c r="T458" s="21">
        <v>0</v>
      </c>
      <c r="U458" s="21" t="str" cm="1">
        <f t="array" ref="U458">_xlfn.IFS(T458=0,"Prenovato",T458=1,"Novato",T458=2,"Principiante avanzado",T458=3,"Competente",T458=4,"Proficiente",T458=5,"Master")</f>
        <v>Prenovato</v>
      </c>
      <c r="V458" s="21">
        <v>2</v>
      </c>
      <c r="W458" s="21" t="str" cm="1">
        <f t="array" ref="W458">_xlfn.IFS(V458=0,"No evidenciado",V458=1,"Novato",V458=2,"Principiante avanzado",V458=3,"Competente",V458=4,"Proficiente",V458=5,"Master")</f>
        <v>Principiante avanzado</v>
      </c>
      <c r="X458" s="21">
        <v>1</v>
      </c>
      <c r="Y458" s="21" t="str" cm="1">
        <f t="array" ref="Y458">_xlfn.IFS(X458=0,"No evidenciado",X458=1,"Novato",X458=2,"Principiante avanzado",X458=3,"Competente",X458=4,"Proficiente",X458=5,"Master")</f>
        <v>Novato</v>
      </c>
      <c r="Z458" s="21">
        <v>2</v>
      </c>
      <c r="AA458" s="21" t="str" cm="1">
        <f t="array" ref="AA458">_xlfn.IFS(Z458=0,"No evidenciado",Z458=1,"Novato",Z458=2,"Principiante avanzado",Z458=3,"Competente",Z458=4,"Proficiente",Z458=5,"Master")</f>
        <v>Principiante avanzado</v>
      </c>
      <c r="AB458" s="21">
        <v>0</v>
      </c>
      <c r="AC458" s="21" t="str" cm="1">
        <f t="array" ref="AC458">_xlfn.IFS(AB458=0,"Prenovato",AB458=1,"Novato",AB458=2,"Principiante avanzado",AB458=3,"Competente",AB458=4,"Proficiente",AB458=5,"Master")</f>
        <v>Prenovato</v>
      </c>
      <c r="AD458" s="21" t="str">
        <f t="shared" si="40"/>
        <v>EVALUACIÓN</v>
      </c>
    </row>
    <row r="459" spans="1:30" x14ac:dyDescent="0.25">
      <c r="A459" t="s">
        <v>196</v>
      </c>
      <c r="B459" t="s">
        <v>202</v>
      </c>
      <c r="C459" t="s">
        <v>205</v>
      </c>
      <c r="D459" t="s">
        <v>207</v>
      </c>
      <c r="E459" t="s">
        <v>237</v>
      </c>
      <c r="F459" t="s">
        <v>276</v>
      </c>
      <c r="G459" t="s">
        <v>318</v>
      </c>
      <c r="H459" s="5">
        <v>44896</v>
      </c>
      <c r="I459" s="1">
        <f t="shared" ca="1" si="37"/>
        <v>6</v>
      </c>
      <c r="J459" s="1" t="str">
        <f t="shared" ca="1" si="38"/>
        <v>2. Entre 4 - 6 meses</v>
      </c>
      <c r="K459" t="str">
        <f t="shared" si="36"/>
        <v>NO</v>
      </c>
      <c r="L459" t="s">
        <v>330</v>
      </c>
      <c r="M459" t="s">
        <v>344</v>
      </c>
      <c r="N459" t="s">
        <v>345</v>
      </c>
      <c r="O459" t="s">
        <v>345</v>
      </c>
      <c r="P459" t="str">
        <f t="shared" si="39"/>
        <v>CRISTHIAN ENRIQUE CORDOVA HEREDIAAutomatización</v>
      </c>
      <c r="Q459">
        <v>1</v>
      </c>
      <c r="R459" t="s">
        <v>6</v>
      </c>
      <c r="S459" t="s">
        <v>21</v>
      </c>
      <c r="T459" s="21">
        <v>0</v>
      </c>
      <c r="U459" s="21" t="str" cm="1">
        <f t="array" ref="U459">_xlfn.IFS(T459=0,"Prenovato",T459=1,"Novato",T459=2,"Principiante avanzado",T459=3,"Competente",T459=4,"Proficiente",T459=5,"Master")</f>
        <v>Prenovato</v>
      </c>
      <c r="V459" s="21">
        <v>2</v>
      </c>
      <c r="W459" s="21" t="str" cm="1">
        <f t="array" ref="W459">_xlfn.IFS(V459=0,"No evidenciado",V459=1,"Novato",V459=2,"Principiante avanzado",V459=3,"Competente",V459=4,"Proficiente",V459=5,"Master")</f>
        <v>Principiante avanzado</v>
      </c>
      <c r="X459" s="21">
        <v>1</v>
      </c>
      <c r="Y459" s="21" t="str" cm="1">
        <f t="array" ref="Y459">_xlfn.IFS(X459=0,"No evidenciado",X459=1,"Novato",X459=2,"Principiante avanzado",X459=3,"Competente",X459=4,"Proficiente",X459=5,"Master")</f>
        <v>Novato</v>
      </c>
      <c r="Z459" s="21">
        <v>2</v>
      </c>
      <c r="AA459" s="21" t="str" cm="1">
        <f t="array" ref="AA459">_xlfn.IFS(Z459=0,"No evidenciado",Z459=1,"Novato",Z459=2,"Principiante avanzado",Z459=3,"Competente",Z459=4,"Proficiente",Z459=5,"Master")</f>
        <v>Principiante avanzado</v>
      </c>
      <c r="AB459" s="21">
        <v>0</v>
      </c>
      <c r="AC459" s="21" t="str" cm="1">
        <f t="array" ref="AC459">_xlfn.IFS(AB459=0,"Prenovato",AB459=1,"Novato",AB459=2,"Principiante avanzado",AB459=3,"Competente",AB459=4,"Proficiente",AB459=5,"Master")</f>
        <v>Prenovato</v>
      </c>
      <c r="AD459" s="21" t="str">
        <f t="shared" si="40"/>
        <v>EVALUACIÓN</v>
      </c>
    </row>
    <row r="460" spans="1:30" x14ac:dyDescent="0.25">
      <c r="A460" t="s">
        <v>196</v>
      </c>
      <c r="B460" t="s">
        <v>202</v>
      </c>
      <c r="C460" t="s">
        <v>205</v>
      </c>
      <c r="D460" t="s">
        <v>207</v>
      </c>
      <c r="E460" t="s">
        <v>237</v>
      </c>
      <c r="F460" t="s">
        <v>276</v>
      </c>
      <c r="G460" t="s">
        <v>318</v>
      </c>
      <c r="H460" s="5">
        <v>44896</v>
      </c>
      <c r="I460" s="1">
        <f t="shared" ca="1" si="37"/>
        <v>6</v>
      </c>
      <c r="J460" s="1" t="str">
        <f t="shared" ca="1" si="38"/>
        <v>2. Entre 4 - 6 meses</v>
      </c>
      <c r="K460" t="str">
        <f t="shared" si="36"/>
        <v>NO</v>
      </c>
      <c r="L460" t="s">
        <v>330</v>
      </c>
      <c r="M460" t="s">
        <v>343</v>
      </c>
      <c r="N460" t="s">
        <v>31</v>
      </c>
      <c r="O460" t="s">
        <v>31</v>
      </c>
      <c r="P460" t="str">
        <f t="shared" si="39"/>
        <v>CRISTHIAN ENRIQUE CORDOVA HEREDIADiseño de Arq. Soluciones</v>
      </c>
      <c r="Q460">
        <v>1</v>
      </c>
      <c r="R460" t="s">
        <v>6</v>
      </c>
      <c r="S460" t="s">
        <v>21</v>
      </c>
      <c r="T460" s="21">
        <v>0</v>
      </c>
      <c r="U460" s="21" t="str" cm="1">
        <f t="array" ref="U460">_xlfn.IFS(T460=0,"Prenovato",T460=1,"Novato",T460=2,"Principiante avanzado",T460=3,"Competente",T460=4,"Proficiente",T460=5,"Master")</f>
        <v>Prenovato</v>
      </c>
      <c r="V460" s="21">
        <v>2</v>
      </c>
      <c r="W460" s="21" t="str" cm="1">
        <f t="array" ref="W460">_xlfn.IFS(V460=0,"No evidenciado",V460=1,"Novato",V460=2,"Principiante avanzado",V460=3,"Competente",V460=4,"Proficiente",V460=5,"Master")</f>
        <v>Principiante avanzado</v>
      </c>
      <c r="X460" s="21">
        <v>1</v>
      </c>
      <c r="Y460" s="21" t="str" cm="1">
        <f t="array" ref="Y460">_xlfn.IFS(X460=0,"No evidenciado",X460=1,"Novato",X460=2,"Principiante avanzado",X460=3,"Competente",X460=4,"Proficiente",X460=5,"Master")</f>
        <v>Novato</v>
      </c>
      <c r="Z460" s="21">
        <v>2</v>
      </c>
      <c r="AA460" s="21" t="str" cm="1">
        <f t="array" ref="AA460">_xlfn.IFS(Z460=0,"No evidenciado",Z460=1,"Novato",Z460=2,"Principiante avanzado",Z460=3,"Competente",Z460=4,"Proficiente",Z460=5,"Master")</f>
        <v>Principiante avanzado</v>
      </c>
      <c r="AB460" s="21">
        <v>0</v>
      </c>
      <c r="AC460" s="21" t="str" cm="1">
        <f t="array" ref="AC460">_xlfn.IFS(AB460=0,"Prenovato",AB460=1,"Novato",AB460=2,"Principiante avanzado",AB460=3,"Competente",AB460=4,"Proficiente",AB460=5,"Master")</f>
        <v>Prenovato</v>
      </c>
      <c r="AD460" s="21" t="str">
        <f t="shared" si="40"/>
        <v>EVALUACIÓN</v>
      </c>
    </row>
    <row r="461" spans="1:30" x14ac:dyDescent="0.25">
      <c r="A461" t="s">
        <v>196</v>
      </c>
      <c r="B461" t="s">
        <v>202</v>
      </c>
      <c r="C461" t="s">
        <v>205</v>
      </c>
      <c r="D461" t="s">
        <v>207</v>
      </c>
      <c r="E461" t="s">
        <v>237</v>
      </c>
      <c r="F461" t="s">
        <v>276</v>
      </c>
      <c r="G461" t="s">
        <v>318</v>
      </c>
      <c r="H461" s="5">
        <v>44896</v>
      </c>
      <c r="I461" s="1">
        <f t="shared" ca="1" si="37"/>
        <v>6</v>
      </c>
      <c r="J461" s="1" t="str">
        <f t="shared" ca="1" si="38"/>
        <v>2. Entre 4 - 6 meses</v>
      </c>
      <c r="K461" t="str">
        <f t="shared" si="36"/>
        <v>NO</v>
      </c>
      <c r="L461" t="s">
        <v>330</v>
      </c>
      <c r="M461" t="s">
        <v>341</v>
      </c>
      <c r="N461" t="s">
        <v>31</v>
      </c>
      <c r="O461" t="s">
        <v>31</v>
      </c>
      <c r="P461" t="str">
        <f t="shared" si="39"/>
        <v>CRISTHIAN ENRIQUE CORDOVA HEREDIAEcosistema BCP</v>
      </c>
      <c r="Q461">
        <v>1</v>
      </c>
      <c r="R461" t="s">
        <v>6</v>
      </c>
      <c r="S461" t="s">
        <v>21</v>
      </c>
      <c r="T461" s="21">
        <v>0</v>
      </c>
      <c r="U461" s="21" t="str" cm="1">
        <f t="array" ref="U461">_xlfn.IFS(T461=0,"Prenovato",T461=1,"Novato",T461=2,"Principiante avanzado",T461=3,"Competente",T461=4,"Proficiente",T461=5,"Master")</f>
        <v>Prenovato</v>
      </c>
      <c r="V461" s="21">
        <v>2</v>
      </c>
      <c r="W461" s="21" t="str" cm="1">
        <f t="array" ref="W461">_xlfn.IFS(V461=0,"No evidenciado",V461=1,"Novato",V461=2,"Principiante avanzado",V461=3,"Competente",V461=4,"Proficiente",V461=5,"Master")</f>
        <v>Principiante avanzado</v>
      </c>
      <c r="X461" s="21">
        <v>1</v>
      </c>
      <c r="Y461" s="21" t="str" cm="1">
        <f t="array" ref="Y461">_xlfn.IFS(X461=0,"No evidenciado",X461=1,"Novato",X461=2,"Principiante avanzado",X461=3,"Competente",X461=4,"Proficiente",X461=5,"Master")</f>
        <v>Novato</v>
      </c>
      <c r="Z461" s="21">
        <v>2</v>
      </c>
      <c r="AA461" s="21" t="str" cm="1">
        <f t="array" ref="AA461">_xlfn.IFS(Z461=0,"No evidenciado",Z461=1,"Novato",Z461=2,"Principiante avanzado",Z461=3,"Competente",Z461=4,"Proficiente",Z461=5,"Master")</f>
        <v>Principiante avanzado</v>
      </c>
      <c r="AB461" s="21">
        <v>0</v>
      </c>
      <c r="AC461" s="21" t="str" cm="1">
        <f t="array" ref="AC461">_xlfn.IFS(AB461=0,"Prenovato",AB461=1,"Novato",AB461=2,"Principiante avanzado",AB461=3,"Competente",AB461=4,"Proficiente",AB461=5,"Master")</f>
        <v>Prenovato</v>
      </c>
      <c r="AD461" s="21" t="str">
        <f t="shared" si="40"/>
        <v>EVALUACIÓN</v>
      </c>
    </row>
    <row r="462" spans="1:30" x14ac:dyDescent="0.25">
      <c r="A462" t="s">
        <v>196</v>
      </c>
      <c r="B462" t="s">
        <v>202</v>
      </c>
      <c r="C462" t="s">
        <v>205</v>
      </c>
      <c r="D462" t="s">
        <v>207</v>
      </c>
      <c r="E462" t="s">
        <v>237</v>
      </c>
      <c r="F462" t="s">
        <v>276</v>
      </c>
      <c r="G462" t="s">
        <v>318</v>
      </c>
      <c r="H462" s="5">
        <v>44896</v>
      </c>
      <c r="I462" s="1">
        <f t="shared" ca="1" si="37"/>
        <v>6</v>
      </c>
      <c r="J462" s="1" t="str">
        <f t="shared" ca="1" si="38"/>
        <v>2. Entre 4 - 6 meses</v>
      </c>
      <c r="K462" t="str">
        <f t="shared" si="36"/>
        <v>NO</v>
      </c>
      <c r="L462" t="s">
        <v>330</v>
      </c>
      <c r="M462" t="s">
        <v>340</v>
      </c>
      <c r="N462" t="s">
        <v>346</v>
      </c>
      <c r="O462" t="s">
        <v>345</v>
      </c>
      <c r="P462" t="str">
        <f t="shared" si="39"/>
        <v>CRISTHIAN ENRIQUE CORDOVA HEREDIAIngeniería de software</v>
      </c>
      <c r="Q462">
        <v>1</v>
      </c>
      <c r="R462" t="s">
        <v>6</v>
      </c>
      <c r="S462" t="s">
        <v>21</v>
      </c>
      <c r="T462" s="21">
        <v>0</v>
      </c>
      <c r="U462" s="21" t="str" cm="1">
        <f t="array" ref="U462">_xlfn.IFS(T462=0,"Prenovato",T462=1,"Novato",T462=2,"Principiante avanzado",T462=3,"Competente",T462=4,"Proficiente",T462=5,"Master")</f>
        <v>Prenovato</v>
      </c>
      <c r="V462" s="21">
        <v>2</v>
      </c>
      <c r="W462" s="21" t="str" cm="1">
        <f t="array" ref="W462">_xlfn.IFS(V462=0,"No evidenciado",V462=1,"Novato",V462=2,"Principiante avanzado",V462=3,"Competente",V462=4,"Proficiente",V462=5,"Master")</f>
        <v>Principiante avanzado</v>
      </c>
      <c r="X462" s="21">
        <v>1</v>
      </c>
      <c r="Y462" s="21" t="str" cm="1">
        <f t="array" ref="Y462">_xlfn.IFS(X462=0,"No evidenciado",X462=1,"Novato",X462=2,"Principiante avanzado",X462=3,"Competente",X462=4,"Proficiente",X462=5,"Master")</f>
        <v>Novato</v>
      </c>
      <c r="Z462" s="21">
        <v>2</v>
      </c>
      <c r="AA462" s="21" t="str" cm="1">
        <f t="array" ref="AA462">_xlfn.IFS(Z462=0,"No evidenciado",Z462=1,"Novato",Z462=2,"Principiante avanzado",Z462=3,"Competente",Z462=4,"Proficiente",Z462=5,"Master")</f>
        <v>Principiante avanzado</v>
      </c>
      <c r="AB462" s="21">
        <v>0</v>
      </c>
      <c r="AC462" s="21" t="str" cm="1">
        <f t="array" ref="AC462">_xlfn.IFS(AB462=0,"Prenovato",AB462=1,"Novato",AB462=2,"Principiante avanzado",AB462=3,"Competente",AB462=4,"Proficiente",AB462=5,"Master")</f>
        <v>Prenovato</v>
      </c>
      <c r="AD462" s="21" t="str">
        <f t="shared" si="40"/>
        <v>EVALUACIÓN</v>
      </c>
    </row>
    <row r="463" spans="1:30" x14ac:dyDescent="0.25">
      <c r="A463" t="s">
        <v>196</v>
      </c>
      <c r="B463" t="s">
        <v>202</v>
      </c>
      <c r="C463" t="s">
        <v>205</v>
      </c>
      <c r="D463" t="s">
        <v>207</v>
      </c>
      <c r="E463" t="s">
        <v>237</v>
      </c>
      <c r="F463" t="s">
        <v>276</v>
      </c>
      <c r="G463" t="s">
        <v>318</v>
      </c>
      <c r="H463" s="5">
        <v>44896</v>
      </c>
      <c r="I463" s="1">
        <f t="shared" ca="1" si="37"/>
        <v>6</v>
      </c>
      <c r="J463" s="1" t="str">
        <f t="shared" ca="1" si="38"/>
        <v>2. Entre 4 - 6 meses</v>
      </c>
      <c r="K463" t="str">
        <f t="shared" si="36"/>
        <v>NO</v>
      </c>
      <c r="L463" t="s">
        <v>330</v>
      </c>
      <c r="M463" t="s">
        <v>342</v>
      </c>
      <c r="N463" t="s">
        <v>345</v>
      </c>
      <c r="O463" t="s">
        <v>345</v>
      </c>
      <c r="P463" t="str">
        <f t="shared" si="39"/>
        <v>CRISTHIAN ENRIQUE CORDOVA HEREDIAFrameworks de arquitectura empresarial</v>
      </c>
      <c r="Q463">
        <v>1</v>
      </c>
      <c r="R463" t="s">
        <v>6</v>
      </c>
      <c r="S463" t="s">
        <v>21</v>
      </c>
      <c r="T463" s="21">
        <v>0</v>
      </c>
      <c r="U463" s="21" t="str" cm="1">
        <f t="array" ref="U463">_xlfn.IFS(T463=0,"Prenovato",T463=1,"Novato",T463=2,"Principiante avanzado",T463=3,"Competente",T463=4,"Proficiente",T463=5,"Master")</f>
        <v>Prenovato</v>
      </c>
      <c r="V463" s="21">
        <v>2</v>
      </c>
      <c r="W463" s="21" t="str" cm="1">
        <f t="array" ref="W463">_xlfn.IFS(V463=0,"No evidenciado",V463=1,"Novato",V463=2,"Principiante avanzado",V463=3,"Competente",V463=4,"Proficiente",V463=5,"Master")</f>
        <v>Principiante avanzado</v>
      </c>
      <c r="X463" s="21">
        <v>1</v>
      </c>
      <c r="Y463" s="21" t="str" cm="1">
        <f t="array" ref="Y463">_xlfn.IFS(X463=0,"No evidenciado",X463=1,"Novato",X463=2,"Principiante avanzado",X463=3,"Competente",X463=4,"Proficiente",X463=5,"Master")</f>
        <v>Novato</v>
      </c>
      <c r="Z463" s="21">
        <v>2</v>
      </c>
      <c r="AA463" s="21" t="str" cm="1">
        <f t="array" ref="AA463">_xlfn.IFS(Z463=0,"No evidenciado",Z463=1,"Novato",Z463=2,"Principiante avanzado",Z463=3,"Competente",Z463=4,"Proficiente",Z463=5,"Master")</f>
        <v>Principiante avanzado</v>
      </c>
      <c r="AB463" s="21">
        <v>0</v>
      </c>
      <c r="AC463" s="21" t="str" cm="1">
        <f t="array" ref="AC463">_xlfn.IFS(AB463=0,"Prenovato",AB463=1,"Novato",AB463=2,"Principiante avanzado",AB463=3,"Competente",AB463=4,"Proficiente",AB463=5,"Master")</f>
        <v>Prenovato</v>
      </c>
      <c r="AD463" s="21" t="str">
        <f t="shared" si="40"/>
        <v>EVALUACIÓN</v>
      </c>
    </row>
    <row r="464" spans="1:30" x14ac:dyDescent="0.25">
      <c r="A464" t="s">
        <v>197</v>
      </c>
      <c r="B464" t="s">
        <v>203</v>
      </c>
      <c r="C464" t="s">
        <v>206</v>
      </c>
      <c r="D464" t="s">
        <v>207</v>
      </c>
      <c r="E464" t="s">
        <v>193</v>
      </c>
      <c r="F464" t="s">
        <v>199</v>
      </c>
      <c r="G464" t="s">
        <v>319</v>
      </c>
      <c r="H464" s="5">
        <v>44409</v>
      </c>
      <c r="I464" s="1">
        <f t="shared" ca="1" si="37"/>
        <v>22</v>
      </c>
      <c r="J464" s="1" t="str">
        <f t="shared" ca="1" si="38"/>
        <v>3. Mayor a 6 meses</v>
      </c>
      <c r="K464" t="str">
        <f t="shared" si="36"/>
        <v>NO</v>
      </c>
      <c r="L464" t="s">
        <v>205</v>
      </c>
      <c r="M464" t="s">
        <v>333</v>
      </c>
      <c r="N464" t="s">
        <v>345</v>
      </c>
      <c r="O464" t="s">
        <v>345</v>
      </c>
      <c r="P464" t="str">
        <f t="shared" si="39"/>
        <v>EDUARDO CECILIO PEREZ CHAVEZTecnología BCP</v>
      </c>
      <c r="Q464">
        <v>3</v>
      </c>
      <c r="R464" t="s">
        <v>5</v>
      </c>
      <c r="S464" t="s">
        <v>21</v>
      </c>
      <c r="T464" s="21">
        <v>3</v>
      </c>
      <c r="U464" s="21" t="str" cm="1">
        <f t="array" ref="U464">_xlfn.IFS(T464=0,"Prenovato",T464=1,"Novato",T464=2,"Principiante avanzado",T464=3,"Competente",T464=4,"Proficiente",T464=5,"Master")</f>
        <v>Competente</v>
      </c>
      <c r="V464" s="21">
        <v>4</v>
      </c>
      <c r="W464" s="21" t="str" cm="1">
        <f t="array" ref="W464">_xlfn.IFS(V464=0,"No evidenciado",V464=1,"Novato",V464=2,"Principiante avanzado",V464=3,"Competente",V464=4,"Proficiente",V464=5,"Master")</f>
        <v>Proficiente</v>
      </c>
      <c r="X464" s="21">
        <v>4</v>
      </c>
      <c r="Y464" s="21" t="str" cm="1">
        <f t="array" ref="Y464">_xlfn.IFS(X464=0,"No evidenciado",X464=1,"Novato",X464=2,"Principiante avanzado",X464=3,"Competente",X464=4,"Proficiente",X464=5,"Master")</f>
        <v>Proficiente</v>
      </c>
      <c r="Z464" s="21">
        <v>3</v>
      </c>
      <c r="AA464" s="21" t="str" cm="1">
        <f t="array" ref="AA464">_xlfn.IFS(Z464=0,"No evidenciado",Z464=1,"Novato",Z464=2,"Principiante avanzado",Z464=3,"Competente",Z464=4,"Proficiente",Z464=5,"Master")</f>
        <v>Competente</v>
      </c>
      <c r="AB464" s="21">
        <v>3</v>
      </c>
      <c r="AC464" s="21" t="str" cm="1">
        <f t="array" ref="AC464">_xlfn.IFS(AB464=0,"Prenovato",AB464=1,"Novato",AB464=2,"Principiante avanzado",AB464=3,"Competente",AB464=4,"Proficiente",AB464=5,"Master")</f>
        <v>Competente</v>
      </c>
      <c r="AD464" s="21" t="str">
        <f t="shared" si="40"/>
        <v>EVALUACIÓN</v>
      </c>
    </row>
    <row r="465" spans="1:30" x14ac:dyDescent="0.25">
      <c r="A465" t="s">
        <v>197</v>
      </c>
      <c r="B465" t="s">
        <v>203</v>
      </c>
      <c r="C465" t="s">
        <v>206</v>
      </c>
      <c r="D465" t="s">
        <v>207</v>
      </c>
      <c r="E465" t="s">
        <v>193</v>
      </c>
      <c r="F465" t="s">
        <v>199</v>
      </c>
      <c r="G465" t="s">
        <v>319</v>
      </c>
      <c r="H465" s="5">
        <v>44409</v>
      </c>
      <c r="I465" s="1">
        <f t="shared" ca="1" si="37"/>
        <v>22</v>
      </c>
      <c r="J465" s="1" t="str">
        <f t="shared" ca="1" si="38"/>
        <v>3. Mayor a 6 meses</v>
      </c>
      <c r="K465" t="str">
        <f t="shared" si="36"/>
        <v>NO</v>
      </c>
      <c r="L465" t="s">
        <v>205</v>
      </c>
      <c r="M465" t="s">
        <v>331</v>
      </c>
      <c r="N465" t="s">
        <v>345</v>
      </c>
      <c r="O465" t="s">
        <v>345</v>
      </c>
      <c r="P465" t="str">
        <f t="shared" si="39"/>
        <v>EDUARDO CECILIO PEREZ CHAVEZCloud</v>
      </c>
      <c r="Q465">
        <v>4</v>
      </c>
      <c r="R465" t="s">
        <v>7</v>
      </c>
      <c r="S465" t="s">
        <v>21</v>
      </c>
      <c r="T465" s="21">
        <v>3</v>
      </c>
      <c r="U465" s="21" t="str" cm="1">
        <f t="array" ref="U465">_xlfn.IFS(T465=0,"Prenovato",T465=1,"Novato",T465=2,"Principiante avanzado",T465=3,"Competente",T465=4,"Proficiente",T465=5,"Master")</f>
        <v>Competente</v>
      </c>
      <c r="V465" s="21">
        <v>4</v>
      </c>
      <c r="W465" s="21" t="str" cm="1">
        <f t="array" ref="W465">_xlfn.IFS(V465=0,"No evidenciado",V465=1,"Novato",V465=2,"Principiante avanzado",V465=3,"Competente",V465=4,"Proficiente",V465=5,"Master")</f>
        <v>Proficiente</v>
      </c>
      <c r="X465" s="21">
        <v>4</v>
      </c>
      <c r="Y465" s="21" t="str" cm="1">
        <f t="array" ref="Y465">_xlfn.IFS(X465=0,"No evidenciado",X465=1,"Novato",X465=2,"Principiante avanzado",X465=3,"Competente",X465=4,"Proficiente",X465=5,"Master")</f>
        <v>Proficiente</v>
      </c>
      <c r="Z465" s="21">
        <v>3</v>
      </c>
      <c r="AA465" s="21" t="str" cm="1">
        <f t="array" ref="AA465">_xlfn.IFS(Z465=0,"No evidenciado",Z465=1,"Novato",Z465=2,"Principiante avanzado",Z465=3,"Competente",Z465=4,"Proficiente",Z465=5,"Master")</f>
        <v>Competente</v>
      </c>
      <c r="AB465" s="21">
        <v>3</v>
      </c>
      <c r="AC465" s="21" t="str" cm="1">
        <f t="array" ref="AC465">_xlfn.IFS(AB465=0,"Prenovato",AB465=1,"Novato",AB465=2,"Principiante avanzado",AB465=3,"Competente",AB465=4,"Proficiente",AB465=5,"Master")</f>
        <v>Competente</v>
      </c>
      <c r="AD465" s="21" t="str">
        <f t="shared" si="40"/>
        <v>EVALUACIÓN</v>
      </c>
    </row>
    <row r="466" spans="1:30" x14ac:dyDescent="0.25">
      <c r="A466" t="s">
        <v>197</v>
      </c>
      <c r="B466" t="s">
        <v>203</v>
      </c>
      <c r="C466" t="s">
        <v>206</v>
      </c>
      <c r="D466" t="s">
        <v>207</v>
      </c>
      <c r="E466" t="s">
        <v>193</v>
      </c>
      <c r="F466" t="s">
        <v>199</v>
      </c>
      <c r="G466" t="s">
        <v>319</v>
      </c>
      <c r="H466" s="5">
        <v>44409</v>
      </c>
      <c r="I466" s="1">
        <f t="shared" ca="1" si="37"/>
        <v>22</v>
      </c>
      <c r="J466" s="1" t="str">
        <f t="shared" ca="1" si="38"/>
        <v>3. Mayor a 6 meses</v>
      </c>
      <c r="K466" t="str">
        <f t="shared" si="36"/>
        <v>NO</v>
      </c>
      <c r="L466" t="s">
        <v>205</v>
      </c>
      <c r="M466" t="s">
        <v>334</v>
      </c>
      <c r="N466" t="s">
        <v>31</v>
      </c>
      <c r="O466" t="s">
        <v>31</v>
      </c>
      <c r="P466" t="str">
        <f t="shared" si="39"/>
        <v>EDUARDO CECILIO PEREZ CHAVEZPlataformas</v>
      </c>
      <c r="Q466">
        <v>3</v>
      </c>
      <c r="R466" t="s">
        <v>5</v>
      </c>
      <c r="S466" t="s">
        <v>21</v>
      </c>
      <c r="T466" s="21">
        <v>3</v>
      </c>
      <c r="U466" s="21" t="str" cm="1">
        <f t="array" ref="U466">_xlfn.IFS(T466=0,"Prenovato",T466=1,"Novato",T466=2,"Principiante avanzado",T466=3,"Competente",T466=4,"Proficiente",T466=5,"Master")</f>
        <v>Competente</v>
      </c>
      <c r="V466" s="21">
        <v>4</v>
      </c>
      <c r="W466" s="21" t="str" cm="1">
        <f t="array" ref="W466">_xlfn.IFS(V466=0,"No evidenciado",V466=1,"Novato",V466=2,"Principiante avanzado",V466=3,"Competente",V466=4,"Proficiente",V466=5,"Master")</f>
        <v>Proficiente</v>
      </c>
      <c r="X466" s="21">
        <v>4</v>
      </c>
      <c r="Y466" s="21" t="str" cm="1">
        <f t="array" ref="Y466">_xlfn.IFS(X466=0,"No evidenciado",X466=1,"Novato",X466=2,"Principiante avanzado",X466=3,"Competente",X466=4,"Proficiente",X466=5,"Master")</f>
        <v>Proficiente</v>
      </c>
      <c r="Z466" s="21">
        <v>3</v>
      </c>
      <c r="AA466" s="21" t="str" cm="1">
        <f t="array" ref="AA466">_xlfn.IFS(Z466=0,"No evidenciado",Z466=1,"Novato",Z466=2,"Principiante avanzado",Z466=3,"Competente",Z466=4,"Proficiente",Z466=5,"Master")</f>
        <v>Competente</v>
      </c>
      <c r="AB466" s="21">
        <v>3</v>
      </c>
      <c r="AC466" s="21" t="str" cm="1">
        <f t="array" ref="AC466">_xlfn.IFS(AB466=0,"Prenovato",AB466=1,"Novato",AB466=2,"Principiante avanzado",AB466=3,"Competente",AB466=4,"Proficiente",AB466=5,"Master")</f>
        <v>Competente</v>
      </c>
      <c r="AD466" s="21" t="str">
        <f t="shared" si="40"/>
        <v>EVALUACIÓN</v>
      </c>
    </row>
    <row r="467" spans="1:30" x14ac:dyDescent="0.25">
      <c r="A467" t="s">
        <v>197</v>
      </c>
      <c r="B467" t="s">
        <v>203</v>
      </c>
      <c r="C467" t="s">
        <v>206</v>
      </c>
      <c r="D467" t="s">
        <v>207</v>
      </c>
      <c r="E467" t="s">
        <v>193</v>
      </c>
      <c r="F467" t="s">
        <v>199</v>
      </c>
      <c r="G467" t="s">
        <v>319</v>
      </c>
      <c r="H467" s="5">
        <v>44409</v>
      </c>
      <c r="I467" s="1">
        <f t="shared" ca="1" si="37"/>
        <v>22</v>
      </c>
      <c r="J467" s="1" t="str">
        <f t="shared" ca="1" si="38"/>
        <v>3. Mayor a 6 meses</v>
      </c>
      <c r="K467" t="str">
        <f t="shared" si="36"/>
        <v>NO</v>
      </c>
      <c r="L467" t="s">
        <v>205</v>
      </c>
      <c r="M467" t="s">
        <v>332</v>
      </c>
      <c r="N467" t="s">
        <v>345</v>
      </c>
      <c r="O467" t="s">
        <v>345</v>
      </c>
      <c r="P467" t="str">
        <f t="shared" si="39"/>
        <v>EDUARDO CECILIO PEREZ CHAVEZPrincipios de seguridad</v>
      </c>
      <c r="Q467">
        <v>3</v>
      </c>
      <c r="R467" t="s">
        <v>5</v>
      </c>
      <c r="S467" t="s">
        <v>21</v>
      </c>
      <c r="T467" s="21">
        <v>3</v>
      </c>
      <c r="U467" s="21" t="str" cm="1">
        <f t="array" ref="U467">_xlfn.IFS(T467=0,"Prenovato",T467=1,"Novato",T467=2,"Principiante avanzado",T467=3,"Competente",T467=4,"Proficiente",T467=5,"Master")</f>
        <v>Competente</v>
      </c>
      <c r="V467" s="21">
        <v>4</v>
      </c>
      <c r="W467" s="21" t="str" cm="1">
        <f t="array" ref="W467">_xlfn.IFS(V467=0,"No evidenciado",V467=1,"Novato",V467=2,"Principiante avanzado",V467=3,"Competente",V467=4,"Proficiente",V467=5,"Master")</f>
        <v>Proficiente</v>
      </c>
      <c r="X467" s="21">
        <v>4</v>
      </c>
      <c r="Y467" s="21" t="str" cm="1">
        <f t="array" ref="Y467">_xlfn.IFS(X467=0,"No evidenciado",X467=1,"Novato",X467=2,"Principiante avanzado",X467=3,"Competente",X467=4,"Proficiente",X467=5,"Master")</f>
        <v>Proficiente</v>
      </c>
      <c r="Z467" s="21">
        <v>3</v>
      </c>
      <c r="AA467" s="21" t="str" cm="1">
        <f t="array" ref="AA467">_xlfn.IFS(Z467=0,"No evidenciado",Z467=1,"Novato",Z467=2,"Principiante avanzado",Z467=3,"Competente",Z467=4,"Proficiente",Z467=5,"Master")</f>
        <v>Competente</v>
      </c>
      <c r="AB467" s="21">
        <v>3</v>
      </c>
      <c r="AC467" s="21" t="str" cm="1">
        <f t="array" ref="AC467">_xlfn.IFS(AB467=0,"Prenovato",AB467=1,"Novato",AB467=2,"Principiante avanzado",AB467=3,"Competente",AB467=4,"Proficiente",AB467=5,"Master")</f>
        <v>Competente</v>
      </c>
      <c r="AD467" s="21" t="str">
        <f t="shared" si="40"/>
        <v>EVALUACIÓN</v>
      </c>
    </row>
    <row r="468" spans="1:30" x14ac:dyDescent="0.25">
      <c r="A468" t="s">
        <v>197</v>
      </c>
      <c r="B468" t="s">
        <v>203</v>
      </c>
      <c r="C468" t="s">
        <v>206</v>
      </c>
      <c r="D468" t="s">
        <v>207</v>
      </c>
      <c r="E468" t="s">
        <v>193</v>
      </c>
      <c r="F468" t="s">
        <v>199</v>
      </c>
      <c r="G468" t="s">
        <v>319</v>
      </c>
      <c r="H468" s="5">
        <v>44409</v>
      </c>
      <c r="I468" s="1">
        <f t="shared" ca="1" si="37"/>
        <v>22</v>
      </c>
      <c r="J468" s="1" t="str">
        <f t="shared" ca="1" si="38"/>
        <v>3. Mayor a 6 meses</v>
      </c>
      <c r="K468" t="str">
        <f t="shared" si="36"/>
        <v>NO</v>
      </c>
      <c r="L468" t="s">
        <v>205</v>
      </c>
      <c r="M468" t="s">
        <v>338</v>
      </c>
      <c r="N468" t="s">
        <v>346</v>
      </c>
      <c r="O468" t="s">
        <v>345</v>
      </c>
      <c r="P468" t="str">
        <f t="shared" si="39"/>
        <v>EDUARDO CECILIO PEREZ CHAVEZOpen Banking</v>
      </c>
      <c r="Q468">
        <v>2</v>
      </c>
      <c r="R468" t="s">
        <v>4</v>
      </c>
      <c r="S468" t="s">
        <v>21</v>
      </c>
      <c r="T468" s="21">
        <v>3</v>
      </c>
      <c r="U468" s="21" t="str" cm="1">
        <f t="array" ref="U468">_xlfn.IFS(T468=0,"Prenovato",T468=1,"Novato",T468=2,"Principiante avanzado",T468=3,"Competente",T468=4,"Proficiente",T468=5,"Master")</f>
        <v>Competente</v>
      </c>
      <c r="V468" s="21">
        <v>4</v>
      </c>
      <c r="W468" s="21" t="str" cm="1">
        <f t="array" ref="W468">_xlfn.IFS(V468=0,"No evidenciado",V468=1,"Novato",V468=2,"Principiante avanzado",V468=3,"Competente",V468=4,"Proficiente",V468=5,"Master")</f>
        <v>Proficiente</v>
      </c>
      <c r="X468" s="21">
        <v>4</v>
      </c>
      <c r="Y468" s="21" t="str" cm="1">
        <f t="array" ref="Y468">_xlfn.IFS(X468=0,"No evidenciado",X468=1,"Novato",X468=2,"Principiante avanzado",X468=3,"Competente",X468=4,"Proficiente",X468=5,"Master")</f>
        <v>Proficiente</v>
      </c>
      <c r="Z468" s="21">
        <v>3</v>
      </c>
      <c r="AA468" s="21" t="str" cm="1">
        <f t="array" ref="AA468">_xlfn.IFS(Z468=0,"No evidenciado",Z468=1,"Novato",Z468=2,"Principiante avanzado",Z468=3,"Competente",Z468=4,"Proficiente",Z468=5,"Master")</f>
        <v>Competente</v>
      </c>
      <c r="AB468" s="21">
        <v>3</v>
      </c>
      <c r="AC468" s="21" t="str" cm="1">
        <f t="array" ref="AC468">_xlfn.IFS(AB468=0,"Prenovato",AB468=1,"Novato",AB468=2,"Principiante avanzado",AB468=3,"Competente",AB468=4,"Proficiente",AB468=5,"Master")</f>
        <v>Competente</v>
      </c>
      <c r="AD468" s="21" t="str">
        <f t="shared" si="40"/>
        <v>EVALUACIÓN</v>
      </c>
    </row>
    <row r="469" spans="1:30" x14ac:dyDescent="0.25">
      <c r="A469" t="s">
        <v>197</v>
      </c>
      <c r="B469" t="s">
        <v>203</v>
      </c>
      <c r="C469" t="s">
        <v>206</v>
      </c>
      <c r="D469" t="s">
        <v>207</v>
      </c>
      <c r="E469" t="s">
        <v>193</v>
      </c>
      <c r="F469" t="s">
        <v>199</v>
      </c>
      <c r="G469" t="s">
        <v>319</v>
      </c>
      <c r="H469" s="5">
        <v>44409</v>
      </c>
      <c r="I469" s="1">
        <f t="shared" ca="1" si="37"/>
        <v>22</v>
      </c>
      <c r="J469" s="1" t="str">
        <f t="shared" ca="1" si="38"/>
        <v>3. Mayor a 6 meses</v>
      </c>
      <c r="K469" t="str">
        <f t="shared" si="36"/>
        <v>NO</v>
      </c>
      <c r="L469" t="s">
        <v>205</v>
      </c>
      <c r="M469" t="s">
        <v>336</v>
      </c>
      <c r="N469" t="s">
        <v>345</v>
      </c>
      <c r="O469" t="s">
        <v>345</v>
      </c>
      <c r="P469" t="str">
        <f t="shared" si="39"/>
        <v>EDUARDO CECILIO PEREZ CHAVEZPatrones de Arq. Datos</v>
      </c>
      <c r="Q469">
        <v>3</v>
      </c>
      <c r="R469" t="s">
        <v>5</v>
      </c>
      <c r="S469" t="s">
        <v>21</v>
      </c>
      <c r="T469" s="21">
        <v>3</v>
      </c>
      <c r="U469" s="21" t="str" cm="1">
        <f t="array" ref="U469">_xlfn.IFS(T469=0,"Prenovato",T469=1,"Novato",T469=2,"Principiante avanzado",T469=3,"Competente",T469=4,"Proficiente",T469=5,"Master")</f>
        <v>Competente</v>
      </c>
      <c r="V469" s="21">
        <v>4</v>
      </c>
      <c r="W469" s="21" t="str" cm="1">
        <f t="array" ref="W469">_xlfn.IFS(V469=0,"No evidenciado",V469=1,"Novato",V469=2,"Principiante avanzado",V469=3,"Competente",V469=4,"Proficiente",V469=5,"Master")</f>
        <v>Proficiente</v>
      </c>
      <c r="X469" s="21">
        <v>4</v>
      </c>
      <c r="Y469" s="21" t="str" cm="1">
        <f t="array" ref="Y469">_xlfn.IFS(X469=0,"No evidenciado",X469=1,"Novato",X469=2,"Principiante avanzado",X469=3,"Competente",X469=4,"Proficiente",X469=5,"Master")</f>
        <v>Proficiente</v>
      </c>
      <c r="Z469" s="21">
        <v>3</v>
      </c>
      <c r="AA469" s="21" t="str" cm="1">
        <f t="array" ref="AA469">_xlfn.IFS(Z469=0,"No evidenciado",Z469=1,"Novato",Z469=2,"Principiante avanzado",Z469=3,"Competente",Z469=4,"Proficiente",Z469=5,"Master")</f>
        <v>Competente</v>
      </c>
      <c r="AB469" s="21">
        <v>3</v>
      </c>
      <c r="AC469" s="21" t="str" cm="1">
        <f t="array" ref="AC469">_xlfn.IFS(AB469=0,"Prenovato",AB469=1,"Novato",AB469=2,"Principiante avanzado",AB469=3,"Competente",AB469=4,"Proficiente",AB469=5,"Master")</f>
        <v>Competente</v>
      </c>
      <c r="AD469" s="21" t="str">
        <f t="shared" si="40"/>
        <v>EVALUACIÓN</v>
      </c>
    </row>
    <row r="470" spans="1:30" x14ac:dyDescent="0.25">
      <c r="A470" t="s">
        <v>197</v>
      </c>
      <c r="B470" t="s">
        <v>203</v>
      </c>
      <c r="C470" t="s">
        <v>206</v>
      </c>
      <c r="D470" t="s">
        <v>207</v>
      </c>
      <c r="E470" t="s">
        <v>193</v>
      </c>
      <c r="F470" t="s">
        <v>199</v>
      </c>
      <c r="G470" t="s">
        <v>319</v>
      </c>
      <c r="H470" s="5">
        <v>44409</v>
      </c>
      <c r="I470" s="1">
        <f t="shared" ca="1" si="37"/>
        <v>22</v>
      </c>
      <c r="J470" s="1" t="str">
        <f t="shared" ca="1" si="38"/>
        <v>3. Mayor a 6 meses</v>
      </c>
      <c r="K470" t="str">
        <f t="shared" si="36"/>
        <v>NO</v>
      </c>
      <c r="L470" t="s">
        <v>205</v>
      </c>
      <c r="M470" t="s">
        <v>335</v>
      </c>
      <c r="N470" t="s">
        <v>31</v>
      </c>
      <c r="O470" t="s">
        <v>31</v>
      </c>
      <c r="P470" t="str">
        <f t="shared" si="39"/>
        <v>EDUARDO CECILIO PEREZ CHAVEZPatrones de Arq. Soluciones</v>
      </c>
      <c r="Q470">
        <v>3</v>
      </c>
      <c r="R470" t="s">
        <v>5</v>
      </c>
      <c r="S470" t="s">
        <v>21</v>
      </c>
      <c r="T470" s="21">
        <v>3</v>
      </c>
      <c r="U470" s="21" t="str" cm="1">
        <f t="array" ref="U470">_xlfn.IFS(T470=0,"Prenovato",T470=1,"Novato",T470=2,"Principiante avanzado",T470=3,"Competente",T470=4,"Proficiente",T470=5,"Master")</f>
        <v>Competente</v>
      </c>
      <c r="V470" s="21">
        <v>4</v>
      </c>
      <c r="W470" s="21" t="str" cm="1">
        <f t="array" ref="W470">_xlfn.IFS(V470=0,"No evidenciado",V470=1,"Novato",V470=2,"Principiante avanzado",V470=3,"Competente",V470=4,"Proficiente",V470=5,"Master")</f>
        <v>Proficiente</v>
      </c>
      <c r="X470" s="21">
        <v>4</v>
      </c>
      <c r="Y470" s="21" t="str" cm="1">
        <f t="array" ref="Y470">_xlfn.IFS(X470=0,"No evidenciado",X470=1,"Novato",X470=2,"Principiante avanzado",X470=3,"Competente",X470=4,"Proficiente",X470=5,"Master")</f>
        <v>Proficiente</v>
      </c>
      <c r="Z470" s="21">
        <v>3</v>
      </c>
      <c r="AA470" s="21" t="str" cm="1">
        <f t="array" ref="AA470">_xlfn.IFS(Z470=0,"No evidenciado",Z470=1,"Novato",Z470=2,"Principiante avanzado",Z470=3,"Competente",Z470=4,"Proficiente",Z470=5,"Master")</f>
        <v>Competente</v>
      </c>
      <c r="AB470" s="21">
        <v>3</v>
      </c>
      <c r="AC470" s="21" t="str" cm="1">
        <f t="array" ref="AC470">_xlfn.IFS(AB470=0,"Prenovato",AB470=1,"Novato",AB470=2,"Principiante avanzado",AB470=3,"Competente",AB470=4,"Proficiente",AB470=5,"Master")</f>
        <v>Competente</v>
      </c>
      <c r="AD470" s="21" t="str">
        <f t="shared" si="40"/>
        <v>EVALUACIÓN</v>
      </c>
    </row>
    <row r="471" spans="1:30" x14ac:dyDescent="0.25">
      <c r="A471" t="s">
        <v>197</v>
      </c>
      <c r="B471" t="s">
        <v>203</v>
      </c>
      <c r="C471" t="s">
        <v>206</v>
      </c>
      <c r="D471" t="s">
        <v>207</v>
      </c>
      <c r="E471" t="s">
        <v>193</v>
      </c>
      <c r="F471" t="s">
        <v>199</v>
      </c>
      <c r="G471" t="s">
        <v>319</v>
      </c>
      <c r="H471" s="5">
        <v>44409</v>
      </c>
      <c r="I471" s="1">
        <f t="shared" ca="1" si="37"/>
        <v>22</v>
      </c>
      <c r="J471" s="1" t="str">
        <f t="shared" ca="1" si="38"/>
        <v>3. Mayor a 6 meses</v>
      </c>
      <c r="K471" t="str">
        <f t="shared" si="36"/>
        <v>NO</v>
      </c>
      <c r="L471" t="s">
        <v>205</v>
      </c>
      <c r="M471" t="s">
        <v>344</v>
      </c>
      <c r="N471" t="s">
        <v>345</v>
      </c>
      <c r="O471" t="s">
        <v>345</v>
      </c>
      <c r="P471" t="str">
        <f t="shared" si="39"/>
        <v>EDUARDO CECILIO PEREZ CHAVEZAutomatización</v>
      </c>
      <c r="Q471">
        <v>3</v>
      </c>
      <c r="R471" t="s">
        <v>5</v>
      </c>
      <c r="S471" t="s">
        <v>21</v>
      </c>
      <c r="T471" s="21">
        <v>3</v>
      </c>
      <c r="U471" s="21" t="str" cm="1">
        <f t="array" ref="U471">_xlfn.IFS(T471=0,"Prenovato",T471=1,"Novato",T471=2,"Principiante avanzado",T471=3,"Competente",T471=4,"Proficiente",T471=5,"Master")</f>
        <v>Competente</v>
      </c>
      <c r="V471" s="21">
        <v>4</v>
      </c>
      <c r="W471" s="21" t="str" cm="1">
        <f t="array" ref="W471">_xlfn.IFS(V471=0,"No evidenciado",V471=1,"Novato",V471=2,"Principiante avanzado",V471=3,"Competente",V471=4,"Proficiente",V471=5,"Master")</f>
        <v>Proficiente</v>
      </c>
      <c r="X471" s="21">
        <v>4</v>
      </c>
      <c r="Y471" s="21" t="str" cm="1">
        <f t="array" ref="Y471">_xlfn.IFS(X471=0,"No evidenciado",X471=1,"Novato",X471=2,"Principiante avanzado",X471=3,"Competente",X471=4,"Proficiente",X471=5,"Master")</f>
        <v>Proficiente</v>
      </c>
      <c r="Z471" s="21">
        <v>3</v>
      </c>
      <c r="AA471" s="21" t="str" cm="1">
        <f t="array" ref="AA471">_xlfn.IFS(Z471=0,"No evidenciado",Z471=1,"Novato",Z471=2,"Principiante avanzado",Z471=3,"Competente",Z471=4,"Proficiente",Z471=5,"Master")</f>
        <v>Competente</v>
      </c>
      <c r="AB471" s="21">
        <v>3</v>
      </c>
      <c r="AC471" s="21" t="str" cm="1">
        <f t="array" ref="AC471">_xlfn.IFS(AB471=0,"Prenovato",AB471=1,"Novato",AB471=2,"Principiante avanzado",AB471=3,"Competente",AB471=4,"Proficiente",AB471=5,"Master")</f>
        <v>Competente</v>
      </c>
      <c r="AD471" s="21" t="str">
        <f t="shared" si="40"/>
        <v>EVALUACIÓN</v>
      </c>
    </row>
    <row r="472" spans="1:30" x14ac:dyDescent="0.25">
      <c r="A472" t="s">
        <v>197</v>
      </c>
      <c r="B472" t="s">
        <v>203</v>
      </c>
      <c r="C472" t="s">
        <v>206</v>
      </c>
      <c r="D472" t="s">
        <v>207</v>
      </c>
      <c r="E472" t="s">
        <v>193</v>
      </c>
      <c r="F472" t="s">
        <v>199</v>
      </c>
      <c r="G472" t="s">
        <v>319</v>
      </c>
      <c r="H472" s="5">
        <v>44409</v>
      </c>
      <c r="I472" s="1">
        <f t="shared" ca="1" si="37"/>
        <v>22</v>
      </c>
      <c r="J472" s="1" t="str">
        <f t="shared" ca="1" si="38"/>
        <v>3. Mayor a 6 meses</v>
      </c>
      <c r="K472" t="str">
        <f t="shared" si="36"/>
        <v>NO</v>
      </c>
      <c r="L472" t="s">
        <v>205</v>
      </c>
      <c r="M472" t="s">
        <v>337</v>
      </c>
      <c r="N472" t="s">
        <v>345</v>
      </c>
      <c r="O472" t="s">
        <v>345</v>
      </c>
      <c r="P472" t="str">
        <f t="shared" si="39"/>
        <v>EDUARDO CECILIO PEREZ CHAVEZModelos Bancarios</v>
      </c>
      <c r="Q472">
        <v>3</v>
      </c>
      <c r="R472" t="s">
        <v>5</v>
      </c>
      <c r="S472" t="s">
        <v>21</v>
      </c>
      <c r="T472" s="21">
        <v>3</v>
      </c>
      <c r="U472" s="21" t="str" cm="1">
        <f t="array" ref="U472">_xlfn.IFS(T472=0,"Prenovato",T472=1,"Novato",T472=2,"Principiante avanzado",T472=3,"Competente",T472=4,"Proficiente",T472=5,"Master")</f>
        <v>Competente</v>
      </c>
      <c r="V472" s="21">
        <v>4</v>
      </c>
      <c r="W472" s="21" t="str" cm="1">
        <f t="array" ref="W472">_xlfn.IFS(V472=0,"No evidenciado",V472=1,"Novato",V472=2,"Principiante avanzado",V472=3,"Competente",V472=4,"Proficiente",V472=5,"Master")</f>
        <v>Proficiente</v>
      </c>
      <c r="X472" s="21">
        <v>4</v>
      </c>
      <c r="Y472" s="21" t="str" cm="1">
        <f t="array" ref="Y472">_xlfn.IFS(X472=0,"No evidenciado",X472=1,"Novato",X472=2,"Principiante avanzado",X472=3,"Competente",X472=4,"Proficiente",X472=5,"Master")</f>
        <v>Proficiente</v>
      </c>
      <c r="Z472" s="21">
        <v>3</v>
      </c>
      <c r="AA472" s="21" t="str" cm="1">
        <f t="array" ref="AA472">_xlfn.IFS(Z472=0,"No evidenciado",Z472=1,"Novato",Z472=2,"Principiante avanzado",Z472=3,"Competente",Z472=4,"Proficiente",Z472=5,"Master")</f>
        <v>Competente</v>
      </c>
      <c r="AB472" s="21">
        <v>3</v>
      </c>
      <c r="AC472" s="21" t="str" cm="1">
        <f t="array" ref="AC472">_xlfn.IFS(AB472=0,"Prenovato",AB472=1,"Novato",AB472=2,"Principiante avanzado",AB472=3,"Competente",AB472=4,"Proficiente",AB472=5,"Master")</f>
        <v>Competente</v>
      </c>
      <c r="AD472" s="21" t="str">
        <f t="shared" si="40"/>
        <v>EVALUACIÓN</v>
      </c>
    </row>
    <row r="473" spans="1:30" x14ac:dyDescent="0.25">
      <c r="A473" t="s">
        <v>197</v>
      </c>
      <c r="B473" t="s">
        <v>203</v>
      </c>
      <c r="C473" t="s">
        <v>206</v>
      </c>
      <c r="D473" t="s">
        <v>207</v>
      </c>
      <c r="E473" t="s">
        <v>193</v>
      </c>
      <c r="F473" t="s">
        <v>199</v>
      </c>
      <c r="G473" t="s">
        <v>319</v>
      </c>
      <c r="H473" s="5">
        <v>44409</v>
      </c>
      <c r="I473" s="1">
        <f t="shared" ca="1" si="37"/>
        <v>22</v>
      </c>
      <c r="J473" s="1" t="str">
        <f t="shared" ca="1" si="38"/>
        <v>3. Mayor a 6 meses</v>
      </c>
      <c r="K473" t="str">
        <f t="shared" si="36"/>
        <v>NO</v>
      </c>
      <c r="L473" t="s">
        <v>205</v>
      </c>
      <c r="M473" t="s">
        <v>339</v>
      </c>
      <c r="N473" t="s">
        <v>346</v>
      </c>
      <c r="O473" t="s">
        <v>345</v>
      </c>
      <c r="P473" t="str">
        <f t="shared" si="39"/>
        <v>EDUARDO CECILIO PEREZ CHAVEZMicroservicios y APIs</v>
      </c>
      <c r="Q473">
        <v>3</v>
      </c>
      <c r="R473" t="s">
        <v>5</v>
      </c>
      <c r="S473" t="s">
        <v>21</v>
      </c>
      <c r="T473" s="21">
        <v>3</v>
      </c>
      <c r="U473" s="21" t="str" cm="1">
        <f t="array" ref="U473">_xlfn.IFS(T473=0,"Prenovato",T473=1,"Novato",T473=2,"Principiante avanzado",T473=3,"Competente",T473=4,"Proficiente",T473=5,"Master")</f>
        <v>Competente</v>
      </c>
      <c r="V473" s="21">
        <v>4</v>
      </c>
      <c r="W473" s="21" t="str" cm="1">
        <f t="array" ref="W473">_xlfn.IFS(V473=0,"No evidenciado",V473=1,"Novato",V473=2,"Principiante avanzado",V473=3,"Competente",V473=4,"Proficiente",V473=5,"Master")</f>
        <v>Proficiente</v>
      </c>
      <c r="X473" s="21">
        <v>4</v>
      </c>
      <c r="Y473" s="21" t="str" cm="1">
        <f t="array" ref="Y473">_xlfn.IFS(X473=0,"No evidenciado",X473=1,"Novato",X473=2,"Principiante avanzado",X473=3,"Competente",X473=4,"Proficiente",X473=5,"Master")</f>
        <v>Proficiente</v>
      </c>
      <c r="Z473" s="21">
        <v>3</v>
      </c>
      <c r="AA473" s="21" t="str" cm="1">
        <f t="array" ref="AA473">_xlfn.IFS(Z473=0,"No evidenciado",Z473=1,"Novato",Z473=2,"Principiante avanzado",Z473=3,"Competente",Z473=4,"Proficiente",Z473=5,"Master")</f>
        <v>Competente</v>
      </c>
      <c r="AB473" s="21">
        <v>3</v>
      </c>
      <c r="AC473" s="21" t="str" cm="1">
        <f t="array" ref="AC473">_xlfn.IFS(AB473=0,"Prenovato",AB473=1,"Novato",AB473=2,"Principiante avanzado",AB473=3,"Competente",AB473=4,"Proficiente",AB473=5,"Master")</f>
        <v>Competente</v>
      </c>
      <c r="AD473" s="21" t="str">
        <f t="shared" si="40"/>
        <v>EVALUACIÓN</v>
      </c>
    </row>
    <row r="474" spans="1:30" x14ac:dyDescent="0.25">
      <c r="A474" t="s">
        <v>197</v>
      </c>
      <c r="B474" t="s">
        <v>203</v>
      </c>
      <c r="C474" t="s">
        <v>206</v>
      </c>
      <c r="D474" t="s">
        <v>207</v>
      </c>
      <c r="E474" t="s">
        <v>193</v>
      </c>
      <c r="F474" t="s">
        <v>199</v>
      </c>
      <c r="G474" t="s">
        <v>319</v>
      </c>
      <c r="H474" s="5">
        <v>44409</v>
      </c>
      <c r="I474" s="1">
        <f t="shared" ca="1" si="37"/>
        <v>22</v>
      </c>
      <c r="J474" s="1" t="str">
        <f t="shared" ca="1" si="38"/>
        <v>3. Mayor a 6 meses</v>
      </c>
      <c r="K474" t="str">
        <f t="shared" si="36"/>
        <v>NO</v>
      </c>
      <c r="L474" t="s">
        <v>205</v>
      </c>
      <c r="M474" t="s">
        <v>340</v>
      </c>
      <c r="N474" t="s">
        <v>346</v>
      </c>
      <c r="O474" t="s">
        <v>345</v>
      </c>
      <c r="P474" t="str">
        <f t="shared" si="39"/>
        <v>EDUARDO CECILIO PEREZ CHAVEZIngeniería de software</v>
      </c>
      <c r="Q474">
        <v>3</v>
      </c>
      <c r="R474" t="s">
        <v>5</v>
      </c>
      <c r="S474" t="s">
        <v>21</v>
      </c>
      <c r="T474" s="21">
        <v>3</v>
      </c>
      <c r="U474" s="21" t="str" cm="1">
        <f t="array" ref="U474">_xlfn.IFS(T474=0,"Prenovato",T474=1,"Novato",T474=2,"Principiante avanzado",T474=3,"Competente",T474=4,"Proficiente",T474=5,"Master")</f>
        <v>Competente</v>
      </c>
      <c r="V474" s="21">
        <v>4</v>
      </c>
      <c r="W474" s="21" t="str" cm="1">
        <f t="array" ref="W474">_xlfn.IFS(V474=0,"No evidenciado",V474=1,"Novato",V474=2,"Principiante avanzado",V474=3,"Competente",V474=4,"Proficiente",V474=5,"Master")</f>
        <v>Proficiente</v>
      </c>
      <c r="X474" s="21">
        <v>4</v>
      </c>
      <c r="Y474" s="21" t="str" cm="1">
        <f t="array" ref="Y474">_xlfn.IFS(X474=0,"No evidenciado",X474=1,"Novato",X474=2,"Principiante avanzado",X474=3,"Competente",X474=4,"Proficiente",X474=5,"Master")</f>
        <v>Proficiente</v>
      </c>
      <c r="Z474" s="21">
        <v>3</v>
      </c>
      <c r="AA474" s="21" t="str" cm="1">
        <f t="array" ref="AA474">_xlfn.IFS(Z474=0,"No evidenciado",Z474=1,"Novato",Z474=2,"Principiante avanzado",Z474=3,"Competente",Z474=4,"Proficiente",Z474=5,"Master")</f>
        <v>Competente</v>
      </c>
      <c r="AB474" s="21">
        <v>3</v>
      </c>
      <c r="AC474" s="21" t="str" cm="1">
        <f t="array" ref="AC474">_xlfn.IFS(AB474=0,"Prenovato",AB474=1,"Novato",AB474=2,"Principiante avanzado",AB474=3,"Competente",AB474=4,"Proficiente",AB474=5,"Master")</f>
        <v>Competente</v>
      </c>
      <c r="AD474" s="21" t="str">
        <f t="shared" si="40"/>
        <v>EVALUACIÓN</v>
      </c>
    </row>
    <row r="475" spans="1:30" x14ac:dyDescent="0.25">
      <c r="A475" t="s">
        <v>197</v>
      </c>
      <c r="B475" t="s">
        <v>203</v>
      </c>
      <c r="C475" t="s">
        <v>206</v>
      </c>
      <c r="D475" t="s">
        <v>207</v>
      </c>
      <c r="E475" t="s">
        <v>193</v>
      </c>
      <c r="F475" t="s">
        <v>199</v>
      </c>
      <c r="G475" t="s">
        <v>319</v>
      </c>
      <c r="H475" s="5">
        <v>44409</v>
      </c>
      <c r="I475" s="1">
        <f t="shared" ca="1" si="37"/>
        <v>22</v>
      </c>
      <c r="J475" s="1" t="str">
        <f t="shared" ca="1" si="38"/>
        <v>3. Mayor a 6 meses</v>
      </c>
      <c r="K475" t="str">
        <f t="shared" si="36"/>
        <v>NO</v>
      </c>
      <c r="L475" t="s">
        <v>205</v>
      </c>
      <c r="M475" t="s">
        <v>343</v>
      </c>
      <c r="N475" t="s">
        <v>31</v>
      </c>
      <c r="O475" t="s">
        <v>31</v>
      </c>
      <c r="P475" t="str">
        <f t="shared" si="39"/>
        <v>EDUARDO CECILIO PEREZ CHAVEZDiseño de Arq. Soluciones</v>
      </c>
      <c r="Q475">
        <v>4</v>
      </c>
      <c r="R475" t="s">
        <v>7</v>
      </c>
      <c r="S475" t="s">
        <v>21</v>
      </c>
      <c r="T475" s="21">
        <v>3</v>
      </c>
      <c r="U475" s="21" t="str" cm="1">
        <f t="array" ref="U475">_xlfn.IFS(T475=0,"Prenovato",T475=1,"Novato",T475=2,"Principiante avanzado",T475=3,"Competente",T475=4,"Proficiente",T475=5,"Master")</f>
        <v>Competente</v>
      </c>
      <c r="V475" s="21">
        <v>4</v>
      </c>
      <c r="W475" s="21" t="str" cm="1">
        <f t="array" ref="W475">_xlfn.IFS(V475=0,"No evidenciado",V475=1,"Novato",V475=2,"Principiante avanzado",V475=3,"Competente",V475=4,"Proficiente",V475=5,"Master")</f>
        <v>Proficiente</v>
      </c>
      <c r="X475" s="21">
        <v>4</v>
      </c>
      <c r="Y475" s="21" t="str" cm="1">
        <f t="array" ref="Y475">_xlfn.IFS(X475=0,"No evidenciado",X475=1,"Novato",X475=2,"Principiante avanzado",X475=3,"Competente",X475=4,"Proficiente",X475=5,"Master")</f>
        <v>Proficiente</v>
      </c>
      <c r="Z475" s="21">
        <v>3</v>
      </c>
      <c r="AA475" s="21" t="str" cm="1">
        <f t="array" ref="AA475">_xlfn.IFS(Z475=0,"No evidenciado",Z475=1,"Novato",Z475=2,"Principiante avanzado",Z475=3,"Competente",Z475=4,"Proficiente",Z475=5,"Master")</f>
        <v>Competente</v>
      </c>
      <c r="AB475" s="21">
        <v>3</v>
      </c>
      <c r="AC475" s="21" t="str" cm="1">
        <f t="array" ref="AC475">_xlfn.IFS(AB475=0,"Prenovato",AB475=1,"Novato",AB475=2,"Principiante avanzado",AB475=3,"Competente",AB475=4,"Proficiente",AB475=5,"Master")</f>
        <v>Competente</v>
      </c>
      <c r="AD475" s="21" t="str">
        <f t="shared" si="40"/>
        <v>EVALUACIÓN</v>
      </c>
    </row>
    <row r="476" spans="1:30" x14ac:dyDescent="0.25">
      <c r="A476" t="s">
        <v>197</v>
      </c>
      <c r="B476" t="s">
        <v>203</v>
      </c>
      <c r="C476" t="s">
        <v>206</v>
      </c>
      <c r="D476" t="s">
        <v>207</v>
      </c>
      <c r="E476" t="s">
        <v>193</v>
      </c>
      <c r="F476" t="s">
        <v>199</v>
      </c>
      <c r="G476" t="s">
        <v>319</v>
      </c>
      <c r="H476" s="5">
        <v>44409</v>
      </c>
      <c r="I476" s="1">
        <f t="shared" ca="1" si="37"/>
        <v>22</v>
      </c>
      <c r="J476" s="1" t="str">
        <f t="shared" ca="1" si="38"/>
        <v>3. Mayor a 6 meses</v>
      </c>
      <c r="K476" t="str">
        <f t="shared" si="36"/>
        <v>NO</v>
      </c>
      <c r="L476" t="s">
        <v>205</v>
      </c>
      <c r="M476" t="s">
        <v>341</v>
      </c>
      <c r="N476" t="s">
        <v>31</v>
      </c>
      <c r="O476" t="s">
        <v>31</v>
      </c>
      <c r="P476" t="str">
        <f t="shared" si="39"/>
        <v>EDUARDO CECILIO PEREZ CHAVEZEcosistema BCP</v>
      </c>
      <c r="Q476">
        <v>3</v>
      </c>
      <c r="R476" t="s">
        <v>5</v>
      </c>
      <c r="S476" t="s">
        <v>21</v>
      </c>
      <c r="T476" s="21">
        <v>3</v>
      </c>
      <c r="U476" s="21" t="str" cm="1">
        <f t="array" ref="U476">_xlfn.IFS(T476=0,"Prenovato",T476=1,"Novato",T476=2,"Principiante avanzado",T476=3,"Competente",T476=4,"Proficiente",T476=5,"Master")</f>
        <v>Competente</v>
      </c>
      <c r="V476" s="21">
        <v>4</v>
      </c>
      <c r="W476" s="21" t="str" cm="1">
        <f t="array" ref="W476">_xlfn.IFS(V476=0,"No evidenciado",V476=1,"Novato",V476=2,"Principiante avanzado",V476=3,"Competente",V476=4,"Proficiente",V476=5,"Master")</f>
        <v>Proficiente</v>
      </c>
      <c r="X476" s="21">
        <v>4</v>
      </c>
      <c r="Y476" s="21" t="str" cm="1">
        <f t="array" ref="Y476">_xlfn.IFS(X476=0,"No evidenciado",X476=1,"Novato",X476=2,"Principiante avanzado",X476=3,"Competente",X476=4,"Proficiente",X476=5,"Master")</f>
        <v>Proficiente</v>
      </c>
      <c r="Z476" s="21">
        <v>3</v>
      </c>
      <c r="AA476" s="21" t="str" cm="1">
        <f t="array" ref="AA476">_xlfn.IFS(Z476=0,"No evidenciado",Z476=1,"Novato",Z476=2,"Principiante avanzado",Z476=3,"Competente",Z476=4,"Proficiente",Z476=5,"Master")</f>
        <v>Competente</v>
      </c>
      <c r="AB476" s="21">
        <v>3</v>
      </c>
      <c r="AC476" s="21" t="str" cm="1">
        <f t="array" ref="AC476">_xlfn.IFS(AB476=0,"Prenovato",AB476=1,"Novato",AB476=2,"Principiante avanzado",AB476=3,"Competente",AB476=4,"Proficiente",AB476=5,"Master")</f>
        <v>Competente</v>
      </c>
      <c r="AD476" s="21" t="str">
        <f t="shared" si="40"/>
        <v>EVALUACIÓN</v>
      </c>
    </row>
    <row r="477" spans="1:30" x14ac:dyDescent="0.25">
      <c r="A477" t="s">
        <v>197</v>
      </c>
      <c r="B477" t="s">
        <v>203</v>
      </c>
      <c r="C477" t="s">
        <v>206</v>
      </c>
      <c r="D477" t="s">
        <v>207</v>
      </c>
      <c r="E477" t="s">
        <v>193</v>
      </c>
      <c r="F477" t="s">
        <v>199</v>
      </c>
      <c r="G477" t="s">
        <v>319</v>
      </c>
      <c r="H477" s="5">
        <v>44409</v>
      </c>
      <c r="I477" s="1">
        <f t="shared" ca="1" si="37"/>
        <v>22</v>
      </c>
      <c r="J477" s="1" t="str">
        <f t="shared" ca="1" si="38"/>
        <v>3. Mayor a 6 meses</v>
      </c>
      <c r="K477" t="str">
        <f t="shared" si="36"/>
        <v>NO</v>
      </c>
      <c r="L477" t="s">
        <v>205</v>
      </c>
      <c r="M477" t="s">
        <v>342</v>
      </c>
      <c r="N477" t="s">
        <v>345</v>
      </c>
      <c r="O477" t="s">
        <v>345</v>
      </c>
      <c r="P477" t="str">
        <f t="shared" si="39"/>
        <v>EDUARDO CECILIO PEREZ CHAVEZFrameworks de arquitectura empresarial</v>
      </c>
      <c r="Q477">
        <v>3</v>
      </c>
      <c r="R477" t="s">
        <v>5</v>
      </c>
      <c r="S477" t="s">
        <v>21</v>
      </c>
      <c r="T477" s="21">
        <v>3</v>
      </c>
      <c r="U477" s="21" t="str" cm="1">
        <f t="array" ref="U477">_xlfn.IFS(T477=0,"Prenovato",T477=1,"Novato",T477=2,"Principiante avanzado",T477=3,"Competente",T477=4,"Proficiente",T477=5,"Master")</f>
        <v>Competente</v>
      </c>
      <c r="V477" s="21">
        <v>4</v>
      </c>
      <c r="W477" s="21" t="str" cm="1">
        <f t="array" ref="W477">_xlfn.IFS(V477=0,"No evidenciado",V477=1,"Novato",V477=2,"Principiante avanzado",V477=3,"Competente",V477=4,"Proficiente",V477=5,"Master")</f>
        <v>Proficiente</v>
      </c>
      <c r="X477" s="21">
        <v>4</v>
      </c>
      <c r="Y477" s="21" t="str" cm="1">
        <f t="array" ref="Y477">_xlfn.IFS(X477=0,"No evidenciado",X477=1,"Novato",X477=2,"Principiante avanzado",X477=3,"Competente",X477=4,"Proficiente",X477=5,"Master")</f>
        <v>Proficiente</v>
      </c>
      <c r="Z477" s="21">
        <v>3</v>
      </c>
      <c r="AA477" s="21" t="str" cm="1">
        <f t="array" ref="AA477">_xlfn.IFS(Z477=0,"No evidenciado",Z477=1,"Novato",Z477=2,"Principiante avanzado",Z477=3,"Competente",Z477=4,"Proficiente",Z477=5,"Master")</f>
        <v>Competente</v>
      </c>
      <c r="AB477" s="21">
        <v>3</v>
      </c>
      <c r="AC477" s="21" t="str" cm="1">
        <f t="array" ref="AC477">_xlfn.IFS(AB477=0,"Prenovato",AB477=1,"Novato",AB477=2,"Principiante avanzado",AB477=3,"Competente",AB477=4,"Proficiente",AB477=5,"Master")</f>
        <v>Competente</v>
      </c>
      <c r="AD477" s="21" t="str">
        <f t="shared" si="40"/>
        <v>EVALUACIÓN</v>
      </c>
    </row>
    <row r="478" spans="1:30" x14ac:dyDescent="0.25">
      <c r="A478" t="s">
        <v>198</v>
      </c>
      <c r="B478" t="s">
        <v>204</v>
      </c>
      <c r="C478" t="s">
        <v>205</v>
      </c>
      <c r="D478" t="s">
        <v>207</v>
      </c>
      <c r="E478" t="s">
        <v>238</v>
      </c>
      <c r="F478" t="s">
        <v>277</v>
      </c>
      <c r="G478" t="s">
        <v>320</v>
      </c>
      <c r="H478" s="5">
        <v>44409</v>
      </c>
      <c r="I478" s="1">
        <f t="shared" ca="1" si="37"/>
        <v>22</v>
      </c>
      <c r="J478" s="1" t="str">
        <f t="shared" ca="1" si="38"/>
        <v>3. Mayor a 6 meses</v>
      </c>
      <c r="K478" t="str">
        <f t="shared" si="36"/>
        <v>NO</v>
      </c>
      <c r="L478" t="s">
        <v>330</v>
      </c>
      <c r="M478" t="s">
        <v>343</v>
      </c>
      <c r="N478" t="s">
        <v>31</v>
      </c>
      <c r="O478" t="s">
        <v>31</v>
      </c>
      <c r="P478" t="str">
        <f t="shared" si="39"/>
        <v>CARLOS BENIGNO MONTAÑO RIVERADiseño de Arq. Soluciones</v>
      </c>
      <c r="Q478">
        <v>2</v>
      </c>
      <c r="R478" t="s">
        <v>4</v>
      </c>
      <c r="S478" t="s">
        <v>21</v>
      </c>
      <c r="T478" s="21">
        <v>1</v>
      </c>
      <c r="U478" s="21" t="str" cm="1">
        <f t="array" ref="U478">_xlfn.IFS(T478=0,"Prenovato",T478=1,"Novato",T478=2,"Principiante avanzado",T478=3,"Competente",T478=4,"Proficiente",T478=5,"Master")</f>
        <v>Novato</v>
      </c>
      <c r="V478" s="21">
        <v>4</v>
      </c>
      <c r="W478" s="21" t="str" cm="1">
        <f t="array" ref="W478">_xlfn.IFS(V478=0,"No evidenciado",V478=1,"Novato",V478=2,"Principiante avanzado",V478=3,"Competente",V478=4,"Proficiente",V478=5,"Master")</f>
        <v>Proficiente</v>
      </c>
      <c r="X478" s="21">
        <v>3</v>
      </c>
      <c r="Y478" s="21" t="str" cm="1">
        <f t="array" ref="Y478">_xlfn.IFS(X478=0,"No evidenciado",X478=1,"Novato",X478=2,"Principiante avanzado",X478=3,"Competente",X478=4,"Proficiente",X478=5,"Master")</f>
        <v>Competente</v>
      </c>
      <c r="Z478" s="21">
        <v>4</v>
      </c>
      <c r="AA478" s="21" t="str" cm="1">
        <f t="array" ref="AA478">_xlfn.IFS(Z478=0,"No evidenciado",Z478=1,"Novato",Z478=2,"Principiante avanzado",Z478=3,"Competente",Z478=4,"Proficiente",Z478=5,"Master")</f>
        <v>Proficiente</v>
      </c>
      <c r="AB478" s="21">
        <v>1</v>
      </c>
      <c r="AC478" s="21" t="str" cm="1">
        <f t="array" ref="AC478">_xlfn.IFS(AB478=0,"Prenovato",AB478=1,"Novato",AB478=2,"Principiante avanzado",AB478=3,"Competente",AB478=4,"Proficiente",AB478=5,"Master")</f>
        <v>Novato</v>
      </c>
      <c r="AD478" s="21" t="str">
        <f t="shared" si="40"/>
        <v>EVALUACIÓN</v>
      </c>
    </row>
    <row r="479" spans="1:30" x14ac:dyDescent="0.25">
      <c r="A479" t="s">
        <v>198</v>
      </c>
      <c r="B479" t="s">
        <v>204</v>
      </c>
      <c r="C479" t="s">
        <v>205</v>
      </c>
      <c r="D479" t="s">
        <v>207</v>
      </c>
      <c r="E479" t="s">
        <v>238</v>
      </c>
      <c r="F479" t="s">
        <v>277</v>
      </c>
      <c r="G479" t="s">
        <v>320</v>
      </c>
      <c r="H479" s="5">
        <v>44409</v>
      </c>
      <c r="I479" s="1">
        <f t="shared" ca="1" si="37"/>
        <v>22</v>
      </c>
      <c r="J479" s="1" t="str">
        <f t="shared" ca="1" si="38"/>
        <v>3. Mayor a 6 meses</v>
      </c>
      <c r="K479" t="str">
        <f t="shared" si="36"/>
        <v>NO</v>
      </c>
      <c r="L479" t="s">
        <v>330</v>
      </c>
      <c r="M479" t="s">
        <v>344</v>
      </c>
      <c r="N479" t="s">
        <v>345</v>
      </c>
      <c r="O479" t="s">
        <v>345</v>
      </c>
      <c r="P479" t="str">
        <f t="shared" si="39"/>
        <v>CARLOS BENIGNO MONTAÑO RIVERAAutomatización</v>
      </c>
      <c r="Q479">
        <v>2</v>
      </c>
      <c r="R479" t="s">
        <v>4</v>
      </c>
      <c r="S479" t="s">
        <v>21</v>
      </c>
      <c r="T479" s="21">
        <v>1</v>
      </c>
      <c r="U479" s="21" t="str" cm="1">
        <f t="array" ref="U479">_xlfn.IFS(T479=0,"Prenovato",T479=1,"Novato",T479=2,"Principiante avanzado",T479=3,"Competente",T479=4,"Proficiente",T479=5,"Master")</f>
        <v>Novato</v>
      </c>
      <c r="V479" s="21">
        <v>4</v>
      </c>
      <c r="W479" s="21" t="str" cm="1">
        <f t="array" ref="W479">_xlfn.IFS(V479=0,"No evidenciado",V479=1,"Novato",V479=2,"Principiante avanzado",V479=3,"Competente",V479=4,"Proficiente",V479=5,"Master")</f>
        <v>Proficiente</v>
      </c>
      <c r="X479" s="21">
        <v>3</v>
      </c>
      <c r="Y479" s="21" t="str" cm="1">
        <f t="array" ref="Y479">_xlfn.IFS(X479=0,"No evidenciado",X479=1,"Novato",X479=2,"Principiante avanzado",X479=3,"Competente",X479=4,"Proficiente",X479=5,"Master")</f>
        <v>Competente</v>
      </c>
      <c r="Z479" s="21">
        <v>4</v>
      </c>
      <c r="AA479" s="21" t="str" cm="1">
        <f t="array" ref="AA479">_xlfn.IFS(Z479=0,"No evidenciado",Z479=1,"Novato",Z479=2,"Principiante avanzado",Z479=3,"Competente",Z479=4,"Proficiente",Z479=5,"Master")</f>
        <v>Proficiente</v>
      </c>
      <c r="AB479" s="21">
        <v>1</v>
      </c>
      <c r="AC479" s="21" t="str" cm="1">
        <f t="array" ref="AC479">_xlfn.IFS(AB479=0,"Prenovato",AB479=1,"Novato",AB479=2,"Principiante avanzado",AB479=3,"Competente",AB479=4,"Proficiente",AB479=5,"Master")</f>
        <v>Novato</v>
      </c>
      <c r="AD479" s="21" t="str">
        <f t="shared" si="40"/>
        <v>EVALUACIÓN</v>
      </c>
    </row>
    <row r="480" spans="1:30" x14ac:dyDescent="0.25">
      <c r="A480" t="s">
        <v>198</v>
      </c>
      <c r="B480" t="s">
        <v>204</v>
      </c>
      <c r="C480" t="s">
        <v>205</v>
      </c>
      <c r="D480" t="s">
        <v>207</v>
      </c>
      <c r="E480" t="s">
        <v>238</v>
      </c>
      <c r="F480" t="s">
        <v>277</v>
      </c>
      <c r="G480" t="s">
        <v>320</v>
      </c>
      <c r="H480" s="5">
        <v>44409</v>
      </c>
      <c r="I480" s="1">
        <f t="shared" ca="1" si="37"/>
        <v>22</v>
      </c>
      <c r="J480" s="1" t="str">
        <f t="shared" ca="1" si="38"/>
        <v>3. Mayor a 6 meses</v>
      </c>
      <c r="K480" t="str">
        <f t="shared" si="36"/>
        <v>NO</v>
      </c>
      <c r="L480" t="s">
        <v>330</v>
      </c>
      <c r="M480" t="s">
        <v>342</v>
      </c>
      <c r="N480" t="s">
        <v>345</v>
      </c>
      <c r="O480" t="s">
        <v>345</v>
      </c>
      <c r="P480" t="str">
        <f t="shared" si="39"/>
        <v>CARLOS BENIGNO MONTAÑO RIVERAFrameworks de arquitectura empresarial</v>
      </c>
      <c r="Q480">
        <v>2</v>
      </c>
      <c r="R480" t="s">
        <v>4</v>
      </c>
      <c r="S480" t="s">
        <v>21</v>
      </c>
      <c r="T480" s="21">
        <v>1</v>
      </c>
      <c r="U480" s="21" t="str" cm="1">
        <f t="array" ref="U480">_xlfn.IFS(T480=0,"Prenovato",T480=1,"Novato",T480=2,"Principiante avanzado",T480=3,"Competente",T480=4,"Proficiente",T480=5,"Master")</f>
        <v>Novato</v>
      </c>
      <c r="V480" s="21">
        <v>4</v>
      </c>
      <c r="W480" s="21" t="str" cm="1">
        <f t="array" ref="W480">_xlfn.IFS(V480=0,"No evidenciado",V480=1,"Novato",V480=2,"Principiante avanzado",V480=3,"Competente",V480=4,"Proficiente",V480=5,"Master")</f>
        <v>Proficiente</v>
      </c>
      <c r="X480" s="21">
        <v>3</v>
      </c>
      <c r="Y480" s="21" t="str" cm="1">
        <f t="array" ref="Y480">_xlfn.IFS(X480=0,"No evidenciado",X480=1,"Novato",X480=2,"Principiante avanzado",X480=3,"Competente",X480=4,"Proficiente",X480=5,"Master")</f>
        <v>Competente</v>
      </c>
      <c r="Z480" s="21">
        <v>4</v>
      </c>
      <c r="AA480" s="21" t="str" cm="1">
        <f t="array" ref="AA480">_xlfn.IFS(Z480=0,"No evidenciado",Z480=1,"Novato",Z480=2,"Principiante avanzado",Z480=3,"Competente",Z480=4,"Proficiente",Z480=5,"Master")</f>
        <v>Proficiente</v>
      </c>
      <c r="AB480" s="21">
        <v>1</v>
      </c>
      <c r="AC480" s="21" t="str" cm="1">
        <f t="array" ref="AC480">_xlfn.IFS(AB480=0,"Prenovato",AB480=1,"Novato",AB480=2,"Principiante avanzado",AB480=3,"Competente",AB480=4,"Proficiente",AB480=5,"Master")</f>
        <v>Novato</v>
      </c>
      <c r="AD480" s="21" t="str">
        <f t="shared" si="40"/>
        <v>EVALUACIÓN</v>
      </c>
    </row>
    <row r="481" spans="1:30" x14ac:dyDescent="0.25">
      <c r="A481" t="s">
        <v>198</v>
      </c>
      <c r="B481" t="s">
        <v>204</v>
      </c>
      <c r="C481" t="s">
        <v>205</v>
      </c>
      <c r="D481" t="s">
        <v>207</v>
      </c>
      <c r="E481" t="s">
        <v>238</v>
      </c>
      <c r="F481" t="s">
        <v>277</v>
      </c>
      <c r="G481" t="s">
        <v>320</v>
      </c>
      <c r="H481" s="5">
        <v>44409</v>
      </c>
      <c r="I481" s="1">
        <f t="shared" ca="1" si="37"/>
        <v>22</v>
      </c>
      <c r="J481" s="1" t="str">
        <f t="shared" ca="1" si="38"/>
        <v>3. Mayor a 6 meses</v>
      </c>
      <c r="K481" t="str">
        <f t="shared" si="36"/>
        <v>NO</v>
      </c>
      <c r="L481" t="s">
        <v>330</v>
      </c>
      <c r="M481" t="s">
        <v>341</v>
      </c>
      <c r="N481" t="s">
        <v>31</v>
      </c>
      <c r="O481" t="s">
        <v>31</v>
      </c>
      <c r="P481" t="str">
        <f t="shared" si="39"/>
        <v>CARLOS BENIGNO MONTAÑO RIVERAEcosistema BCP</v>
      </c>
      <c r="Q481">
        <v>4</v>
      </c>
      <c r="R481" t="s">
        <v>7</v>
      </c>
      <c r="S481" t="s">
        <v>21</v>
      </c>
      <c r="T481" s="21">
        <v>1</v>
      </c>
      <c r="U481" s="21" t="str" cm="1">
        <f t="array" ref="U481">_xlfn.IFS(T481=0,"Prenovato",T481=1,"Novato",T481=2,"Principiante avanzado",T481=3,"Competente",T481=4,"Proficiente",T481=5,"Master")</f>
        <v>Novato</v>
      </c>
      <c r="V481" s="21">
        <v>4</v>
      </c>
      <c r="W481" s="21" t="str" cm="1">
        <f t="array" ref="W481">_xlfn.IFS(V481=0,"No evidenciado",V481=1,"Novato",V481=2,"Principiante avanzado",V481=3,"Competente",V481=4,"Proficiente",V481=5,"Master")</f>
        <v>Proficiente</v>
      </c>
      <c r="X481" s="21">
        <v>3</v>
      </c>
      <c r="Y481" s="21" t="str" cm="1">
        <f t="array" ref="Y481">_xlfn.IFS(X481=0,"No evidenciado",X481=1,"Novato",X481=2,"Principiante avanzado",X481=3,"Competente",X481=4,"Proficiente",X481=5,"Master")</f>
        <v>Competente</v>
      </c>
      <c r="Z481" s="21">
        <v>4</v>
      </c>
      <c r="AA481" s="21" t="str" cm="1">
        <f t="array" ref="AA481">_xlfn.IFS(Z481=0,"No evidenciado",Z481=1,"Novato",Z481=2,"Principiante avanzado",Z481=3,"Competente",Z481=4,"Proficiente",Z481=5,"Master")</f>
        <v>Proficiente</v>
      </c>
      <c r="AB481" s="21">
        <v>1</v>
      </c>
      <c r="AC481" s="21" t="str" cm="1">
        <f t="array" ref="AC481">_xlfn.IFS(AB481=0,"Prenovato",AB481=1,"Novato",AB481=2,"Principiante avanzado",AB481=3,"Competente",AB481=4,"Proficiente",AB481=5,"Master")</f>
        <v>Novato</v>
      </c>
      <c r="AD481" s="21" t="str">
        <f t="shared" si="40"/>
        <v>EVALUACIÓN</v>
      </c>
    </row>
    <row r="482" spans="1:30" x14ac:dyDescent="0.25">
      <c r="A482" t="s">
        <v>198</v>
      </c>
      <c r="B482" t="s">
        <v>204</v>
      </c>
      <c r="C482" t="s">
        <v>205</v>
      </c>
      <c r="D482" t="s">
        <v>207</v>
      </c>
      <c r="E482" t="s">
        <v>238</v>
      </c>
      <c r="F482" t="s">
        <v>277</v>
      </c>
      <c r="G482" t="s">
        <v>320</v>
      </c>
      <c r="H482" s="5">
        <v>44409</v>
      </c>
      <c r="I482" s="1">
        <f t="shared" ca="1" si="37"/>
        <v>22</v>
      </c>
      <c r="J482" s="1" t="str">
        <f t="shared" ca="1" si="38"/>
        <v>3. Mayor a 6 meses</v>
      </c>
      <c r="K482" t="str">
        <f t="shared" si="36"/>
        <v>NO</v>
      </c>
      <c r="L482" t="s">
        <v>330</v>
      </c>
      <c r="M482" t="s">
        <v>339</v>
      </c>
      <c r="N482" t="s">
        <v>346</v>
      </c>
      <c r="O482" t="s">
        <v>345</v>
      </c>
      <c r="P482" t="str">
        <f t="shared" si="39"/>
        <v>CARLOS BENIGNO MONTAÑO RIVERAMicroservicios y APIs</v>
      </c>
      <c r="Q482">
        <v>2</v>
      </c>
      <c r="R482" t="s">
        <v>4</v>
      </c>
      <c r="S482" t="s">
        <v>21</v>
      </c>
      <c r="T482" s="21">
        <v>1</v>
      </c>
      <c r="U482" s="21" t="str" cm="1">
        <f t="array" ref="U482">_xlfn.IFS(T482=0,"Prenovato",T482=1,"Novato",T482=2,"Principiante avanzado",T482=3,"Competente",T482=4,"Proficiente",T482=5,"Master")</f>
        <v>Novato</v>
      </c>
      <c r="V482" s="21">
        <v>4</v>
      </c>
      <c r="W482" s="21" t="str" cm="1">
        <f t="array" ref="W482">_xlfn.IFS(V482=0,"No evidenciado",V482=1,"Novato",V482=2,"Principiante avanzado",V482=3,"Competente",V482=4,"Proficiente",V482=5,"Master")</f>
        <v>Proficiente</v>
      </c>
      <c r="X482" s="21">
        <v>3</v>
      </c>
      <c r="Y482" s="21" t="str" cm="1">
        <f t="array" ref="Y482">_xlfn.IFS(X482=0,"No evidenciado",X482=1,"Novato",X482=2,"Principiante avanzado",X482=3,"Competente",X482=4,"Proficiente",X482=5,"Master")</f>
        <v>Competente</v>
      </c>
      <c r="Z482" s="21">
        <v>4</v>
      </c>
      <c r="AA482" s="21" t="str" cm="1">
        <f t="array" ref="AA482">_xlfn.IFS(Z482=0,"No evidenciado",Z482=1,"Novato",Z482=2,"Principiante avanzado",Z482=3,"Competente",Z482=4,"Proficiente",Z482=5,"Master")</f>
        <v>Proficiente</v>
      </c>
      <c r="AB482" s="21">
        <v>1</v>
      </c>
      <c r="AC482" s="21" t="str" cm="1">
        <f t="array" ref="AC482">_xlfn.IFS(AB482=0,"Prenovato",AB482=1,"Novato",AB482=2,"Principiante avanzado",AB482=3,"Competente",AB482=4,"Proficiente",AB482=5,"Master")</f>
        <v>Novato</v>
      </c>
      <c r="AD482" s="21" t="str">
        <f t="shared" si="40"/>
        <v>EVALUACIÓN</v>
      </c>
    </row>
    <row r="483" spans="1:30" x14ac:dyDescent="0.25">
      <c r="A483" t="s">
        <v>198</v>
      </c>
      <c r="B483" t="s">
        <v>204</v>
      </c>
      <c r="C483" t="s">
        <v>205</v>
      </c>
      <c r="D483" t="s">
        <v>207</v>
      </c>
      <c r="E483" t="s">
        <v>238</v>
      </c>
      <c r="F483" t="s">
        <v>277</v>
      </c>
      <c r="G483" t="s">
        <v>320</v>
      </c>
      <c r="H483" s="5">
        <v>44409</v>
      </c>
      <c r="I483" s="1">
        <f t="shared" ca="1" si="37"/>
        <v>22</v>
      </c>
      <c r="J483" s="1" t="str">
        <f t="shared" ca="1" si="38"/>
        <v>3. Mayor a 6 meses</v>
      </c>
      <c r="K483" t="str">
        <f t="shared" si="36"/>
        <v>NO</v>
      </c>
      <c r="L483" t="s">
        <v>330</v>
      </c>
      <c r="M483" t="s">
        <v>340</v>
      </c>
      <c r="N483" t="s">
        <v>346</v>
      </c>
      <c r="O483" t="s">
        <v>345</v>
      </c>
      <c r="P483" t="str">
        <f t="shared" si="39"/>
        <v>CARLOS BENIGNO MONTAÑO RIVERAIngeniería de software</v>
      </c>
      <c r="Q483">
        <v>1</v>
      </c>
      <c r="R483" t="s">
        <v>6</v>
      </c>
      <c r="S483" t="s">
        <v>21</v>
      </c>
      <c r="T483" s="21">
        <v>1</v>
      </c>
      <c r="U483" s="21" t="str" cm="1">
        <f t="array" ref="U483">_xlfn.IFS(T483=0,"Prenovato",T483=1,"Novato",T483=2,"Principiante avanzado",T483=3,"Competente",T483=4,"Proficiente",T483=5,"Master")</f>
        <v>Novato</v>
      </c>
      <c r="V483" s="21">
        <v>4</v>
      </c>
      <c r="W483" s="21" t="str" cm="1">
        <f t="array" ref="W483">_xlfn.IFS(V483=0,"No evidenciado",V483=1,"Novato",V483=2,"Principiante avanzado",V483=3,"Competente",V483=4,"Proficiente",V483=5,"Master")</f>
        <v>Proficiente</v>
      </c>
      <c r="X483" s="21">
        <v>3</v>
      </c>
      <c r="Y483" s="21" t="str" cm="1">
        <f t="array" ref="Y483">_xlfn.IFS(X483=0,"No evidenciado",X483=1,"Novato",X483=2,"Principiante avanzado",X483=3,"Competente",X483=4,"Proficiente",X483=5,"Master")</f>
        <v>Competente</v>
      </c>
      <c r="Z483" s="21">
        <v>4</v>
      </c>
      <c r="AA483" s="21" t="str" cm="1">
        <f t="array" ref="AA483">_xlfn.IFS(Z483=0,"No evidenciado",Z483=1,"Novato",Z483=2,"Principiante avanzado",Z483=3,"Competente",Z483=4,"Proficiente",Z483=5,"Master")</f>
        <v>Proficiente</v>
      </c>
      <c r="AB483" s="21">
        <v>1</v>
      </c>
      <c r="AC483" s="21" t="str" cm="1">
        <f t="array" ref="AC483">_xlfn.IFS(AB483=0,"Prenovato",AB483=1,"Novato",AB483=2,"Principiante avanzado",AB483=3,"Competente",AB483=4,"Proficiente",AB483=5,"Master")</f>
        <v>Novato</v>
      </c>
      <c r="AD483" s="21" t="str">
        <f t="shared" si="40"/>
        <v>EVALUACIÓN</v>
      </c>
    </row>
    <row r="484" spans="1:30" x14ac:dyDescent="0.25">
      <c r="A484" t="s">
        <v>198</v>
      </c>
      <c r="B484" t="s">
        <v>204</v>
      </c>
      <c r="C484" t="s">
        <v>205</v>
      </c>
      <c r="D484" t="s">
        <v>207</v>
      </c>
      <c r="E484" t="s">
        <v>238</v>
      </c>
      <c r="F484" t="s">
        <v>277</v>
      </c>
      <c r="G484" t="s">
        <v>320</v>
      </c>
      <c r="H484" s="5">
        <v>44409</v>
      </c>
      <c r="I484" s="1">
        <f t="shared" ca="1" si="37"/>
        <v>22</v>
      </c>
      <c r="J484" s="1" t="str">
        <f t="shared" ca="1" si="38"/>
        <v>3. Mayor a 6 meses</v>
      </c>
      <c r="K484" t="str">
        <f t="shared" si="36"/>
        <v>NO</v>
      </c>
      <c r="L484" t="s">
        <v>330</v>
      </c>
      <c r="M484" t="s">
        <v>338</v>
      </c>
      <c r="N484" t="s">
        <v>346</v>
      </c>
      <c r="O484" t="s">
        <v>345</v>
      </c>
      <c r="P484" t="str">
        <f t="shared" si="39"/>
        <v>CARLOS BENIGNO MONTAÑO RIVERAOpen Banking</v>
      </c>
      <c r="Q484">
        <v>2</v>
      </c>
      <c r="R484" t="s">
        <v>4</v>
      </c>
      <c r="S484" t="s">
        <v>21</v>
      </c>
      <c r="T484" s="21">
        <v>1</v>
      </c>
      <c r="U484" s="21" t="str" cm="1">
        <f t="array" ref="U484">_xlfn.IFS(T484=0,"Prenovato",T484=1,"Novato",T484=2,"Principiante avanzado",T484=3,"Competente",T484=4,"Proficiente",T484=5,"Master")</f>
        <v>Novato</v>
      </c>
      <c r="V484" s="21">
        <v>4</v>
      </c>
      <c r="W484" s="21" t="str" cm="1">
        <f t="array" ref="W484">_xlfn.IFS(V484=0,"No evidenciado",V484=1,"Novato",V484=2,"Principiante avanzado",V484=3,"Competente",V484=4,"Proficiente",V484=5,"Master")</f>
        <v>Proficiente</v>
      </c>
      <c r="X484" s="21">
        <v>3</v>
      </c>
      <c r="Y484" s="21" t="str" cm="1">
        <f t="array" ref="Y484">_xlfn.IFS(X484=0,"No evidenciado",X484=1,"Novato",X484=2,"Principiante avanzado",X484=3,"Competente",X484=4,"Proficiente",X484=5,"Master")</f>
        <v>Competente</v>
      </c>
      <c r="Z484" s="21">
        <v>4</v>
      </c>
      <c r="AA484" s="21" t="str" cm="1">
        <f t="array" ref="AA484">_xlfn.IFS(Z484=0,"No evidenciado",Z484=1,"Novato",Z484=2,"Principiante avanzado",Z484=3,"Competente",Z484=4,"Proficiente",Z484=5,"Master")</f>
        <v>Proficiente</v>
      </c>
      <c r="AB484" s="21">
        <v>1</v>
      </c>
      <c r="AC484" s="21" t="str" cm="1">
        <f t="array" ref="AC484">_xlfn.IFS(AB484=0,"Prenovato",AB484=1,"Novato",AB484=2,"Principiante avanzado",AB484=3,"Competente",AB484=4,"Proficiente",AB484=5,"Master")</f>
        <v>Novato</v>
      </c>
      <c r="AD484" s="21" t="str">
        <f t="shared" si="40"/>
        <v>EVALUACIÓN</v>
      </c>
    </row>
    <row r="485" spans="1:30" x14ac:dyDescent="0.25">
      <c r="A485" t="s">
        <v>198</v>
      </c>
      <c r="B485" t="s">
        <v>204</v>
      </c>
      <c r="C485" t="s">
        <v>205</v>
      </c>
      <c r="D485" t="s">
        <v>207</v>
      </c>
      <c r="E485" t="s">
        <v>238</v>
      </c>
      <c r="F485" t="s">
        <v>277</v>
      </c>
      <c r="G485" t="s">
        <v>320</v>
      </c>
      <c r="H485" s="5">
        <v>44409</v>
      </c>
      <c r="I485" s="1">
        <f t="shared" ca="1" si="37"/>
        <v>22</v>
      </c>
      <c r="J485" s="1" t="str">
        <f t="shared" ca="1" si="38"/>
        <v>3. Mayor a 6 meses</v>
      </c>
      <c r="K485" t="str">
        <f t="shared" si="36"/>
        <v>NO</v>
      </c>
      <c r="L485" t="s">
        <v>330</v>
      </c>
      <c r="M485" t="s">
        <v>337</v>
      </c>
      <c r="N485" t="s">
        <v>345</v>
      </c>
      <c r="O485" t="s">
        <v>345</v>
      </c>
      <c r="P485" t="str">
        <f t="shared" si="39"/>
        <v>CARLOS BENIGNO MONTAÑO RIVERAModelos Bancarios</v>
      </c>
      <c r="Q485">
        <v>2</v>
      </c>
      <c r="R485" t="s">
        <v>4</v>
      </c>
      <c r="S485" t="s">
        <v>21</v>
      </c>
      <c r="T485" s="21">
        <v>1</v>
      </c>
      <c r="U485" s="21" t="str" cm="1">
        <f t="array" ref="U485">_xlfn.IFS(T485=0,"Prenovato",T485=1,"Novato",T485=2,"Principiante avanzado",T485=3,"Competente",T485=4,"Proficiente",T485=5,"Master")</f>
        <v>Novato</v>
      </c>
      <c r="V485" s="21">
        <v>4</v>
      </c>
      <c r="W485" s="21" t="str" cm="1">
        <f t="array" ref="W485">_xlfn.IFS(V485=0,"No evidenciado",V485=1,"Novato",V485=2,"Principiante avanzado",V485=3,"Competente",V485=4,"Proficiente",V485=5,"Master")</f>
        <v>Proficiente</v>
      </c>
      <c r="X485" s="21">
        <v>3</v>
      </c>
      <c r="Y485" s="21" t="str" cm="1">
        <f t="array" ref="Y485">_xlfn.IFS(X485=0,"No evidenciado",X485=1,"Novato",X485=2,"Principiante avanzado",X485=3,"Competente",X485=4,"Proficiente",X485=5,"Master")</f>
        <v>Competente</v>
      </c>
      <c r="Z485" s="21">
        <v>4</v>
      </c>
      <c r="AA485" s="21" t="str" cm="1">
        <f t="array" ref="AA485">_xlfn.IFS(Z485=0,"No evidenciado",Z485=1,"Novato",Z485=2,"Principiante avanzado",Z485=3,"Competente",Z485=4,"Proficiente",Z485=5,"Master")</f>
        <v>Proficiente</v>
      </c>
      <c r="AB485" s="21">
        <v>1</v>
      </c>
      <c r="AC485" s="21" t="str" cm="1">
        <f t="array" ref="AC485">_xlfn.IFS(AB485=0,"Prenovato",AB485=1,"Novato",AB485=2,"Principiante avanzado",AB485=3,"Competente",AB485=4,"Proficiente",AB485=5,"Master")</f>
        <v>Novato</v>
      </c>
      <c r="AD485" s="21" t="str">
        <f t="shared" si="40"/>
        <v>EVALUACIÓN</v>
      </c>
    </row>
    <row r="486" spans="1:30" x14ac:dyDescent="0.25">
      <c r="A486" t="s">
        <v>198</v>
      </c>
      <c r="B486" t="s">
        <v>204</v>
      </c>
      <c r="C486" t="s">
        <v>205</v>
      </c>
      <c r="D486" t="s">
        <v>207</v>
      </c>
      <c r="E486" t="s">
        <v>238</v>
      </c>
      <c r="F486" t="s">
        <v>277</v>
      </c>
      <c r="G486" t="s">
        <v>320</v>
      </c>
      <c r="H486" s="5">
        <v>44409</v>
      </c>
      <c r="I486" s="1">
        <f t="shared" ca="1" si="37"/>
        <v>22</v>
      </c>
      <c r="J486" s="1" t="str">
        <f t="shared" ca="1" si="38"/>
        <v>3. Mayor a 6 meses</v>
      </c>
      <c r="K486" t="str">
        <f t="shared" si="36"/>
        <v>NO</v>
      </c>
      <c r="L486" t="s">
        <v>330</v>
      </c>
      <c r="M486" t="s">
        <v>335</v>
      </c>
      <c r="N486" t="s">
        <v>31</v>
      </c>
      <c r="O486" t="s">
        <v>31</v>
      </c>
      <c r="P486" t="str">
        <f t="shared" si="39"/>
        <v>CARLOS BENIGNO MONTAÑO RIVERAPatrones de Arq. Soluciones</v>
      </c>
      <c r="Q486">
        <v>2</v>
      </c>
      <c r="R486" t="s">
        <v>4</v>
      </c>
      <c r="S486" t="s">
        <v>21</v>
      </c>
      <c r="T486" s="21">
        <v>1</v>
      </c>
      <c r="U486" s="21" t="str" cm="1">
        <f t="array" ref="U486">_xlfn.IFS(T486=0,"Prenovato",T486=1,"Novato",T486=2,"Principiante avanzado",T486=3,"Competente",T486=4,"Proficiente",T486=5,"Master")</f>
        <v>Novato</v>
      </c>
      <c r="V486" s="21">
        <v>4</v>
      </c>
      <c r="W486" s="21" t="str" cm="1">
        <f t="array" ref="W486">_xlfn.IFS(V486=0,"No evidenciado",V486=1,"Novato",V486=2,"Principiante avanzado",V486=3,"Competente",V486=4,"Proficiente",V486=5,"Master")</f>
        <v>Proficiente</v>
      </c>
      <c r="X486" s="21">
        <v>3</v>
      </c>
      <c r="Y486" s="21" t="str" cm="1">
        <f t="array" ref="Y486">_xlfn.IFS(X486=0,"No evidenciado",X486=1,"Novato",X486=2,"Principiante avanzado",X486=3,"Competente",X486=4,"Proficiente",X486=5,"Master")</f>
        <v>Competente</v>
      </c>
      <c r="Z486" s="21">
        <v>4</v>
      </c>
      <c r="AA486" s="21" t="str" cm="1">
        <f t="array" ref="AA486">_xlfn.IFS(Z486=0,"No evidenciado",Z486=1,"Novato",Z486=2,"Principiante avanzado",Z486=3,"Competente",Z486=4,"Proficiente",Z486=5,"Master")</f>
        <v>Proficiente</v>
      </c>
      <c r="AB486" s="21">
        <v>1</v>
      </c>
      <c r="AC486" s="21" t="str" cm="1">
        <f t="array" ref="AC486">_xlfn.IFS(AB486=0,"Prenovato",AB486=1,"Novato",AB486=2,"Principiante avanzado",AB486=3,"Competente",AB486=4,"Proficiente",AB486=5,"Master")</f>
        <v>Novato</v>
      </c>
      <c r="AD486" s="21" t="str">
        <f t="shared" si="40"/>
        <v>EVALUACIÓN</v>
      </c>
    </row>
    <row r="487" spans="1:30" x14ac:dyDescent="0.25">
      <c r="A487" t="s">
        <v>198</v>
      </c>
      <c r="B487" t="s">
        <v>204</v>
      </c>
      <c r="C487" t="s">
        <v>205</v>
      </c>
      <c r="D487" t="s">
        <v>207</v>
      </c>
      <c r="E487" t="s">
        <v>238</v>
      </c>
      <c r="F487" t="s">
        <v>277</v>
      </c>
      <c r="G487" t="s">
        <v>320</v>
      </c>
      <c r="H487" s="5">
        <v>44409</v>
      </c>
      <c r="I487" s="1">
        <f t="shared" ca="1" si="37"/>
        <v>22</v>
      </c>
      <c r="J487" s="1" t="str">
        <f t="shared" ca="1" si="38"/>
        <v>3. Mayor a 6 meses</v>
      </c>
      <c r="K487" t="str">
        <f t="shared" si="36"/>
        <v>NO</v>
      </c>
      <c r="L487" t="s">
        <v>330</v>
      </c>
      <c r="M487" t="s">
        <v>336</v>
      </c>
      <c r="N487" t="s">
        <v>345</v>
      </c>
      <c r="O487" t="s">
        <v>345</v>
      </c>
      <c r="P487" t="str">
        <f t="shared" si="39"/>
        <v>CARLOS BENIGNO MONTAÑO RIVERAPatrones de Arq. Datos</v>
      </c>
      <c r="Q487">
        <v>2</v>
      </c>
      <c r="R487" t="s">
        <v>4</v>
      </c>
      <c r="S487" t="s">
        <v>21</v>
      </c>
      <c r="T487" s="21">
        <v>1</v>
      </c>
      <c r="U487" s="21" t="str" cm="1">
        <f t="array" ref="U487">_xlfn.IFS(T487=0,"Prenovato",T487=1,"Novato",T487=2,"Principiante avanzado",T487=3,"Competente",T487=4,"Proficiente",T487=5,"Master")</f>
        <v>Novato</v>
      </c>
      <c r="V487" s="21">
        <v>4</v>
      </c>
      <c r="W487" s="21" t="str" cm="1">
        <f t="array" ref="W487">_xlfn.IFS(V487=0,"No evidenciado",V487=1,"Novato",V487=2,"Principiante avanzado",V487=3,"Competente",V487=4,"Proficiente",V487=5,"Master")</f>
        <v>Proficiente</v>
      </c>
      <c r="X487" s="21">
        <v>3</v>
      </c>
      <c r="Y487" s="21" t="str" cm="1">
        <f t="array" ref="Y487">_xlfn.IFS(X487=0,"No evidenciado",X487=1,"Novato",X487=2,"Principiante avanzado",X487=3,"Competente",X487=4,"Proficiente",X487=5,"Master")</f>
        <v>Competente</v>
      </c>
      <c r="Z487" s="21">
        <v>4</v>
      </c>
      <c r="AA487" s="21" t="str" cm="1">
        <f t="array" ref="AA487">_xlfn.IFS(Z487=0,"No evidenciado",Z487=1,"Novato",Z487=2,"Principiante avanzado",Z487=3,"Competente",Z487=4,"Proficiente",Z487=5,"Master")</f>
        <v>Proficiente</v>
      </c>
      <c r="AB487" s="21">
        <v>1</v>
      </c>
      <c r="AC487" s="21" t="str" cm="1">
        <f t="array" ref="AC487">_xlfn.IFS(AB487=0,"Prenovato",AB487=1,"Novato",AB487=2,"Principiante avanzado",AB487=3,"Competente",AB487=4,"Proficiente",AB487=5,"Master")</f>
        <v>Novato</v>
      </c>
      <c r="AD487" s="21" t="str">
        <f t="shared" si="40"/>
        <v>EVALUACIÓN</v>
      </c>
    </row>
    <row r="488" spans="1:30" x14ac:dyDescent="0.25">
      <c r="A488" t="s">
        <v>198</v>
      </c>
      <c r="B488" t="s">
        <v>204</v>
      </c>
      <c r="C488" t="s">
        <v>205</v>
      </c>
      <c r="D488" t="s">
        <v>207</v>
      </c>
      <c r="E488" t="s">
        <v>238</v>
      </c>
      <c r="F488" t="s">
        <v>277</v>
      </c>
      <c r="G488" t="s">
        <v>320</v>
      </c>
      <c r="H488" s="5">
        <v>44409</v>
      </c>
      <c r="I488" s="1">
        <f t="shared" ca="1" si="37"/>
        <v>22</v>
      </c>
      <c r="J488" s="1" t="str">
        <f t="shared" ca="1" si="38"/>
        <v>3. Mayor a 6 meses</v>
      </c>
      <c r="K488" t="str">
        <f t="shared" si="36"/>
        <v>NO</v>
      </c>
      <c r="L488" t="s">
        <v>330</v>
      </c>
      <c r="M488" t="s">
        <v>332</v>
      </c>
      <c r="N488" t="s">
        <v>345</v>
      </c>
      <c r="O488" t="s">
        <v>345</v>
      </c>
      <c r="P488" t="str">
        <f t="shared" si="39"/>
        <v>CARLOS BENIGNO MONTAÑO RIVERAPrincipios de seguridad</v>
      </c>
      <c r="Q488">
        <v>2</v>
      </c>
      <c r="R488" t="s">
        <v>4</v>
      </c>
      <c r="S488" t="s">
        <v>21</v>
      </c>
      <c r="T488" s="21">
        <v>1</v>
      </c>
      <c r="U488" s="21" t="str" cm="1">
        <f t="array" ref="U488">_xlfn.IFS(T488=0,"Prenovato",T488=1,"Novato",T488=2,"Principiante avanzado",T488=3,"Competente",T488=4,"Proficiente",T488=5,"Master")</f>
        <v>Novato</v>
      </c>
      <c r="V488" s="21">
        <v>4</v>
      </c>
      <c r="W488" s="21" t="str" cm="1">
        <f t="array" ref="W488">_xlfn.IFS(V488=0,"No evidenciado",V488=1,"Novato",V488=2,"Principiante avanzado",V488=3,"Competente",V488=4,"Proficiente",V488=5,"Master")</f>
        <v>Proficiente</v>
      </c>
      <c r="X488" s="21">
        <v>3</v>
      </c>
      <c r="Y488" s="21" t="str" cm="1">
        <f t="array" ref="Y488">_xlfn.IFS(X488=0,"No evidenciado",X488=1,"Novato",X488=2,"Principiante avanzado",X488=3,"Competente",X488=4,"Proficiente",X488=5,"Master")</f>
        <v>Competente</v>
      </c>
      <c r="Z488" s="21">
        <v>4</v>
      </c>
      <c r="AA488" s="21" t="str" cm="1">
        <f t="array" ref="AA488">_xlfn.IFS(Z488=0,"No evidenciado",Z488=1,"Novato",Z488=2,"Principiante avanzado",Z488=3,"Competente",Z488=4,"Proficiente",Z488=5,"Master")</f>
        <v>Proficiente</v>
      </c>
      <c r="AB488" s="21">
        <v>1</v>
      </c>
      <c r="AC488" s="21" t="str" cm="1">
        <f t="array" ref="AC488">_xlfn.IFS(AB488=0,"Prenovato",AB488=1,"Novato",AB488=2,"Principiante avanzado",AB488=3,"Competente",AB488=4,"Proficiente",AB488=5,"Master")</f>
        <v>Novato</v>
      </c>
      <c r="AD488" s="21" t="str">
        <f t="shared" si="40"/>
        <v>EVALUACIÓN</v>
      </c>
    </row>
    <row r="489" spans="1:30" x14ac:dyDescent="0.25">
      <c r="A489" t="s">
        <v>198</v>
      </c>
      <c r="B489" t="s">
        <v>204</v>
      </c>
      <c r="C489" t="s">
        <v>205</v>
      </c>
      <c r="D489" t="s">
        <v>207</v>
      </c>
      <c r="E489" t="s">
        <v>238</v>
      </c>
      <c r="F489" t="s">
        <v>277</v>
      </c>
      <c r="G489" t="s">
        <v>320</v>
      </c>
      <c r="H489" s="5">
        <v>44409</v>
      </c>
      <c r="I489" s="1">
        <f t="shared" ca="1" si="37"/>
        <v>22</v>
      </c>
      <c r="J489" s="1" t="str">
        <f t="shared" ca="1" si="38"/>
        <v>3. Mayor a 6 meses</v>
      </c>
      <c r="K489" t="str">
        <f t="shared" si="36"/>
        <v>NO</v>
      </c>
      <c r="L489" t="s">
        <v>330</v>
      </c>
      <c r="M489" t="s">
        <v>334</v>
      </c>
      <c r="N489" t="s">
        <v>31</v>
      </c>
      <c r="O489" t="s">
        <v>31</v>
      </c>
      <c r="P489" t="str">
        <f t="shared" si="39"/>
        <v>CARLOS BENIGNO MONTAÑO RIVERAPlataformas</v>
      </c>
      <c r="Q489">
        <v>2</v>
      </c>
      <c r="R489" t="s">
        <v>4</v>
      </c>
      <c r="S489" t="s">
        <v>21</v>
      </c>
      <c r="T489" s="21">
        <v>1</v>
      </c>
      <c r="U489" s="21" t="str" cm="1">
        <f t="array" ref="U489">_xlfn.IFS(T489=0,"Prenovato",T489=1,"Novato",T489=2,"Principiante avanzado",T489=3,"Competente",T489=4,"Proficiente",T489=5,"Master")</f>
        <v>Novato</v>
      </c>
      <c r="V489" s="21">
        <v>4</v>
      </c>
      <c r="W489" s="21" t="str" cm="1">
        <f t="array" ref="W489">_xlfn.IFS(V489=0,"No evidenciado",V489=1,"Novato",V489=2,"Principiante avanzado",V489=3,"Competente",V489=4,"Proficiente",V489=5,"Master")</f>
        <v>Proficiente</v>
      </c>
      <c r="X489" s="21">
        <v>3</v>
      </c>
      <c r="Y489" s="21" t="str" cm="1">
        <f t="array" ref="Y489">_xlfn.IFS(X489=0,"No evidenciado",X489=1,"Novato",X489=2,"Principiante avanzado",X489=3,"Competente",X489=4,"Proficiente",X489=5,"Master")</f>
        <v>Competente</v>
      </c>
      <c r="Z489" s="21">
        <v>4</v>
      </c>
      <c r="AA489" s="21" t="str" cm="1">
        <f t="array" ref="AA489">_xlfn.IFS(Z489=0,"No evidenciado",Z489=1,"Novato",Z489=2,"Principiante avanzado",Z489=3,"Competente",Z489=4,"Proficiente",Z489=5,"Master")</f>
        <v>Proficiente</v>
      </c>
      <c r="AB489" s="21">
        <v>1</v>
      </c>
      <c r="AC489" s="21" t="str" cm="1">
        <f t="array" ref="AC489">_xlfn.IFS(AB489=0,"Prenovato",AB489=1,"Novato",AB489=2,"Principiante avanzado",AB489=3,"Competente",AB489=4,"Proficiente",AB489=5,"Master")</f>
        <v>Novato</v>
      </c>
      <c r="AD489" s="21" t="str">
        <f t="shared" si="40"/>
        <v>EVALUACIÓN</v>
      </c>
    </row>
    <row r="490" spans="1:30" x14ac:dyDescent="0.25">
      <c r="A490" t="s">
        <v>198</v>
      </c>
      <c r="B490" t="s">
        <v>204</v>
      </c>
      <c r="C490" t="s">
        <v>205</v>
      </c>
      <c r="D490" t="s">
        <v>207</v>
      </c>
      <c r="E490" t="s">
        <v>238</v>
      </c>
      <c r="F490" t="s">
        <v>277</v>
      </c>
      <c r="G490" t="s">
        <v>320</v>
      </c>
      <c r="H490" s="5">
        <v>44409</v>
      </c>
      <c r="I490" s="1">
        <f t="shared" ca="1" si="37"/>
        <v>22</v>
      </c>
      <c r="J490" s="1" t="str">
        <f t="shared" ca="1" si="38"/>
        <v>3. Mayor a 6 meses</v>
      </c>
      <c r="K490" t="str">
        <f t="shared" si="36"/>
        <v>NO</v>
      </c>
      <c r="L490" t="s">
        <v>330</v>
      </c>
      <c r="M490" t="s">
        <v>331</v>
      </c>
      <c r="N490" t="s">
        <v>345</v>
      </c>
      <c r="O490" t="s">
        <v>345</v>
      </c>
      <c r="P490" t="str">
        <f t="shared" si="39"/>
        <v>CARLOS BENIGNO MONTAÑO RIVERACloud</v>
      </c>
      <c r="Q490">
        <v>1</v>
      </c>
      <c r="R490" t="s">
        <v>6</v>
      </c>
      <c r="S490" t="s">
        <v>21</v>
      </c>
      <c r="T490" s="21">
        <v>1</v>
      </c>
      <c r="U490" s="21" t="str" cm="1">
        <f t="array" ref="U490">_xlfn.IFS(T490=0,"Prenovato",T490=1,"Novato",T490=2,"Principiante avanzado",T490=3,"Competente",T490=4,"Proficiente",T490=5,"Master")</f>
        <v>Novato</v>
      </c>
      <c r="V490" s="21">
        <v>4</v>
      </c>
      <c r="W490" s="21" t="str" cm="1">
        <f t="array" ref="W490">_xlfn.IFS(V490=0,"No evidenciado",V490=1,"Novato",V490=2,"Principiante avanzado",V490=3,"Competente",V490=4,"Proficiente",V490=5,"Master")</f>
        <v>Proficiente</v>
      </c>
      <c r="X490" s="21">
        <v>3</v>
      </c>
      <c r="Y490" s="21" t="str" cm="1">
        <f t="array" ref="Y490">_xlfn.IFS(X490=0,"No evidenciado",X490=1,"Novato",X490=2,"Principiante avanzado",X490=3,"Competente",X490=4,"Proficiente",X490=5,"Master")</f>
        <v>Competente</v>
      </c>
      <c r="Z490" s="21">
        <v>4</v>
      </c>
      <c r="AA490" s="21" t="str" cm="1">
        <f t="array" ref="AA490">_xlfn.IFS(Z490=0,"No evidenciado",Z490=1,"Novato",Z490=2,"Principiante avanzado",Z490=3,"Competente",Z490=4,"Proficiente",Z490=5,"Master")</f>
        <v>Proficiente</v>
      </c>
      <c r="AB490" s="21">
        <v>1</v>
      </c>
      <c r="AC490" s="21" t="str" cm="1">
        <f t="array" ref="AC490">_xlfn.IFS(AB490=0,"Prenovato",AB490=1,"Novato",AB490=2,"Principiante avanzado",AB490=3,"Competente",AB490=4,"Proficiente",AB490=5,"Master")</f>
        <v>Novato</v>
      </c>
      <c r="AD490" s="21" t="str">
        <f t="shared" si="40"/>
        <v>EVALUACIÓN</v>
      </c>
    </row>
    <row r="491" spans="1:30" x14ac:dyDescent="0.25">
      <c r="A491" t="s">
        <v>198</v>
      </c>
      <c r="B491" t="s">
        <v>204</v>
      </c>
      <c r="C491" t="s">
        <v>205</v>
      </c>
      <c r="D491" t="s">
        <v>207</v>
      </c>
      <c r="E491" t="s">
        <v>238</v>
      </c>
      <c r="F491" t="s">
        <v>277</v>
      </c>
      <c r="G491" t="s">
        <v>320</v>
      </c>
      <c r="H491" s="5">
        <v>44409</v>
      </c>
      <c r="I491" s="1">
        <f t="shared" ca="1" si="37"/>
        <v>22</v>
      </c>
      <c r="J491" s="1" t="str">
        <f t="shared" ca="1" si="38"/>
        <v>3. Mayor a 6 meses</v>
      </c>
      <c r="K491" t="str">
        <f t="shared" si="36"/>
        <v>NO</v>
      </c>
      <c r="L491" t="s">
        <v>330</v>
      </c>
      <c r="M491" t="s">
        <v>333</v>
      </c>
      <c r="N491" t="s">
        <v>345</v>
      </c>
      <c r="O491" t="s">
        <v>345</v>
      </c>
      <c r="P491" t="str">
        <f t="shared" si="39"/>
        <v>CARLOS BENIGNO MONTAÑO RIVERATecnología BCP</v>
      </c>
      <c r="Q491">
        <v>1</v>
      </c>
      <c r="R491" t="s">
        <v>6</v>
      </c>
      <c r="S491" t="s">
        <v>21</v>
      </c>
      <c r="T491" s="21">
        <v>1</v>
      </c>
      <c r="U491" s="21" t="str" cm="1">
        <f t="array" ref="U491">_xlfn.IFS(T491=0,"Prenovato",T491=1,"Novato",T491=2,"Principiante avanzado",T491=3,"Competente",T491=4,"Proficiente",T491=5,"Master")</f>
        <v>Novato</v>
      </c>
      <c r="V491" s="21">
        <v>4</v>
      </c>
      <c r="W491" s="21" t="str" cm="1">
        <f t="array" ref="W491">_xlfn.IFS(V491=0,"No evidenciado",V491=1,"Novato",V491=2,"Principiante avanzado",V491=3,"Competente",V491=4,"Proficiente",V491=5,"Master")</f>
        <v>Proficiente</v>
      </c>
      <c r="X491" s="21">
        <v>3</v>
      </c>
      <c r="Y491" s="21" t="str" cm="1">
        <f t="array" ref="Y491">_xlfn.IFS(X491=0,"No evidenciado",X491=1,"Novato",X491=2,"Principiante avanzado",X491=3,"Competente",X491=4,"Proficiente",X491=5,"Master")</f>
        <v>Competente</v>
      </c>
      <c r="Z491" s="21">
        <v>4</v>
      </c>
      <c r="AA491" s="21" t="str" cm="1">
        <f t="array" ref="AA491">_xlfn.IFS(Z491=0,"No evidenciado",Z491=1,"Novato",Z491=2,"Principiante avanzado",Z491=3,"Competente",Z491=4,"Proficiente",Z491=5,"Master")</f>
        <v>Proficiente</v>
      </c>
      <c r="AB491" s="21">
        <v>1</v>
      </c>
      <c r="AC491" s="21" t="str" cm="1">
        <f t="array" ref="AC491">_xlfn.IFS(AB491=0,"Prenovato",AB491=1,"Novato",AB491=2,"Principiante avanzado",AB491=3,"Competente",AB491=4,"Proficiente",AB491=5,"Master")</f>
        <v>Novato</v>
      </c>
      <c r="AD491" s="21" t="str">
        <f t="shared" si="40"/>
        <v>EVALUACIÓN</v>
      </c>
    </row>
    <row r="492" spans="1:30" x14ac:dyDescent="0.25">
      <c r="A492" t="s">
        <v>193</v>
      </c>
      <c r="B492" t="s">
        <v>199</v>
      </c>
      <c r="C492" t="s">
        <v>205</v>
      </c>
      <c r="D492" t="s">
        <v>207</v>
      </c>
      <c r="E492" t="s">
        <v>239</v>
      </c>
      <c r="F492" t="s">
        <v>278</v>
      </c>
      <c r="G492" t="s">
        <v>321</v>
      </c>
      <c r="H492" s="5">
        <v>44409</v>
      </c>
      <c r="I492" s="1">
        <f t="shared" ca="1" si="37"/>
        <v>22</v>
      </c>
      <c r="J492" s="1" t="str">
        <f t="shared" ca="1" si="38"/>
        <v>3. Mayor a 6 meses</v>
      </c>
      <c r="K492" t="str">
        <f t="shared" si="36"/>
        <v>NO</v>
      </c>
      <c r="L492" t="s">
        <v>330</v>
      </c>
      <c r="M492" t="s">
        <v>344</v>
      </c>
      <c r="N492" t="s">
        <v>345</v>
      </c>
      <c r="O492" t="s">
        <v>345</v>
      </c>
      <c r="P492" t="str">
        <f t="shared" si="39"/>
        <v>OSCAR ABELARDO MONTEJO GAMARRAAutomatización</v>
      </c>
      <c r="Q492">
        <v>1</v>
      </c>
      <c r="R492" t="s">
        <v>6</v>
      </c>
      <c r="S492" t="s">
        <v>21</v>
      </c>
      <c r="T492" s="21">
        <v>3</v>
      </c>
      <c r="U492" s="21" t="str" cm="1">
        <f t="array" ref="U492">_xlfn.IFS(T492=0,"Prenovato",T492=1,"Novato",T492=2,"Principiante avanzado",T492=3,"Competente",T492=4,"Proficiente",T492=5,"Master")</f>
        <v>Competente</v>
      </c>
      <c r="V492" s="21">
        <v>4</v>
      </c>
      <c r="W492" s="21" t="str" cm="1">
        <f t="array" ref="W492">_xlfn.IFS(V492=0,"No evidenciado",V492=1,"Novato",V492=2,"Principiante avanzado",V492=3,"Competente",V492=4,"Proficiente",V492=5,"Master")</f>
        <v>Proficiente</v>
      </c>
      <c r="X492" s="21">
        <v>4</v>
      </c>
      <c r="Y492" s="21" t="str" cm="1">
        <f t="array" ref="Y492">_xlfn.IFS(X492=0,"No evidenciado",X492=1,"Novato",X492=2,"Principiante avanzado",X492=3,"Competente",X492=4,"Proficiente",X492=5,"Master")</f>
        <v>Proficiente</v>
      </c>
      <c r="Z492" s="21">
        <v>4</v>
      </c>
      <c r="AA492" s="21" t="str" cm="1">
        <f t="array" ref="AA492">_xlfn.IFS(Z492=0,"No evidenciado",Z492=1,"Novato",Z492=2,"Principiante avanzado",Z492=3,"Competente",Z492=4,"Proficiente",Z492=5,"Master")</f>
        <v>Proficiente</v>
      </c>
      <c r="AB492" s="21">
        <v>3</v>
      </c>
      <c r="AC492" s="21" t="str" cm="1">
        <f t="array" ref="AC492">_xlfn.IFS(AB492=0,"Prenovato",AB492=1,"Novato",AB492=2,"Principiante avanzado",AB492=3,"Competente",AB492=4,"Proficiente",AB492=5,"Master")</f>
        <v>Competente</v>
      </c>
      <c r="AD492" s="21" t="str">
        <f t="shared" si="40"/>
        <v>EVALUACIÓN</v>
      </c>
    </row>
    <row r="493" spans="1:30" x14ac:dyDescent="0.25">
      <c r="A493" t="s">
        <v>193</v>
      </c>
      <c r="B493" t="s">
        <v>199</v>
      </c>
      <c r="C493" t="s">
        <v>205</v>
      </c>
      <c r="D493" t="s">
        <v>207</v>
      </c>
      <c r="E493" t="s">
        <v>239</v>
      </c>
      <c r="F493" t="s">
        <v>278</v>
      </c>
      <c r="G493" t="s">
        <v>321</v>
      </c>
      <c r="H493" s="5">
        <v>44409</v>
      </c>
      <c r="I493" s="1">
        <f t="shared" ca="1" si="37"/>
        <v>22</v>
      </c>
      <c r="J493" s="1" t="str">
        <f t="shared" ca="1" si="38"/>
        <v>3. Mayor a 6 meses</v>
      </c>
      <c r="K493" t="str">
        <f t="shared" si="36"/>
        <v>NO</v>
      </c>
      <c r="L493" t="s">
        <v>330</v>
      </c>
      <c r="M493" t="s">
        <v>341</v>
      </c>
      <c r="N493" t="s">
        <v>31</v>
      </c>
      <c r="O493" t="s">
        <v>31</v>
      </c>
      <c r="P493" t="str">
        <f t="shared" si="39"/>
        <v>OSCAR ABELARDO MONTEJO GAMARRAEcosistema BCP</v>
      </c>
      <c r="Q493">
        <v>4</v>
      </c>
      <c r="R493" t="s">
        <v>7</v>
      </c>
      <c r="S493" t="s">
        <v>21</v>
      </c>
      <c r="T493" s="21">
        <v>3</v>
      </c>
      <c r="U493" s="21" t="str" cm="1">
        <f t="array" ref="U493">_xlfn.IFS(T493=0,"Prenovato",T493=1,"Novato",T493=2,"Principiante avanzado",T493=3,"Competente",T493=4,"Proficiente",T493=5,"Master")</f>
        <v>Competente</v>
      </c>
      <c r="V493" s="21">
        <v>4</v>
      </c>
      <c r="W493" s="21" t="str" cm="1">
        <f t="array" ref="W493">_xlfn.IFS(V493=0,"No evidenciado",V493=1,"Novato",V493=2,"Principiante avanzado",V493=3,"Competente",V493=4,"Proficiente",V493=5,"Master")</f>
        <v>Proficiente</v>
      </c>
      <c r="X493" s="21">
        <v>4</v>
      </c>
      <c r="Y493" s="21" t="str" cm="1">
        <f t="array" ref="Y493">_xlfn.IFS(X493=0,"No evidenciado",X493=1,"Novato",X493=2,"Principiante avanzado",X493=3,"Competente",X493=4,"Proficiente",X493=5,"Master")</f>
        <v>Proficiente</v>
      </c>
      <c r="Z493" s="21">
        <v>4</v>
      </c>
      <c r="AA493" s="21" t="str" cm="1">
        <f t="array" ref="AA493">_xlfn.IFS(Z493=0,"No evidenciado",Z493=1,"Novato",Z493=2,"Principiante avanzado",Z493=3,"Competente",Z493=4,"Proficiente",Z493=5,"Master")</f>
        <v>Proficiente</v>
      </c>
      <c r="AB493" s="21">
        <v>3</v>
      </c>
      <c r="AC493" s="21" t="str" cm="1">
        <f t="array" ref="AC493">_xlfn.IFS(AB493=0,"Prenovato",AB493=1,"Novato",AB493=2,"Principiante avanzado",AB493=3,"Competente",AB493=4,"Proficiente",AB493=5,"Master")</f>
        <v>Competente</v>
      </c>
      <c r="AD493" s="21" t="str">
        <f t="shared" si="40"/>
        <v>EVALUACIÓN</v>
      </c>
    </row>
    <row r="494" spans="1:30" x14ac:dyDescent="0.25">
      <c r="A494" t="s">
        <v>193</v>
      </c>
      <c r="B494" t="s">
        <v>199</v>
      </c>
      <c r="C494" t="s">
        <v>205</v>
      </c>
      <c r="D494" t="s">
        <v>207</v>
      </c>
      <c r="E494" t="s">
        <v>239</v>
      </c>
      <c r="F494" t="s">
        <v>278</v>
      </c>
      <c r="G494" t="s">
        <v>321</v>
      </c>
      <c r="H494" s="5">
        <v>44409</v>
      </c>
      <c r="I494" s="1">
        <f t="shared" ca="1" si="37"/>
        <v>22</v>
      </c>
      <c r="J494" s="1" t="str">
        <f t="shared" ca="1" si="38"/>
        <v>3. Mayor a 6 meses</v>
      </c>
      <c r="K494" t="str">
        <f t="shared" si="36"/>
        <v>NO</v>
      </c>
      <c r="L494" t="s">
        <v>330</v>
      </c>
      <c r="M494" t="s">
        <v>343</v>
      </c>
      <c r="N494" t="s">
        <v>31</v>
      </c>
      <c r="O494" t="s">
        <v>31</v>
      </c>
      <c r="P494" t="str">
        <f t="shared" si="39"/>
        <v>OSCAR ABELARDO MONTEJO GAMARRADiseño de Arq. Soluciones</v>
      </c>
      <c r="Q494">
        <v>4</v>
      </c>
      <c r="R494" t="s">
        <v>7</v>
      </c>
      <c r="S494" t="s">
        <v>21</v>
      </c>
      <c r="T494" s="21">
        <v>3</v>
      </c>
      <c r="U494" s="21" t="str" cm="1">
        <f t="array" ref="U494">_xlfn.IFS(T494=0,"Prenovato",T494=1,"Novato",T494=2,"Principiante avanzado",T494=3,"Competente",T494=4,"Proficiente",T494=5,"Master")</f>
        <v>Competente</v>
      </c>
      <c r="V494" s="21">
        <v>4</v>
      </c>
      <c r="W494" s="21" t="str" cm="1">
        <f t="array" ref="W494">_xlfn.IFS(V494=0,"No evidenciado",V494=1,"Novato",V494=2,"Principiante avanzado",V494=3,"Competente",V494=4,"Proficiente",V494=5,"Master")</f>
        <v>Proficiente</v>
      </c>
      <c r="X494" s="21">
        <v>4</v>
      </c>
      <c r="Y494" s="21" t="str" cm="1">
        <f t="array" ref="Y494">_xlfn.IFS(X494=0,"No evidenciado",X494=1,"Novato",X494=2,"Principiante avanzado",X494=3,"Competente",X494=4,"Proficiente",X494=5,"Master")</f>
        <v>Proficiente</v>
      </c>
      <c r="Z494" s="21">
        <v>4</v>
      </c>
      <c r="AA494" s="21" t="str" cm="1">
        <f t="array" ref="AA494">_xlfn.IFS(Z494=0,"No evidenciado",Z494=1,"Novato",Z494=2,"Principiante avanzado",Z494=3,"Competente",Z494=4,"Proficiente",Z494=5,"Master")</f>
        <v>Proficiente</v>
      </c>
      <c r="AB494" s="21">
        <v>3</v>
      </c>
      <c r="AC494" s="21" t="str" cm="1">
        <f t="array" ref="AC494">_xlfn.IFS(AB494=0,"Prenovato",AB494=1,"Novato",AB494=2,"Principiante avanzado",AB494=3,"Competente",AB494=4,"Proficiente",AB494=5,"Master")</f>
        <v>Competente</v>
      </c>
      <c r="AD494" s="21" t="str">
        <f t="shared" si="40"/>
        <v>EVALUACIÓN</v>
      </c>
    </row>
    <row r="495" spans="1:30" x14ac:dyDescent="0.25">
      <c r="A495" t="s">
        <v>193</v>
      </c>
      <c r="B495" t="s">
        <v>199</v>
      </c>
      <c r="C495" t="s">
        <v>205</v>
      </c>
      <c r="D495" t="s">
        <v>207</v>
      </c>
      <c r="E495" t="s">
        <v>239</v>
      </c>
      <c r="F495" t="s">
        <v>278</v>
      </c>
      <c r="G495" t="s">
        <v>321</v>
      </c>
      <c r="H495" s="5">
        <v>44409</v>
      </c>
      <c r="I495" s="1">
        <f t="shared" ca="1" si="37"/>
        <v>22</v>
      </c>
      <c r="J495" s="1" t="str">
        <f t="shared" ca="1" si="38"/>
        <v>3. Mayor a 6 meses</v>
      </c>
      <c r="K495" t="str">
        <f t="shared" si="36"/>
        <v>NO</v>
      </c>
      <c r="L495" t="s">
        <v>330</v>
      </c>
      <c r="M495" t="s">
        <v>342</v>
      </c>
      <c r="N495" t="s">
        <v>345</v>
      </c>
      <c r="O495" t="s">
        <v>345</v>
      </c>
      <c r="P495" t="str">
        <f t="shared" si="39"/>
        <v>OSCAR ABELARDO MONTEJO GAMARRAFrameworks de arquitectura empresarial</v>
      </c>
      <c r="Q495">
        <v>2</v>
      </c>
      <c r="R495" t="s">
        <v>4</v>
      </c>
      <c r="S495" t="s">
        <v>21</v>
      </c>
      <c r="T495" s="21">
        <v>3</v>
      </c>
      <c r="U495" s="21" t="str" cm="1">
        <f t="array" ref="U495">_xlfn.IFS(T495=0,"Prenovato",T495=1,"Novato",T495=2,"Principiante avanzado",T495=3,"Competente",T495=4,"Proficiente",T495=5,"Master")</f>
        <v>Competente</v>
      </c>
      <c r="V495" s="21">
        <v>4</v>
      </c>
      <c r="W495" s="21" t="str" cm="1">
        <f t="array" ref="W495">_xlfn.IFS(V495=0,"No evidenciado",V495=1,"Novato",V495=2,"Principiante avanzado",V495=3,"Competente",V495=4,"Proficiente",V495=5,"Master")</f>
        <v>Proficiente</v>
      </c>
      <c r="X495" s="21">
        <v>4</v>
      </c>
      <c r="Y495" s="21" t="str" cm="1">
        <f t="array" ref="Y495">_xlfn.IFS(X495=0,"No evidenciado",X495=1,"Novato",X495=2,"Principiante avanzado",X495=3,"Competente",X495=4,"Proficiente",X495=5,"Master")</f>
        <v>Proficiente</v>
      </c>
      <c r="Z495" s="21">
        <v>4</v>
      </c>
      <c r="AA495" s="21" t="str" cm="1">
        <f t="array" ref="AA495">_xlfn.IFS(Z495=0,"No evidenciado",Z495=1,"Novato",Z495=2,"Principiante avanzado",Z495=3,"Competente",Z495=4,"Proficiente",Z495=5,"Master")</f>
        <v>Proficiente</v>
      </c>
      <c r="AB495" s="21">
        <v>3</v>
      </c>
      <c r="AC495" s="21" t="str" cm="1">
        <f t="array" ref="AC495">_xlfn.IFS(AB495=0,"Prenovato",AB495=1,"Novato",AB495=2,"Principiante avanzado",AB495=3,"Competente",AB495=4,"Proficiente",AB495=5,"Master")</f>
        <v>Competente</v>
      </c>
      <c r="AD495" s="21" t="str">
        <f t="shared" si="40"/>
        <v>EVALUACIÓN</v>
      </c>
    </row>
    <row r="496" spans="1:30" x14ac:dyDescent="0.25">
      <c r="A496" t="s">
        <v>193</v>
      </c>
      <c r="B496" t="s">
        <v>199</v>
      </c>
      <c r="C496" t="s">
        <v>205</v>
      </c>
      <c r="D496" t="s">
        <v>207</v>
      </c>
      <c r="E496" t="s">
        <v>239</v>
      </c>
      <c r="F496" t="s">
        <v>278</v>
      </c>
      <c r="G496" t="s">
        <v>321</v>
      </c>
      <c r="H496" s="5">
        <v>44409</v>
      </c>
      <c r="I496" s="1">
        <f t="shared" ca="1" si="37"/>
        <v>22</v>
      </c>
      <c r="J496" s="1" t="str">
        <f t="shared" ca="1" si="38"/>
        <v>3. Mayor a 6 meses</v>
      </c>
      <c r="K496" t="str">
        <f t="shared" si="36"/>
        <v>NO</v>
      </c>
      <c r="L496" t="s">
        <v>330</v>
      </c>
      <c r="M496" t="s">
        <v>340</v>
      </c>
      <c r="N496" t="s">
        <v>346</v>
      </c>
      <c r="O496" t="s">
        <v>345</v>
      </c>
      <c r="P496" t="str">
        <f t="shared" si="39"/>
        <v>OSCAR ABELARDO MONTEJO GAMARRAIngeniería de software</v>
      </c>
      <c r="Q496">
        <v>4</v>
      </c>
      <c r="R496" t="s">
        <v>7</v>
      </c>
      <c r="S496" t="s">
        <v>21</v>
      </c>
      <c r="T496" s="21">
        <v>3</v>
      </c>
      <c r="U496" s="21" t="str" cm="1">
        <f t="array" ref="U496">_xlfn.IFS(T496=0,"Prenovato",T496=1,"Novato",T496=2,"Principiante avanzado",T496=3,"Competente",T496=4,"Proficiente",T496=5,"Master")</f>
        <v>Competente</v>
      </c>
      <c r="V496" s="21">
        <v>4</v>
      </c>
      <c r="W496" s="21" t="str" cm="1">
        <f t="array" ref="W496">_xlfn.IFS(V496=0,"No evidenciado",V496=1,"Novato",V496=2,"Principiante avanzado",V496=3,"Competente",V496=4,"Proficiente",V496=5,"Master")</f>
        <v>Proficiente</v>
      </c>
      <c r="X496" s="21">
        <v>4</v>
      </c>
      <c r="Y496" s="21" t="str" cm="1">
        <f t="array" ref="Y496">_xlfn.IFS(X496=0,"No evidenciado",X496=1,"Novato",X496=2,"Principiante avanzado",X496=3,"Competente",X496=4,"Proficiente",X496=5,"Master")</f>
        <v>Proficiente</v>
      </c>
      <c r="Z496" s="21">
        <v>4</v>
      </c>
      <c r="AA496" s="21" t="str" cm="1">
        <f t="array" ref="AA496">_xlfn.IFS(Z496=0,"No evidenciado",Z496=1,"Novato",Z496=2,"Principiante avanzado",Z496=3,"Competente",Z496=4,"Proficiente",Z496=5,"Master")</f>
        <v>Proficiente</v>
      </c>
      <c r="AB496" s="21">
        <v>3</v>
      </c>
      <c r="AC496" s="21" t="str" cm="1">
        <f t="array" ref="AC496">_xlfn.IFS(AB496=0,"Prenovato",AB496=1,"Novato",AB496=2,"Principiante avanzado",AB496=3,"Competente",AB496=4,"Proficiente",AB496=5,"Master")</f>
        <v>Competente</v>
      </c>
      <c r="AD496" s="21" t="str">
        <f t="shared" si="40"/>
        <v>EVALUACIÓN</v>
      </c>
    </row>
    <row r="497" spans="1:30" x14ac:dyDescent="0.25">
      <c r="A497" t="s">
        <v>193</v>
      </c>
      <c r="B497" t="s">
        <v>199</v>
      </c>
      <c r="C497" t="s">
        <v>205</v>
      </c>
      <c r="D497" t="s">
        <v>207</v>
      </c>
      <c r="E497" t="s">
        <v>239</v>
      </c>
      <c r="F497" t="s">
        <v>278</v>
      </c>
      <c r="G497" t="s">
        <v>321</v>
      </c>
      <c r="H497" s="5">
        <v>44409</v>
      </c>
      <c r="I497" s="1">
        <f t="shared" ca="1" si="37"/>
        <v>22</v>
      </c>
      <c r="J497" s="1" t="str">
        <f t="shared" ca="1" si="38"/>
        <v>3. Mayor a 6 meses</v>
      </c>
      <c r="K497" t="str">
        <f t="shared" si="36"/>
        <v>NO</v>
      </c>
      <c r="L497" t="s">
        <v>330</v>
      </c>
      <c r="M497" t="s">
        <v>339</v>
      </c>
      <c r="N497" t="s">
        <v>346</v>
      </c>
      <c r="O497" t="s">
        <v>345</v>
      </c>
      <c r="P497" t="str">
        <f t="shared" si="39"/>
        <v>OSCAR ABELARDO MONTEJO GAMARRAMicroservicios y APIs</v>
      </c>
      <c r="Q497">
        <v>4</v>
      </c>
      <c r="R497" t="s">
        <v>7</v>
      </c>
      <c r="S497" t="s">
        <v>21</v>
      </c>
      <c r="T497" s="21">
        <v>3</v>
      </c>
      <c r="U497" s="21" t="str" cm="1">
        <f t="array" ref="U497">_xlfn.IFS(T497=0,"Prenovato",T497=1,"Novato",T497=2,"Principiante avanzado",T497=3,"Competente",T497=4,"Proficiente",T497=5,"Master")</f>
        <v>Competente</v>
      </c>
      <c r="V497" s="21">
        <v>4</v>
      </c>
      <c r="W497" s="21" t="str" cm="1">
        <f t="array" ref="W497">_xlfn.IFS(V497=0,"No evidenciado",V497=1,"Novato",V497=2,"Principiante avanzado",V497=3,"Competente",V497=4,"Proficiente",V497=5,"Master")</f>
        <v>Proficiente</v>
      </c>
      <c r="X497" s="21">
        <v>4</v>
      </c>
      <c r="Y497" s="21" t="str" cm="1">
        <f t="array" ref="Y497">_xlfn.IFS(X497=0,"No evidenciado",X497=1,"Novato",X497=2,"Principiante avanzado",X497=3,"Competente",X497=4,"Proficiente",X497=5,"Master")</f>
        <v>Proficiente</v>
      </c>
      <c r="Z497" s="21">
        <v>4</v>
      </c>
      <c r="AA497" s="21" t="str" cm="1">
        <f t="array" ref="AA497">_xlfn.IFS(Z497=0,"No evidenciado",Z497=1,"Novato",Z497=2,"Principiante avanzado",Z497=3,"Competente",Z497=4,"Proficiente",Z497=5,"Master")</f>
        <v>Proficiente</v>
      </c>
      <c r="AB497" s="21">
        <v>3</v>
      </c>
      <c r="AC497" s="21" t="str" cm="1">
        <f t="array" ref="AC497">_xlfn.IFS(AB497=0,"Prenovato",AB497=1,"Novato",AB497=2,"Principiante avanzado",AB497=3,"Competente",AB497=4,"Proficiente",AB497=5,"Master")</f>
        <v>Competente</v>
      </c>
      <c r="AD497" s="21" t="str">
        <f t="shared" si="40"/>
        <v>EVALUACIÓN</v>
      </c>
    </row>
    <row r="498" spans="1:30" x14ac:dyDescent="0.25">
      <c r="A498" t="s">
        <v>193</v>
      </c>
      <c r="B498" t="s">
        <v>199</v>
      </c>
      <c r="C498" t="s">
        <v>205</v>
      </c>
      <c r="D498" t="s">
        <v>207</v>
      </c>
      <c r="E498" t="s">
        <v>239</v>
      </c>
      <c r="F498" t="s">
        <v>278</v>
      </c>
      <c r="G498" t="s">
        <v>321</v>
      </c>
      <c r="H498" s="5">
        <v>44409</v>
      </c>
      <c r="I498" s="1">
        <f t="shared" ca="1" si="37"/>
        <v>22</v>
      </c>
      <c r="J498" s="1" t="str">
        <f t="shared" ca="1" si="38"/>
        <v>3. Mayor a 6 meses</v>
      </c>
      <c r="K498" t="str">
        <f t="shared" si="36"/>
        <v>NO</v>
      </c>
      <c r="L498" t="s">
        <v>330</v>
      </c>
      <c r="M498" t="s">
        <v>338</v>
      </c>
      <c r="N498" t="s">
        <v>346</v>
      </c>
      <c r="O498" t="s">
        <v>345</v>
      </c>
      <c r="P498" t="str">
        <f t="shared" si="39"/>
        <v>OSCAR ABELARDO MONTEJO GAMARRAOpen Banking</v>
      </c>
      <c r="Q498">
        <v>3</v>
      </c>
      <c r="R498" t="s">
        <v>5</v>
      </c>
      <c r="S498" t="s">
        <v>21</v>
      </c>
      <c r="T498" s="21">
        <v>3</v>
      </c>
      <c r="U498" s="21" t="str" cm="1">
        <f t="array" ref="U498">_xlfn.IFS(T498=0,"Prenovato",T498=1,"Novato",T498=2,"Principiante avanzado",T498=3,"Competente",T498=4,"Proficiente",T498=5,"Master")</f>
        <v>Competente</v>
      </c>
      <c r="V498" s="21">
        <v>4</v>
      </c>
      <c r="W498" s="21" t="str" cm="1">
        <f t="array" ref="W498">_xlfn.IFS(V498=0,"No evidenciado",V498=1,"Novato",V498=2,"Principiante avanzado",V498=3,"Competente",V498=4,"Proficiente",V498=5,"Master")</f>
        <v>Proficiente</v>
      </c>
      <c r="X498" s="21">
        <v>4</v>
      </c>
      <c r="Y498" s="21" t="str" cm="1">
        <f t="array" ref="Y498">_xlfn.IFS(X498=0,"No evidenciado",X498=1,"Novato",X498=2,"Principiante avanzado",X498=3,"Competente",X498=4,"Proficiente",X498=5,"Master")</f>
        <v>Proficiente</v>
      </c>
      <c r="Z498" s="21">
        <v>4</v>
      </c>
      <c r="AA498" s="21" t="str" cm="1">
        <f t="array" ref="AA498">_xlfn.IFS(Z498=0,"No evidenciado",Z498=1,"Novato",Z498=2,"Principiante avanzado",Z498=3,"Competente",Z498=4,"Proficiente",Z498=5,"Master")</f>
        <v>Proficiente</v>
      </c>
      <c r="AB498" s="21">
        <v>3</v>
      </c>
      <c r="AC498" s="21" t="str" cm="1">
        <f t="array" ref="AC498">_xlfn.IFS(AB498=0,"Prenovato",AB498=1,"Novato",AB498=2,"Principiante avanzado",AB498=3,"Competente",AB498=4,"Proficiente",AB498=5,"Master")</f>
        <v>Competente</v>
      </c>
      <c r="AD498" s="21" t="str">
        <f t="shared" si="40"/>
        <v>EVALUACIÓN</v>
      </c>
    </row>
    <row r="499" spans="1:30" x14ac:dyDescent="0.25">
      <c r="A499" t="s">
        <v>193</v>
      </c>
      <c r="B499" t="s">
        <v>199</v>
      </c>
      <c r="C499" t="s">
        <v>205</v>
      </c>
      <c r="D499" t="s">
        <v>207</v>
      </c>
      <c r="E499" t="s">
        <v>239</v>
      </c>
      <c r="F499" t="s">
        <v>278</v>
      </c>
      <c r="G499" t="s">
        <v>321</v>
      </c>
      <c r="H499" s="5">
        <v>44409</v>
      </c>
      <c r="I499" s="1">
        <f t="shared" ca="1" si="37"/>
        <v>22</v>
      </c>
      <c r="J499" s="1" t="str">
        <f t="shared" ca="1" si="38"/>
        <v>3. Mayor a 6 meses</v>
      </c>
      <c r="K499" t="str">
        <f t="shared" si="36"/>
        <v>NO</v>
      </c>
      <c r="L499" t="s">
        <v>330</v>
      </c>
      <c r="M499" t="s">
        <v>337</v>
      </c>
      <c r="N499" t="s">
        <v>345</v>
      </c>
      <c r="O499" t="s">
        <v>345</v>
      </c>
      <c r="P499" t="str">
        <f t="shared" si="39"/>
        <v>OSCAR ABELARDO MONTEJO GAMARRAModelos Bancarios</v>
      </c>
      <c r="Q499">
        <v>3</v>
      </c>
      <c r="R499" t="s">
        <v>5</v>
      </c>
      <c r="S499" t="s">
        <v>21</v>
      </c>
      <c r="T499" s="21">
        <v>3</v>
      </c>
      <c r="U499" s="21" t="str" cm="1">
        <f t="array" ref="U499">_xlfn.IFS(T499=0,"Prenovato",T499=1,"Novato",T499=2,"Principiante avanzado",T499=3,"Competente",T499=4,"Proficiente",T499=5,"Master")</f>
        <v>Competente</v>
      </c>
      <c r="V499" s="21">
        <v>4</v>
      </c>
      <c r="W499" s="21" t="str" cm="1">
        <f t="array" ref="W499">_xlfn.IFS(V499=0,"No evidenciado",V499=1,"Novato",V499=2,"Principiante avanzado",V499=3,"Competente",V499=4,"Proficiente",V499=5,"Master")</f>
        <v>Proficiente</v>
      </c>
      <c r="X499" s="21">
        <v>4</v>
      </c>
      <c r="Y499" s="21" t="str" cm="1">
        <f t="array" ref="Y499">_xlfn.IFS(X499=0,"No evidenciado",X499=1,"Novato",X499=2,"Principiante avanzado",X499=3,"Competente",X499=4,"Proficiente",X499=5,"Master")</f>
        <v>Proficiente</v>
      </c>
      <c r="Z499" s="21">
        <v>4</v>
      </c>
      <c r="AA499" s="21" t="str" cm="1">
        <f t="array" ref="AA499">_xlfn.IFS(Z499=0,"No evidenciado",Z499=1,"Novato",Z499=2,"Principiante avanzado",Z499=3,"Competente",Z499=4,"Proficiente",Z499=5,"Master")</f>
        <v>Proficiente</v>
      </c>
      <c r="AB499" s="21">
        <v>3</v>
      </c>
      <c r="AC499" s="21" t="str" cm="1">
        <f t="array" ref="AC499">_xlfn.IFS(AB499=0,"Prenovato",AB499=1,"Novato",AB499=2,"Principiante avanzado",AB499=3,"Competente",AB499=4,"Proficiente",AB499=5,"Master")</f>
        <v>Competente</v>
      </c>
      <c r="AD499" s="21" t="str">
        <f t="shared" si="40"/>
        <v>EVALUACIÓN</v>
      </c>
    </row>
    <row r="500" spans="1:30" x14ac:dyDescent="0.25">
      <c r="A500" t="s">
        <v>193</v>
      </c>
      <c r="B500" t="s">
        <v>199</v>
      </c>
      <c r="C500" t="s">
        <v>205</v>
      </c>
      <c r="D500" t="s">
        <v>207</v>
      </c>
      <c r="E500" t="s">
        <v>239</v>
      </c>
      <c r="F500" t="s">
        <v>278</v>
      </c>
      <c r="G500" t="s">
        <v>321</v>
      </c>
      <c r="H500" s="5">
        <v>44409</v>
      </c>
      <c r="I500" s="1">
        <f t="shared" ca="1" si="37"/>
        <v>22</v>
      </c>
      <c r="J500" s="1" t="str">
        <f t="shared" ca="1" si="38"/>
        <v>3. Mayor a 6 meses</v>
      </c>
      <c r="K500" t="str">
        <f t="shared" si="36"/>
        <v>NO</v>
      </c>
      <c r="L500" t="s">
        <v>330</v>
      </c>
      <c r="M500" t="s">
        <v>335</v>
      </c>
      <c r="N500" t="s">
        <v>31</v>
      </c>
      <c r="O500" t="s">
        <v>31</v>
      </c>
      <c r="P500" t="str">
        <f t="shared" si="39"/>
        <v>OSCAR ABELARDO MONTEJO GAMARRAPatrones de Arq. Soluciones</v>
      </c>
      <c r="Q500">
        <v>3</v>
      </c>
      <c r="R500" t="s">
        <v>5</v>
      </c>
      <c r="S500" t="s">
        <v>21</v>
      </c>
      <c r="T500" s="21">
        <v>3</v>
      </c>
      <c r="U500" s="21" t="str" cm="1">
        <f t="array" ref="U500">_xlfn.IFS(T500=0,"Prenovato",T500=1,"Novato",T500=2,"Principiante avanzado",T500=3,"Competente",T500=4,"Proficiente",T500=5,"Master")</f>
        <v>Competente</v>
      </c>
      <c r="V500" s="21">
        <v>4</v>
      </c>
      <c r="W500" s="21" t="str" cm="1">
        <f t="array" ref="W500">_xlfn.IFS(V500=0,"No evidenciado",V500=1,"Novato",V500=2,"Principiante avanzado",V500=3,"Competente",V500=4,"Proficiente",V500=5,"Master")</f>
        <v>Proficiente</v>
      </c>
      <c r="X500" s="21">
        <v>4</v>
      </c>
      <c r="Y500" s="21" t="str" cm="1">
        <f t="array" ref="Y500">_xlfn.IFS(X500=0,"No evidenciado",X500=1,"Novato",X500=2,"Principiante avanzado",X500=3,"Competente",X500=4,"Proficiente",X500=5,"Master")</f>
        <v>Proficiente</v>
      </c>
      <c r="Z500" s="21">
        <v>4</v>
      </c>
      <c r="AA500" s="21" t="str" cm="1">
        <f t="array" ref="AA500">_xlfn.IFS(Z500=0,"No evidenciado",Z500=1,"Novato",Z500=2,"Principiante avanzado",Z500=3,"Competente",Z500=4,"Proficiente",Z500=5,"Master")</f>
        <v>Proficiente</v>
      </c>
      <c r="AB500" s="21">
        <v>3</v>
      </c>
      <c r="AC500" s="21" t="str" cm="1">
        <f t="array" ref="AC500">_xlfn.IFS(AB500=0,"Prenovato",AB500=1,"Novato",AB500=2,"Principiante avanzado",AB500=3,"Competente",AB500=4,"Proficiente",AB500=5,"Master")</f>
        <v>Competente</v>
      </c>
      <c r="AD500" s="21" t="str">
        <f t="shared" si="40"/>
        <v>EVALUACIÓN</v>
      </c>
    </row>
    <row r="501" spans="1:30" x14ac:dyDescent="0.25">
      <c r="A501" t="s">
        <v>193</v>
      </c>
      <c r="B501" t="s">
        <v>199</v>
      </c>
      <c r="C501" t="s">
        <v>205</v>
      </c>
      <c r="D501" t="s">
        <v>207</v>
      </c>
      <c r="E501" t="s">
        <v>239</v>
      </c>
      <c r="F501" t="s">
        <v>278</v>
      </c>
      <c r="G501" t="s">
        <v>321</v>
      </c>
      <c r="H501" s="5">
        <v>44409</v>
      </c>
      <c r="I501" s="1">
        <f t="shared" ca="1" si="37"/>
        <v>22</v>
      </c>
      <c r="J501" s="1" t="str">
        <f t="shared" ca="1" si="38"/>
        <v>3. Mayor a 6 meses</v>
      </c>
      <c r="K501" t="str">
        <f t="shared" si="36"/>
        <v>NO</v>
      </c>
      <c r="L501" t="s">
        <v>330</v>
      </c>
      <c r="M501" t="s">
        <v>334</v>
      </c>
      <c r="N501" t="s">
        <v>31</v>
      </c>
      <c r="O501" t="s">
        <v>31</v>
      </c>
      <c r="P501" t="str">
        <f t="shared" si="39"/>
        <v>OSCAR ABELARDO MONTEJO GAMARRAPlataformas</v>
      </c>
      <c r="Q501">
        <v>3</v>
      </c>
      <c r="R501" t="s">
        <v>5</v>
      </c>
      <c r="S501" t="s">
        <v>21</v>
      </c>
      <c r="T501" s="21">
        <v>3</v>
      </c>
      <c r="U501" s="21" t="str" cm="1">
        <f t="array" ref="U501">_xlfn.IFS(T501=0,"Prenovato",T501=1,"Novato",T501=2,"Principiante avanzado",T501=3,"Competente",T501=4,"Proficiente",T501=5,"Master")</f>
        <v>Competente</v>
      </c>
      <c r="V501" s="21">
        <v>4</v>
      </c>
      <c r="W501" s="21" t="str" cm="1">
        <f t="array" ref="W501">_xlfn.IFS(V501=0,"No evidenciado",V501=1,"Novato",V501=2,"Principiante avanzado",V501=3,"Competente",V501=4,"Proficiente",V501=5,"Master")</f>
        <v>Proficiente</v>
      </c>
      <c r="X501" s="21">
        <v>4</v>
      </c>
      <c r="Y501" s="21" t="str" cm="1">
        <f t="array" ref="Y501">_xlfn.IFS(X501=0,"No evidenciado",X501=1,"Novato",X501=2,"Principiante avanzado",X501=3,"Competente",X501=4,"Proficiente",X501=5,"Master")</f>
        <v>Proficiente</v>
      </c>
      <c r="Z501" s="21">
        <v>4</v>
      </c>
      <c r="AA501" s="21" t="str" cm="1">
        <f t="array" ref="AA501">_xlfn.IFS(Z501=0,"No evidenciado",Z501=1,"Novato",Z501=2,"Principiante avanzado",Z501=3,"Competente",Z501=4,"Proficiente",Z501=5,"Master")</f>
        <v>Proficiente</v>
      </c>
      <c r="AB501" s="21">
        <v>3</v>
      </c>
      <c r="AC501" s="21" t="str" cm="1">
        <f t="array" ref="AC501">_xlfn.IFS(AB501=0,"Prenovato",AB501=1,"Novato",AB501=2,"Principiante avanzado",AB501=3,"Competente",AB501=4,"Proficiente",AB501=5,"Master")</f>
        <v>Competente</v>
      </c>
      <c r="AD501" s="21" t="str">
        <f t="shared" si="40"/>
        <v>EVALUACIÓN</v>
      </c>
    </row>
    <row r="502" spans="1:30" x14ac:dyDescent="0.25">
      <c r="A502" t="s">
        <v>193</v>
      </c>
      <c r="B502" t="s">
        <v>199</v>
      </c>
      <c r="C502" t="s">
        <v>205</v>
      </c>
      <c r="D502" t="s">
        <v>207</v>
      </c>
      <c r="E502" t="s">
        <v>239</v>
      </c>
      <c r="F502" t="s">
        <v>278</v>
      </c>
      <c r="G502" t="s">
        <v>321</v>
      </c>
      <c r="H502" s="5">
        <v>44409</v>
      </c>
      <c r="I502" s="1">
        <f t="shared" ca="1" si="37"/>
        <v>22</v>
      </c>
      <c r="J502" s="1" t="str">
        <f t="shared" ca="1" si="38"/>
        <v>3. Mayor a 6 meses</v>
      </c>
      <c r="K502" t="str">
        <f t="shared" si="36"/>
        <v>NO</v>
      </c>
      <c r="L502" t="s">
        <v>330</v>
      </c>
      <c r="M502" t="s">
        <v>336</v>
      </c>
      <c r="N502" t="s">
        <v>345</v>
      </c>
      <c r="O502" t="s">
        <v>345</v>
      </c>
      <c r="P502" t="str">
        <f t="shared" si="39"/>
        <v>OSCAR ABELARDO MONTEJO GAMARRAPatrones de Arq. Datos</v>
      </c>
      <c r="Q502">
        <v>3</v>
      </c>
      <c r="R502" t="s">
        <v>5</v>
      </c>
      <c r="S502" t="s">
        <v>21</v>
      </c>
      <c r="T502" s="21">
        <v>3</v>
      </c>
      <c r="U502" s="21" t="str" cm="1">
        <f t="array" ref="U502">_xlfn.IFS(T502=0,"Prenovato",T502=1,"Novato",T502=2,"Principiante avanzado",T502=3,"Competente",T502=4,"Proficiente",T502=5,"Master")</f>
        <v>Competente</v>
      </c>
      <c r="V502" s="21">
        <v>4</v>
      </c>
      <c r="W502" s="21" t="str" cm="1">
        <f t="array" ref="W502">_xlfn.IFS(V502=0,"No evidenciado",V502=1,"Novato",V502=2,"Principiante avanzado",V502=3,"Competente",V502=4,"Proficiente",V502=5,"Master")</f>
        <v>Proficiente</v>
      </c>
      <c r="X502" s="21">
        <v>4</v>
      </c>
      <c r="Y502" s="21" t="str" cm="1">
        <f t="array" ref="Y502">_xlfn.IFS(X502=0,"No evidenciado",X502=1,"Novato",X502=2,"Principiante avanzado",X502=3,"Competente",X502=4,"Proficiente",X502=5,"Master")</f>
        <v>Proficiente</v>
      </c>
      <c r="Z502" s="21">
        <v>4</v>
      </c>
      <c r="AA502" s="21" t="str" cm="1">
        <f t="array" ref="AA502">_xlfn.IFS(Z502=0,"No evidenciado",Z502=1,"Novato",Z502=2,"Principiante avanzado",Z502=3,"Competente",Z502=4,"Proficiente",Z502=5,"Master")</f>
        <v>Proficiente</v>
      </c>
      <c r="AB502" s="21">
        <v>3</v>
      </c>
      <c r="AC502" s="21" t="str" cm="1">
        <f t="array" ref="AC502">_xlfn.IFS(AB502=0,"Prenovato",AB502=1,"Novato",AB502=2,"Principiante avanzado",AB502=3,"Competente",AB502=4,"Proficiente",AB502=5,"Master")</f>
        <v>Competente</v>
      </c>
      <c r="AD502" s="21" t="str">
        <f t="shared" si="40"/>
        <v>EVALUACIÓN</v>
      </c>
    </row>
    <row r="503" spans="1:30" x14ac:dyDescent="0.25">
      <c r="A503" t="s">
        <v>193</v>
      </c>
      <c r="B503" t="s">
        <v>199</v>
      </c>
      <c r="C503" t="s">
        <v>205</v>
      </c>
      <c r="D503" t="s">
        <v>207</v>
      </c>
      <c r="E503" t="s">
        <v>239</v>
      </c>
      <c r="F503" t="s">
        <v>278</v>
      </c>
      <c r="G503" t="s">
        <v>321</v>
      </c>
      <c r="H503" s="5">
        <v>44409</v>
      </c>
      <c r="I503" s="1">
        <f t="shared" ca="1" si="37"/>
        <v>22</v>
      </c>
      <c r="J503" s="1" t="str">
        <f t="shared" ca="1" si="38"/>
        <v>3. Mayor a 6 meses</v>
      </c>
      <c r="K503" t="str">
        <f t="shared" si="36"/>
        <v>NO</v>
      </c>
      <c r="L503" t="s">
        <v>330</v>
      </c>
      <c r="M503" t="s">
        <v>332</v>
      </c>
      <c r="N503" t="s">
        <v>345</v>
      </c>
      <c r="O503" t="s">
        <v>345</v>
      </c>
      <c r="P503" t="str">
        <f t="shared" si="39"/>
        <v>OSCAR ABELARDO MONTEJO GAMARRAPrincipios de seguridad</v>
      </c>
      <c r="Q503">
        <v>2</v>
      </c>
      <c r="R503" t="s">
        <v>4</v>
      </c>
      <c r="S503" t="s">
        <v>21</v>
      </c>
      <c r="T503" s="21">
        <v>3</v>
      </c>
      <c r="U503" s="21" t="str" cm="1">
        <f t="array" ref="U503">_xlfn.IFS(T503=0,"Prenovato",T503=1,"Novato",T503=2,"Principiante avanzado",T503=3,"Competente",T503=4,"Proficiente",T503=5,"Master")</f>
        <v>Competente</v>
      </c>
      <c r="V503" s="21">
        <v>4</v>
      </c>
      <c r="W503" s="21" t="str" cm="1">
        <f t="array" ref="W503">_xlfn.IFS(V503=0,"No evidenciado",V503=1,"Novato",V503=2,"Principiante avanzado",V503=3,"Competente",V503=4,"Proficiente",V503=5,"Master")</f>
        <v>Proficiente</v>
      </c>
      <c r="X503" s="21">
        <v>4</v>
      </c>
      <c r="Y503" s="21" t="str" cm="1">
        <f t="array" ref="Y503">_xlfn.IFS(X503=0,"No evidenciado",X503=1,"Novato",X503=2,"Principiante avanzado",X503=3,"Competente",X503=4,"Proficiente",X503=5,"Master")</f>
        <v>Proficiente</v>
      </c>
      <c r="Z503" s="21">
        <v>4</v>
      </c>
      <c r="AA503" s="21" t="str" cm="1">
        <f t="array" ref="AA503">_xlfn.IFS(Z503=0,"No evidenciado",Z503=1,"Novato",Z503=2,"Principiante avanzado",Z503=3,"Competente",Z503=4,"Proficiente",Z503=5,"Master")</f>
        <v>Proficiente</v>
      </c>
      <c r="AB503" s="21">
        <v>3</v>
      </c>
      <c r="AC503" s="21" t="str" cm="1">
        <f t="array" ref="AC503">_xlfn.IFS(AB503=0,"Prenovato",AB503=1,"Novato",AB503=2,"Principiante avanzado",AB503=3,"Competente",AB503=4,"Proficiente",AB503=5,"Master")</f>
        <v>Competente</v>
      </c>
      <c r="AD503" s="21" t="str">
        <f t="shared" si="40"/>
        <v>EVALUACIÓN</v>
      </c>
    </row>
    <row r="504" spans="1:30" x14ac:dyDescent="0.25">
      <c r="A504" t="s">
        <v>193</v>
      </c>
      <c r="B504" t="s">
        <v>199</v>
      </c>
      <c r="C504" t="s">
        <v>205</v>
      </c>
      <c r="D504" t="s">
        <v>207</v>
      </c>
      <c r="E504" t="s">
        <v>239</v>
      </c>
      <c r="F504" t="s">
        <v>278</v>
      </c>
      <c r="G504" t="s">
        <v>321</v>
      </c>
      <c r="H504" s="5">
        <v>44409</v>
      </c>
      <c r="I504" s="1">
        <f t="shared" ca="1" si="37"/>
        <v>22</v>
      </c>
      <c r="J504" s="1" t="str">
        <f t="shared" ca="1" si="38"/>
        <v>3. Mayor a 6 meses</v>
      </c>
      <c r="K504" t="str">
        <f t="shared" si="36"/>
        <v>NO</v>
      </c>
      <c r="L504" t="s">
        <v>330</v>
      </c>
      <c r="M504" t="s">
        <v>333</v>
      </c>
      <c r="N504" t="s">
        <v>345</v>
      </c>
      <c r="O504" t="s">
        <v>345</v>
      </c>
      <c r="P504" t="str">
        <f t="shared" si="39"/>
        <v>OSCAR ABELARDO MONTEJO GAMARRATecnología BCP</v>
      </c>
      <c r="Q504">
        <v>2</v>
      </c>
      <c r="R504" t="s">
        <v>4</v>
      </c>
      <c r="S504" t="s">
        <v>21</v>
      </c>
      <c r="T504" s="21">
        <v>3</v>
      </c>
      <c r="U504" s="21" t="str" cm="1">
        <f t="array" ref="U504">_xlfn.IFS(T504=0,"Prenovato",T504=1,"Novato",T504=2,"Principiante avanzado",T504=3,"Competente",T504=4,"Proficiente",T504=5,"Master")</f>
        <v>Competente</v>
      </c>
      <c r="V504" s="21">
        <v>4</v>
      </c>
      <c r="W504" s="21" t="str" cm="1">
        <f t="array" ref="W504">_xlfn.IFS(V504=0,"No evidenciado",V504=1,"Novato",V504=2,"Principiante avanzado",V504=3,"Competente",V504=4,"Proficiente",V504=5,"Master")</f>
        <v>Proficiente</v>
      </c>
      <c r="X504" s="21">
        <v>4</v>
      </c>
      <c r="Y504" s="21" t="str" cm="1">
        <f t="array" ref="Y504">_xlfn.IFS(X504=0,"No evidenciado",X504=1,"Novato",X504=2,"Principiante avanzado",X504=3,"Competente",X504=4,"Proficiente",X504=5,"Master")</f>
        <v>Proficiente</v>
      </c>
      <c r="Z504" s="21">
        <v>4</v>
      </c>
      <c r="AA504" s="21" t="str" cm="1">
        <f t="array" ref="AA504">_xlfn.IFS(Z504=0,"No evidenciado",Z504=1,"Novato",Z504=2,"Principiante avanzado",Z504=3,"Competente",Z504=4,"Proficiente",Z504=5,"Master")</f>
        <v>Proficiente</v>
      </c>
      <c r="AB504" s="21">
        <v>3</v>
      </c>
      <c r="AC504" s="21" t="str" cm="1">
        <f t="array" ref="AC504">_xlfn.IFS(AB504=0,"Prenovato",AB504=1,"Novato",AB504=2,"Principiante avanzado",AB504=3,"Competente",AB504=4,"Proficiente",AB504=5,"Master")</f>
        <v>Competente</v>
      </c>
      <c r="AD504" s="21" t="str">
        <f t="shared" si="40"/>
        <v>EVALUACIÓN</v>
      </c>
    </row>
    <row r="505" spans="1:30" x14ac:dyDescent="0.25">
      <c r="A505" t="s">
        <v>193</v>
      </c>
      <c r="B505" t="s">
        <v>199</v>
      </c>
      <c r="C505" t="s">
        <v>205</v>
      </c>
      <c r="D505" t="s">
        <v>207</v>
      </c>
      <c r="E505" t="s">
        <v>239</v>
      </c>
      <c r="F505" t="s">
        <v>278</v>
      </c>
      <c r="G505" t="s">
        <v>321</v>
      </c>
      <c r="H505" s="5">
        <v>44409</v>
      </c>
      <c r="I505" s="1">
        <f t="shared" ca="1" si="37"/>
        <v>22</v>
      </c>
      <c r="J505" s="1" t="str">
        <f t="shared" ca="1" si="38"/>
        <v>3. Mayor a 6 meses</v>
      </c>
      <c r="K505" t="str">
        <f t="shared" si="36"/>
        <v>NO</v>
      </c>
      <c r="L505" t="s">
        <v>330</v>
      </c>
      <c r="M505" t="s">
        <v>331</v>
      </c>
      <c r="N505" t="s">
        <v>345</v>
      </c>
      <c r="O505" t="s">
        <v>345</v>
      </c>
      <c r="P505" t="str">
        <f t="shared" si="39"/>
        <v>OSCAR ABELARDO MONTEJO GAMARRACloud</v>
      </c>
      <c r="Q505">
        <v>1</v>
      </c>
      <c r="R505" t="s">
        <v>6</v>
      </c>
      <c r="S505" t="s">
        <v>21</v>
      </c>
      <c r="T505" s="21">
        <v>3</v>
      </c>
      <c r="U505" s="21" t="str" cm="1">
        <f t="array" ref="U505">_xlfn.IFS(T505=0,"Prenovato",T505=1,"Novato",T505=2,"Principiante avanzado",T505=3,"Competente",T505=4,"Proficiente",T505=5,"Master")</f>
        <v>Competente</v>
      </c>
      <c r="V505" s="21">
        <v>4</v>
      </c>
      <c r="W505" s="21" t="str" cm="1">
        <f t="array" ref="W505">_xlfn.IFS(V505=0,"No evidenciado",V505=1,"Novato",V505=2,"Principiante avanzado",V505=3,"Competente",V505=4,"Proficiente",V505=5,"Master")</f>
        <v>Proficiente</v>
      </c>
      <c r="X505" s="21">
        <v>4</v>
      </c>
      <c r="Y505" s="21" t="str" cm="1">
        <f t="array" ref="Y505">_xlfn.IFS(X505=0,"No evidenciado",X505=1,"Novato",X505=2,"Principiante avanzado",X505=3,"Competente",X505=4,"Proficiente",X505=5,"Master")</f>
        <v>Proficiente</v>
      </c>
      <c r="Z505" s="21">
        <v>4</v>
      </c>
      <c r="AA505" s="21" t="str" cm="1">
        <f t="array" ref="AA505">_xlfn.IFS(Z505=0,"No evidenciado",Z505=1,"Novato",Z505=2,"Principiante avanzado",Z505=3,"Competente",Z505=4,"Proficiente",Z505=5,"Master")</f>
        <v>Proficiente</v>
      </c>
      <c r="AB505" s="21">
        <v>3</v>
      </c>
      <c r="AC505" s="21" t="str" cm="1">
        <f t="array" ref="AC505">_xlfn.IFS(AB505=0,"Prenovato",AB505=1,"Novato",AB505=2,"Principiante avanzado",AB505=3,"Competente",AB505=4,"Proficiente",AB505=5,"Master")</f>
        <v>Competente</v>
      </c>
      <c r="AD505" s="21" t="str">
        <f t="shared" si="40"/>
        <v>EVALUACIÓN</v>
      </c>
    </row>
    <row r="506" spans="1:30" x14ac:dyDescent="0.25">
      <c r="A506" t="s">
        <v>196</v>
      </c>
      <c r="B506" t="s">
        <v>202</v>
      </c>
      <c r="C506" t="s">
        <v>205</v>
      </c>
      <c r="D506" t="s">
        <v>207</v>
      </c>
      <c r="E506" t="s">
        <v>240</v>
      </c>
      <c r="F506" t="s">
        <v>279</v>
      </c>
      <c r="G506" t="s">
        <v>322</v>
      </c>
      <c r="H506" s="5">
        <v>44409</v>
      </c>
      <c r="I506" s="1">
        <f t="shared" ca="1" si="37"/>
        <v>22</v>
      </c>
      <c r="J506" s="1" t="str">
        <f t="shared" ca="1" si="38"/>
        <v>3. Mayor a 6 meses</v>
      </c>
      <c r="K506" t="str">
        <f t="shared" si="36"/>
        <v>NO</v>
      </c>
      <c r="L506" t="s">
        <v>330</v>
      </c>
      <c r="M506" t="s">
        <v>333</v>
      </c>
      <c r="N506" t="s">
        <v>345</v>
      </c>
      <c r="O506" t="s">
        <v>345</v>
      </c>
      <c r="P506" t="str">
        <f t="shared" si="39"/>
        <v>PAOLA CAROLINA LEDESMA RAYMUNDOTecnología BCP</v>
      </c>
      <c r="Q506">
        <v>2</v>
      </c>
      <c r="R506" t="s">
        <v>4</v>
      </c>
      <c r="S506" t="s">
        <v>21</v>
      </c>
      <c r="T506" s="21">
        <v>2</v>
      </c>
      <c r="U506" s="21" t="str" cm="1">
        <f t="array" ref="U506">_xlfn.IFS(T506=0,"Prenovato",T506=1,"Novato",T506=2,"Principiante avanzado",T506=3,"Competente",T506=4,"Proficiente",T506=5,"Master")</f>
        <v>Principiante avanzado</v>
      </c>
      <c r="V506" s="21">
        <v>3</v>
      </c>
      <c r="W506" s="21" t="str" cm="1">
        <f t="array" ref="W506">_xlfn.IFS(V506=0,"No evidenciado",V506=1,"Novato",V506=2,"Principiante avanzado",V506=3,"Competente",V506=4,"Proficiente",V506=5,"Master")</f>
        <v>Competente</v>
      </c>
      <c r="X506" s="21">
        <v>3</v>
      </c>
      <c r="Y506" s="21" t="str" cm="1">
        <f t="array" ref="Y506">_xlfn.IFS(X506=0,"No evidenciado",X506=1,"Novato",X506=2,"Principiante avanzado",X506=3,"Competente",X506=4,"Proficiente",X506=5,"Master")</f>
        <v>Competente</v>
      </c>
      <c r="Z506" s="21">
        <v>3</v>
      </c>
      <c r="AA506" s="21" t="str" cm="1">
        <f t="array" ref="AA506">_xlfn.IFS(Z506=0,"No evidenciado",Z506=1,"Novato",Z506=2,"Principiante avanzado",Z506=3,"Competente",Z506=4,"Proficiente",Z506=5,"Master")</f>
        <v>Competente</v>
      </c>
      <c r="AB506" s="21">
        <v>2</v>
      </c>
      <c r="AC506" s="21" t="str" cm="1">
        <f t="array" ref="AC506">_xlfn.IFS(AB506=0,"Prenovato",AB506=1,"Novato",AB506=2,"Principiante avanzado",AB506=3,"Competente",AB506=4,"Proficiente",AB506=5,"Master")</f>
        <v>Principiante avanzado</v>
      </c>
      <c r="AD506" s="21" t="str">
        <f t="shared" si="40"/>
        <v>EVALUACIÓN</v>
      </c>
    </row>
    <row r="507" spans="1:30" x14ac:dyDescent="0.25">
      <c r="A507" t="s">
        <v>196</v>
      </c>
      <c r="B507" t="s">
        <v>202</v>
      </c>
      <c r="C507" t="s">
        <v>205</v>
      </c>
      <c r="D507" t="s">
        <v>207</v>
      </c>
      <c r="E507" t="s">
        <v>240</v>
      </c>
      <c r="F507" t="s">
        <v>279</v>
      </c>
      <c r="G507" t="s">
        <v>322</v>
      </c>
      <c r="H507" s="5">
        <v>44409</v>
      </c>
      <c r="I507" s="1">
        <f t="shared" ca="1" si="37"/>
        <v>22</v>
      </c>
      <c r="J507" s="1" t="str">
        <f t="shared" ca="1" si="38"/>
        <v>3. Mayor a 6 meses</v>
      </c>
      <c r="K507" t="str">
        <f t="shared" si="36"/>
        <v>NO</v>
      </c>
      <c r="L507" t="s">
        <v>330</v>
      </c>
      <c r="M507" t="s">
        <v>332</v>
      </c>
      <c r="N507" t="s">
        <v>345</v>
      </c>
      <c r="O507" t="s">
        <v>345</v>
      </c>
      <c r="P507" t="str">
        <f t="shared" si="39"/>
        <v>PAOLA CAROLINA LEDESMA RAYMUNDOPrincipios de seguridad</v>
      </c>
      <c r="Q507">
        <v>2</v>
      </c>
      <c r="R507" t="s">
        <v>4</v>
      </c>
      <c r="S507" t="s">
        <v>21</v>
      </c>
      <c r="T507" s="21">
        <v>2</v>
      </c>
      <c r="U507" s="21" t="str" cm="1">
        <f t="array" ref="U507">_xlfn.IFS(T507=0,"Prenovato",T507=1,"Novato",T507=2,"Principiante avanzado",T507=3,"Competente",T507=4,"Proficiente",T507=5,"Master")</f>
        <v>Principiante avanzado</v>
      </c>
      <c r="V507" s="21">
        <v>3</v>
      </c>
      <c r="W507" s="21" t="str" cm="1">
        <f t="array" ref="W507">_xlfn.IFS(V507=0,"No evidenciado",V507=1,"Novato",V507=2,"Principiante avanzado",V507=3,"Competente",V507=4,"Proficiente",V507=5,"Master")</f>
        <v>Competente</v>
      </c>
      <c r="X507" s="21">
        <v>3</v>
      </c>
      <c r="Y507" s="21" t="str" cm="1">
        <f t="array" ref="Y507">_xlfn.IFS(X507=0,"No evidenciado",X507=1,"Novato",X507=2,"Principiante avanzado",X507=3,"Competente",X507=4,"Proficiente",X507=5,"Master")</f>
        <v>Competente</v>
      </c>
      <c r="Z507" s="21">
        <v>3</v>
      </c>
      <c r="AA507" s="21" t="str" cm="1">
        <f t="array" ref="AA507">_xlfn.IFS(Z507=0,"No evidenciado",Z507=1,"Novato",Z507=2,"Principiante avanzado",Z507=3,"Competente",Z507=4,"Proficiente",Z507=5,"Master")</f>
        <v>Competente</v>
      </c>
      <c r="AB507" s="21">
        <v>2</v>
      </c>
      <c r="AC507" s="21" t="str" cm="1">
        <f t="array" ref="AC507">_xlfn.IFS(AB507=0,"Prenovato",AB507=1,"Novato",AB507=2,"Principiante avanzado",AB507=3,"Competente",AB507=4,"Proficiente",AB507=5,"Master")</f>
        <v>Principiante avanzado</v>
      </c>
      <c r="AD507" s="21" t="str">
        <f t="shared" si="40"/>
        <v>EVALUACIÓN</v>
      </c>
    </row>
    <row r="508" spans="1:30" x14ac:dyDescent="0.25">
      <c r="A508" t="s">
        <v>196</v>
      </c>
      <c r="B508" t="s">
        <v>202</v>
      </c>
      <c r="C508" t="s">
        <v>205</v>
      </c>
      <c r="D508" t="s">
        <v>207</v>
      </c>
      <c r="E508" t="s">
        <v>240</v>
      </c>
      <c r="F508" t="s">
        <v>279</v>
      </c>
      <c r="G508" t="s">
        <v>322</v>
      </c>
      <c r="H508" s="5">
        <v>44409</v>
      </c>
      <c r="I508" s="1">
        <f t="shared" ca="1" si="37"/>
        <v>22</v>
      </c>
      <c r="J508" s="1" t="str">
        <f t="shared" ca="1" si="38"/>
        <v>3. Mayor a 6 meses</v>
      </c>
      <c r="K508" t="str">
        <f t="shared" si="36"/>
        <v>NO</v>
      </c>
      <c r="L508" t="s">
        <v>330</v>
      </c>
      <c r="M508" t="s">
        <v>331</v>
      </c>
      <c r="N508" t="s">
        <v>345</v>
      </c>
      <c r="O508" t="s">
        <v>345</v>
      </c>
      <c r="P508" t="str">
        <f t="shared" si="39"/>
        <v>PAOLA CAROLINA LEDESMA RAYMUNDOCloud</v>
      </c>
      <c r="Q508">
        <v>2</v>
      </c>
      <c r="R508" t="s">
        <v>4</v>
      </c>
      <c r="S508" t="s">
        <v>21</v>
      </c>
      <c r="T508" s="21">
        <v>2</v>
      </c>
      <c r="U508" s="21" t="str" cm="1">
        <f t="array" ref="U508">_xlfn.IFS(T508=0,"Prenovato",T508=1,"Novato",T508=2,"Principiante avanzado",T508=3,"Competente",T508=4,"Proficiente",T508=5,"Master")</f>
        <v>Principiante avanzado</v>
      </c>
      <c r="V508" s="21">
        <v>3</v>
      </c>
      <c r="W508" s="21" t="str" cm="1">
        <f t="array" ref="W508">_xlfn.IFS(V508=0,"No evidenciado",V508=1,"Novato",V508=2,"Principiante avanzado",V508=3,"Competente",V508=4,"Proficiente",V508=5,"Master")</f>
        <v>Competente</v>
      </c>
      <c r="X508" s="21">
        <v>3</v>
      </c>
      <c r="Y508" s="21" t="str" cm="1">
        <f t="array" ref="Y508">_xlfn.IFS(X508=0,"No evidenciado",X508=1,"Novato",X508=2,"Principiante avanzado",X508=3,"Competente",X508=4,"Proficiente",X508=5,"Master")</f>
        <v>Competente</v>
      </c>
      <c r="Z508" s="21">
        <v>3</v>
      </c>
      <c r="AA508" s="21" t="str" cm="1">
        <f t="array" ref="AA508">_xlfn.IFS(Z508=0,"No evidenciado",Z508=1,"Novato",Z508=2,"Principiante avanzado",Z508=3,"Competente",Z508=4,"Proficiente",Z508=5,"Master")</f>
        <v>Competente</v>
      </c>
      <c r="AB508" s="21">
        <v>2</v>
      </c>
      <c r="AC508" s="21" t="str" cm="1">
        <f t="array" ref="AC508">_xlfn.IFS(AB508=0,"Prenovato",AB508=1,"Novato",AB508=2,"Principiante avanzado",AB508=3,"Competente",AB508=4,"Proficiente",AB508=5,"Master")</f>
        <v>Principiante avanzado</v>
      </c>
      <c r="AD508" s="21" t="str">
        <f t="shared" si="40"/>
        <v>EVALUACIÓN</v>
      </c>
    </row>
    <row r="509" spans="1:30" x14ac:dyDescent="0.25">
      <c r="A509" t="s">
        <v>196</v>
      </c>
      <c r="B509" t="s">
        <v>202</v>
      </c>
      <c r="C509" t="s">
        <v>205</v>
      </c>
      <c r="D509" t="s">
        <v>207</v>
      </c>
      <c r="E509" t="s">
        <v>240</v>
      </c>
      <c r="F509" t="s">
        <v>279</v>
      </c>
      <c r="G509" t="s">
        <v>322</v>
      </c>
      <c r="H509" s="5">
        <v>44409</v>
      </c>
      <c r="I509" s="1">
        <f t="shared" ca="1" si="37"/>
        <v>22</v>
      </c>
      <c r="J509" s="1" t="str">
        <f t="shared" ca="1" si="38"/>
        <v>3. Mayor a 6 meses</v>
      </c>
      <c r="K509" t="str">
        <f t="shared" si="36"/>
        <v>NO</v>
      </c>
      <c r="L509" t="s">
        <v>330</v>
      </c>
      <c r="M509" t="s">
        <v>335</v>
      </c>
      <c r="N509" t="s">
        <v>31</v>
      </c>
      <c r="O509" t="s">
        <v>31</v>
      </c>
      <c r="P509" t="str">
        <f t="shared" si="39"/>
        <v>PAOLA CAROLINA LEDESMA RAYMUNDOPatrones de Arq. Soluciones</v>
      </c>
      <c r="Q509">
        <v>3</v>
      </c>
      <c r="R509" t="s">
        <v>5</v>
      </c>
      <c r="S509" t="s">
        <v>21</v>
      </c>
      <c r="T509" s="21">
        <v>2</v>
      </c>
      <c r="U509" s="21" t="str" cm="1">
        <f t="array" ref="U509">_xlfn.IFS(T509=0,"Prenovato",T509=1,"Novato",T509=2,"Principiante avanzado",T509=3,"Competente",T509=4,"Proficiente",T509=5,"Master")</f>
        <v>Principiante avanzado</v>
      </c>
      <c r="V509" s="21">
        <v>3</v>
      </c>
      <c r="W509" s="21" t="str" cm="1">
        <f t="array" ref="W509">_xlfn.IFS(V509=0,"No evidenciado",V509=1,"Novato",V509=2,"Principiante avanzado",V509=3,"Competente",V509=4,"Proficiente",V509=5,"Master")</f>
        <v>Competente</v>
      </c>
      <c r="X509" s="21">
        <v>3</v>
      </c>
      <c r="Y509" s="21" t="str" cm="1">
        <f t="array" ref="Y509">_xlfn.IFS(X509=0,"No evidenciado",X509=1,"Novato",X509=2,"Principiante avanzado",X509=3,"Competente",X509=4,"Proficiente",X509=5,"Master")</f>
        <v>Competente</v>
      </c>
      <c r="Z509" s="21">
        <v>3</v>
      </c>
      <c r="AA509" s="21" t="str" cm="1">
        <f t="array" ref="AA509">_xlfn.IFS(Z509=0,"No evidenciado",Z509=1,"Novato",Z509=2,"Principiante avanzado",Z509=3,"Competente",Z509=4,"Proficiente",Z509=5,"Master")</f>
        <v>Competente</v>
      </c>
      <c r="AB509" s="21">
        <v>2</v>
      </c>
      <c r="AC509" s="21" t="str" cm="1">
        <f t="array" ref="AC509">_xlfn.IFS(AB509=0,"Prenovato",AB509=1,"Novato",AB509=2,"Principiante avanzado",AB509=3,"Competente",AB509=4,"Proficiente",AB509=5,"Master")</f>
        <v>Principiante avanzado</v>
      </c>
      <c r="AD509" s="21" t="str">
        <f t="shared" si="40"/>
        <v>EVALUACIÓN</v>
      </c>
    </row>
    <row r="510" spans="1:30" x14ac:dyDescent="0.25">
      <c r="A510" t="s">
        <v>196</v>
      </c>
      <c r="B510" t="s">
        <v>202</v>
      </c>
      <c r="C510" t="s">
        <v>205</v>
      </c>
      <c r="D510" t="s">
        <v>207</v>
      </c>
      <c r="E510" t="s">
        <v>240</v>
      </c>
      <c r="F510" t="s">
        <v>279</v>
      </c>
      <c r="G510" t="s">
        <v>322</v>
      </c>
      <c r="H510" s="5">
        <v>44409</v>
      </c>
      <c r="I510" s="1">
        <f t="shared" ca="1" si="37"/>
        <v>22</v>
      </c>
      <c r="J510" s="1" t="str">
        <f t="shared" ca="1" si="38"/>
        <v>3. Mayor a 6 meses</v>
      </c>
      <c r="K510" t="str">
        <f t="shared" si="36"/>
        <v>NO</v>
      </c>
      <c r="L510" t="s">
        <v>330</v>
      </c>
      <c r="M510" t="s">
        <v>334</v>
      </c>
      <c r="N510" t="s">
        <v>31</v>
      </c>
      <c r="O510" t="s">
        <v>31</v>
      </c>
      <c r="P510" t="str">
        <f t="shared" si="39"/>
        <v>PAOLA CAROLINA LEDESMA RAYMUNDOPlataformas</v>
      </c>
      <c r="Q510">
        <v>2</v>
      </c>
      <c r="R510" t="s">
        <v>4</v>
      </c>
      <c r="S510" t="s">
        <v>21</v>
      </c>
      <c r="T510" s="21">
        <v>2</v>
      </c>
      <c r="U510" s="21" t="str" cm="1">
        <f t="array" ref="U510">_xlfn.IFS(T510=0,"Prenovato",T510=1,"Novato",T510=2,"Principiante avanzado",T510=3,"Competente",T510=4,"Proficiente",T510=5,"Master")</f>
        <v>Principiante avanzado</v>
      </c>
      <c r="V510" s="21">
        <v>3</v>
      </c>
      <c r="W510" s="21" t="str" cm="1">
        <f t="array" ref="W510">_xlfn.IFS(V510=0,"No evidenciado",V510=1,"Novato",V510=2,"Principiante avanzado",V510=3,"Competente",V510=4,"Proficiente",V510=5,"Master")</f>
        <v>Competente</v>
      </c>
      <c r="X510" s="21">
        <v>3</v>
      </c>
      <c r="Y510" s="21" t="str" cm="1">
        <f t="array" ref="Y510">_xlfn.IFS(X510=0,"No evidenciado",X510=1,"Novato",X510=2,"Principiante avanzado",X510=3,"Competente",X510=4,"Proficiente",X510=5,"Master")</f>
        <v>Competente</v>
      </c>
      <c r="Z510" s="21">
        <v>3</v>
      </c>
      <c r="AA510" s="21" t="str" cm="1">
        <f t="array" ref="AA510">_xlfn.IFS(Z510=0,"No evidenciado",Z510=1,"Novato",Z510=2,"Principiante avanzado",Z510=3,"Competente",Z510=4,"Proficiente",Z510=5,"Master")</f>
        <v>Competente</v>
      </c>
      <c r="AB510" s="21">
        <v>2</v>
      </c>
      <c r="AC510" s="21" t="str" cm="1">
        <f t="array" ref="AC510">_xlfn.IFS(AB510=0,"Prenovato",AB510=1,"Novato",AB510=2,"Principiante avanzado",AB510=3,"Competente",AB510=4,"Proficiente",AB510=5,"Master")</f>
        <v>Principiante avanzado</v>
      </c>
      <c r="AD510" s="21" t="str">
        <f t="shared" si="40"/>
        <v>EVALUACIÓN</v>
      </c>
    </row>
    <row r="511" spans="1:30" x14ac:dyDescent="0.25">
      <c r="A511" t="s">
        <v>196</v>
      </c>
      <c r="B511" t="s">
        <v>202</v>
      </c>
      <c r="C511" t="s">
        <v>205</v>
      </c>
      <c r="D511" t="s">
        <v>207</v>
      </c>
      <c r="E511" t="s">
        <v>240</v>
      </c>
      <c r="F511" t="s">
        <v>279</v>
      </c>
      <c r="G511" t="s">
        <v>322</v>
      </c>
      <c r="H511" s="5">
        <v>44409</v>
      </c>
      <c r="I511" s="1">
        <f t="shared" ca="1" si="37"/>
        <v>22</v>
      </c>
      <c r="J511" s="1" t="str">
        <f t="shared" ca="1" si="38"/>
        <v>3. Mayor a 6 meses</v>
      </c>
      <c r="K511" t="str">
        <f t="shared" si="36"/>
        <v>NO</v>
      </c>
      <c r="L511" t="s">
        <v>330</v>
      </c>
      <c r="M511" t="s">
        <v>338</v>
      </c>
      <c r="N511" t="s">
        <v>346</v>
      </c>
      <c r="O511" t="s">
        <v>345</v>
      </c>
      <c r="P511" t="str">
        <f t="shared" si="39"/>
        <v>PAOLA CAROLINA LEDESMA RAYMUNDOOpen Banking</v>
      </c>
      <c r="Q511">
        <v>1</v>
      </c>
      <c r="R511" t="s">
        <v>6</v>
      </c>
      <c r="S511" t="s">
        <v>21</v>
      </c>
      <c r="T511" s="21">
        <v>2</v>
      </c>
      <c r="U511" s="21" t="str" cm="1">
        <f t="array" ref="U511">_xlfn.IFS(T511=0,"Prenovato",T511=1,"Novato",T511=2,"Principiante avanzado",T511=3,"Competente",T511=4,"Proficiente",T511=5,"Master")</f>
        <v>Principiante avanzado</v>
      </c>
      <c r="V511" s="21">
        <v>3</v>
      </c>
      <c r="W511" s="21" t="str" cm="1">
        <f t="array" ref="W511">_xlfn.IFS(V511=0,"No evidenciado",V511=1,"Novato",V511=2,"Principiante avanzado",V511=3,"Competente",V511=4,"Proficiente",V511=5,"Master")</f>
        <v>Competente</v>
      </c>
      <c r="X511" s="21">
        <v>3</v>
      </c>
      <c r="Y511" s="21" t="str" cm="1">
        <f t="array" ref="Y511">_xlfn.IFS(X511=0,"No evidenciado",X511=1,"Novato",X511=2,"Principiante avanzado",X511=3,"Competente",X511=4,"Proficiente",X511=5,"Master")</f>
        <v>Competente</v>
      </c>
      <c r="Z511" s="21">
        <v>3</v>
      </c>
      <c r="AA511" s="21" t="str" cm="1">
        <f t="array" ref="AA511">_xlfn.IFS(Z511=0,"No evidenciado",Z511=1,"Novato",Z511=2,"Principiante avanzado",Z511=3,"Competente",Z511=4,"Proficiente",Z511=5,"Master")</f>
        <v>Competente</v>
      </c>
      <c r="AB511" s="21">
        <v>2</v>
      </c>
      <c r="AC511" s="21" t="str" cm="1">
        <f t="array" ref="AC511">_xlfn.IFS(AB511=0,"Prenovato",AB511=1,"Novato",AB511=2,"Principiante avanzado",AB511=3,"Competente",AB511=4,"Proficiente",AB511=5,"Master")</f>
        <v>Principiante avanzado</v>
      </c>
      <c r="AD511" s="21" t="str">
        <f t="shared" si="40"/>
        <v>EVALUACIÓN</v>
      </c>
    </row>
    <row r="512" spans="1:30" x14ac:dyDescent="0.25">
      <c r="A512" t="s">
        <v>196</v>
      </c>
      <c r="B512" t="s">
        <v>202</v>
      </c>
      <c r="C512" t="s">
        <v>205</v>
      </c>
      <c r="D512" t="s">
        <v>207</v>
      </c>
      <c r="E512" t="s">
        <v>240</v>
      </c>
      <c r="F512" t="s">
        <v>279</v>
      </c>
      <c r="G512" t="s">
        <v>322</v>
      </c>
      <c r="H512" s="5">
        <v>44409</v>
      </c>
      <c r="I512" s="1">
        <f t="shared" ca="1" si="37"/>
        <v>22</v>
      </c>
      <c r="J512" s="1" t="str">
        <f t="shared" ca="1" si="38"/>
        <v>3. Mayor a 6 meses</v>
      </c>
      <c r="K512" t="str">
        <f t="shared" si="36"/>
        <v>NO</v>
      </c>
      <c r="L512" t="s">
        <v>330</v>
      </c>
      <c r="M512" t="s">
        <v>339</v>
      </c>
      <c r="N512" t="s">
        <v>346</v>
      </c>
      <c r="O512" t="s">
        <v>345</v>
      </c>
      <c r="P512" t="str">
        <f t="shared" si="39"/>
        <v>PAOLA CAROLINA LEDESMA RAYMUNDOMicroservicios y APIs</v>
      </c>
      <c r="Q512">
        <v>3</v>
      </c>
      <c r="R512" t="s">
        <v>5</v>
      </c>
      <c r="S512" t="s">
        <v>21</v>
      </c>
      <c r="T512" s="21">
        <v>2</v>
      </c>
      <c r="U512" s="21" t="str" cm="1">
        <f t="array" ref="U512">_xlfn.IFS(T512=0,"Prenovato",T512=1,"Novato",T512=2,"Principiante avanzado",T512=3,"Competente",T512=4,"Proficiente",T512=5,"Master")</f>
        <v>Principiante avanzado</v>
      </c>
      <c r="V512" s="21">
        <v>3</v>
      </c>
      <c r="W512" s="21" t="str" cm="1">
        <f t="array" ref="W512">_xlfn.IFS(V512=0,"No evidenciado",V512=1,"Novato",V512=2,"Principiante avanzado",V512=3,"Competente",V512=4,"Proficiente",V512=5,"Master")</f>
        <v>Competente</v>
      </c>
      <c r="X512" s="21">
        <v>3</v>
      </c>
      <c r="Y512" s="21" t="str" cm="1">
        <f t="array" ref="Y512">_xlfn.IFS(X512=0,"No evidenciado",X512=1,"Novato",X512=2,"Principiante avanzado",X512=3,"Competente",X512=4,"Proficiente",X512=5,"Master")</f>
        <v>Competente</v>
      </c>
      <c r="Z512" s="21">
        <v>3</v>
      </c>
      <c r="AA512" s="21" t="str" cm="1">
        <f t="array" ref="AA512">_xlfn.IFS(Z512=0,"No evidenciado",Z512=1,"Novato",Z512=2,"Principiante avanzado",Z512=3,"Competente",Z512=4,"Proficiente",Z512=5,"Master")</f>
        <v>Competente</v>
      </c>
      <c r="AB512" s="21">
        <v>2</v>
      </c>
      <c r="AC512" s="21" t="str" cm="1">
        <f t="array" ref="AC512">_xlfn.IFS(AB512=0,"Prenovato",AB512=1,"Novato",AB512=2,"Principiante avanzado",AB512=3,"Competente",AB512=4,"Proficiente",AB512=5,"Master")</f>
        <v>Principiante avanzado</v>
      </c>
      <c r="AD512" s="21" t="str">
        <f t="shared" si="40"/>
        <v>EVALUACIÓN</v>
      </c>
    </row>
    <row r="513" spans="1:30" x14ac:dyDescent="0.25">
      <c r="A513" t="s">
        <v>196</v>
      </c>
      <c r="B513" t="s">
        <v>202</v>
      </c>
      <c r="C513" t="s">
        <v>205</v>
      </c>
      <c r="D513" t="s">
        <v>207</v>
      </c>
      <c r="E513" t="s">
        <v>240</v>
      </c>
      <c r="F513" t="s">
        <v>279</v>
      </c>
      <c r="G513" t="s">
        <v>322</v>
      </c>
      <c r="H513" s="5">
        <v>44409</v>
      </c>
      <c r="I513" s="1">
        <f t="shared" ca="1" si="37"/>
        <v>22</v>
      </c>
      <c r="J513" s="1" t="str">
        <f t="shared" ca="1" si="38"/>
        <v>3. Mayor a 6 meses</v>
      </c>
      <c r="K513" t="str">
        <f t="shared" si="36"/>
        <v>NO</v>
      </c>
      <c r="L513" t="s">
        <v>330</v>
      </c>
      <c r="M513" t="s">
        <v>337</v>
      </c>
      <c r="N513" t="s">
        <v>345</v>
      </c>
      <c r="O513" t="s">
        <v>345</v>
      </c>
      <c r="P513" t="str">
        <f t="shared" si="39"/>
        <v>PAOLA CAROLINA LEDESMA RAYMUNDOModelos Bancarios</v>
      </c>
      <c r="Q513">
        <v>2</v>
      </c>
      <c r="R513" t="s">
        <v>4</v>
      </c>
      <c r="S513" t="s">
        <v>21</v>
      </c>
      <c r="T513" s="21">
        <v>2</v>
      </c>
      <c r="U513" s="21" t="str" cm="1">
        <f t="array" ref="U513">_xlfn.IFS(T513=0,"Prenovato",T513=1,"Novato",T513=2,"Principiante avanzado",T513=3,"Competente",T513=4,"Proficiente",T513=5,"Master")</f>
        <v>Principiante avanzado</v>
      </c>
      <c r="V513" s="21">
        <v>3</v>
      </c>
      <c r="W513" s="21" t="str" cm="1">
        <f t="array" ref="W513">_xlfn.IFS(V513=0,"No evidenciado",V513=1,"Novato",V513=2,"Principiante avanzado",V513=3,"Competente",V513=4,"Proficiente",V513=5,"Master")</f>
        <v>Competente</v>
      </c>
      <c r="X513" s="21">
        <v>3</v>
      </c>
      <c r="Y513" s="21" t="str" cm="1">
        <f t="array" ref="Y513">_xlfn.IFS(X513=0,"No evidenciado",X513=1,"Novato",X513=2,"Principiante avanzado",X513=3,"Competente",X513=4,"Proficiente",X513=5,"Master")</f>
        <v>Competente</v>
      </c>
      <c r="Z513" s="21">
        <v>3</v>
      </c>
      <c r="AA513" s="21" t="str" cm="1">
        <f t="array" ref="AA513">_xlfn.IFS(Z513=0,"No evidenciado",Z513=1,"Novato",Z513=2,"Principiante avanzado",Z513=3,"Competente",Z513=4,"Proficiente",Z513=5,"Master")</f>
        <v>Competente</v>
      </c>
      <c r="AB513" s="21">
        <v>2</v>
      </c>
      <c r="AC513" s="21" t="str" cm="1">
        <f t="array" ref="AC513">_xlfn.IFS(AB513=0,"Prenovato",AB513=1,"Novato",AB513=2,"Principiante avanzado",AB513=3,"Competente",AB513=4,"Proficiente",AB513=5,"Master")</f>
        <v>Principiante avanzado</v>
      </c>
      <c r="AD513" s="21" t="str">
        <f t="shared" si="40"/>
        <v>EVALUACIÓN</v>
      </c>
    </row>
    <row r="514" spans="1:30" x14ac:dyDescent="0.25">
      <c r="A514" t="s">
        <v>196</v>
      </c>
      <c r="B514" t="s">
        <v>202</v>
      </c>
      <c r="C514" t="s">
        <v>205</v>
      </c>
      <c r="D514" t="s">
        <v>207</v>
      </c>
      <c r="E514" t="s">
        <v>240</v>
      </c>
      <c r="F514" t="s">
        <v>279</v>
      </c>
      <c r="G514" t="s">
        <v>322</v>
      </c>
      <c r="H514" s="5">
        <v>44409</v>
      </c>
      <c r="I514" s="1">
        <f t="shared" ca="1" si="37"/>
        <v>22</v>
      </c>
      <c r="J514" s="1" t="str">
        <f t="shared" ca="1" si="38"/>
        <v>3. Mayor a 6 meses</v>
      </c>
      <c r="K514" t="str">
        <f t="shared" ref="K514:K577" si="41">IF(COUNTIFS($E$2:$E$617,E514,$O$2:$O$617,"PRINCIPAL",$Q$2:$Q$617,0)&gt;0,"SI","NO")</f>
        <v>NO</v>
      </c>
      <c r="L514" t="s">
        <v>330</v>
      </c>
      <c r="M514" t="s">
        <v>336</v>
      </c>
      <c r="N514" t="s">
        <v>345</v>
      </c>
      <c r="O514" t="s">
        <v>345</v>
      </c>
      <c r="P514" t="str">
        <f t="shared" si="39"/>
        <v>PAOLA CAROLINA LEDESMA RAYMUNDOPatrones de Arq. Datos</v>
      </c>
      <c r="Q514">
        <v>3</v>
      </c>
      <c r="R514" t="s">
        <v>5</v>
      </c>
      <c r="S514" t="s">
        <v>21</v>
      </c>
      <c r="T514" s="21">
        <v>2</v>
      </c>
      <c r="U514" s="21" t="str" cm="1">
        <f t="array" ref="U514">_xlfn.IFS(T514=0,"Prenovato",T514=1,"Novato",T514=2,"Principiante avanzado",T514=3,"Competente",T514=4,"Proficiente",T514=5,"Master")</f>
        <v>Principiante avanzado</v>
      </c>
      <c r="V514" s="21">
        <v>3</v>
      </c>
      <c r="W514" s="21" t="str" cm="1">
        <f t="array" ref="W514">_xlfn.IFS(V514=0,"No evidenciado",V514=1,"Novato",V514=2,"Principiante avanzado",V514=3,"Competente",V514=4,"Proficiente",V514=5,"Master")</f>
        <v>Competente</v>
      </c>
      <c r="X514" s="21">
        <v>3</v>
      </c>
      <c r="Y514" s="21" t="str" cm="1">
        <f t="array" ref="Y514">_xlfn.IFS(X514=0,"No evidenciado",X514=1,"Novato",X514=2,"Principiante avanzado",X514=3,"Competente",X514=4,"Proficiente",X514=5,"Master")</f>
        <v>Competente</v>
      </c>
      <c r="Z514" s="21">
        <v>3</v>
      </c>
      <c r="AA514" s="21" t="str" cm="1">
        <f t="array" ref="AA514">_xlfn.IFS(Z514=0,"No evidenciado",Z514=1,"Novato",Z514=2,"Principiante avanzado",Z514=3,"Competente",Z514=4,"Proficiente",Z514=5,"Master")</f>
        <v>Competente</v>
      </c>
      <c r="AB514" s="21">
        <v>2</v>
      </c>
      <c r="AC514" s="21" t="str" cm="1">
        <f t="array" ref="AC514">_xlfn.IFS(AB514=0,"Prenovato",AB514=1,"Novato",AB514=2,"Principiante avanzado",AB514=3,"Competente",AB514=4,"Proficiente",AB514=5,"Master")</f>
        <v>Principiante avanzado</v>
      </c>
      <c r="AD514" s="21" t="str">
        <f t="shared" si="40"/>
        <v>EVALUACIÓN</v>
      </c>
    </row>
    <row r="515" spans="1:30" x14ac:dyDescent="0.25">
      <c r="A515" t="s">
        <v>196</v>
      </c>
      <c r="B515" t="s">
        <v>202</v>
      </c>
      <c r="C515" t="s">
        <v>205</v>
      </c>
      <c r="D515" t="s">
        <v>207</v>
      </c>
      <c r="E515" t="s">
        <v>240</v>
      </c>
      <c r="F515" t="s">
        <v>279</v>
      </c>
      <c r="G515" t="s">
        <v>322</v>
      </c>
      <c r="H515" s="5">
        <v>44409</v>
      </c>
      <c r="I515" s="1">
        <f t="shared" ref="I515:I578" ca="1" si="42">DATEDIF(H515,TODAY(),"m")</f>
        <v>22</v>
      </c>
      <c r="J515" s="1" t="str">
        <f t="shared" ref="J515:J578" ca="1" si="43">IF(I515&lt;=3,"1. Menor o igual a 3 meses",IF(I515&lt;=6,"2. Entre 4 - 6 meses","3. Mayor a 6 meses"))</f>
        <v>3. Mayor a 6 meses</v>
      </c>
      <c r="K515" t="str">
        <f t="shared" si="41"/>
        <v>NO</v>
      </c>
      <c r="L515" t="s">
        <v>330</v>
      </c>
      <c r="M515" t="s">
        <v>344</v>
      </c>
      <c r="N515" t="s">
        <v>345</v>
      </c>
      <c r="O515" t="s">
        <v>345</v>
      </c>
      <c r="P515" t="str">
        <f t="shared" ref="P515:P578" si="44">F515&amp;M515</f>
        <v>PAOLA CAROLINA LEDESMA RAYMUNDOAutomatización</v>
      </c>
      <c r="Q515">
        <v>2</v>
      </c>
      <c r="R515" t="s">
        <v>4</v>
      </c>
      <c r="S515" t="s">
        <v>21</v>
      </c>
      <c r="T515" s="21">
        <v>2</v>
      </c>
      <c r="U515" s="21" t="str" cm="1">
        <f t="array" ref="U515">_xlfn.IFS(T515=0,"Prenovato",T515=1,"Novato",T515=2,"Principiante avanzado",T515=3,"Competente",T515=4,"Proficiente",T515=5,"Master")</f>
        <v>Principiante avanzado</v>
      </c>
      <c r="V515" s="21">
        <v>3</v>
      </c>
      <c r="W515" s="21" t="str" cm="1">
        <f t="array" ref="W515">_xlfn.IFS(V515=0,"No evidenciado",V515=1,"Novato",V515=2,"Principiante avanzado",V515=3,"Competente",V515=4,"Proficiente",V515=5,"Master")</f>
        <v>Competente</v>
      </c>
      <c r="X515" s="21">
        <v>3</v>
      </c>
      <c r="Y515" s="21" t="str" cm="1">
        <f t="array" ref="Y515">_xlfn.IFS(X515=0,"No evidenciado",X515=1,"Novato",X515=2,"Principiante avanzado",X515=3,"Competente",X515=4,"Proficiente",X515=5,"Master")</f>
        <v>Competente</v>
      </c>
      <c r="Z515" s="21">
        <v>3</v>
      </c>
      <c r="AA515" s="21" t="str" cm="1">
        <f t="array" ref="AA515">_xlfn.IFS(Z515=0,"No evidenciado",Z515=1,"Novato",Z515=2,"Principiante avanzado",Z515=3,"Competente",Z515=4,"Proficiente",Z515=5,"Master")</f>
        <v>Competente</v>
      </c>
      <c r="AB515" s="21">
        <v>2</v>
      </c>
      <c r="AC515" s="21" t="str" cm="1">
        <f t="array" ref="AC515">_xlfn.IFS(AB515=0,"Prenovato",AB515=1,"Novato",AB515=2,"Principiante avanzado",AB515=3,"Competente",AB515=4,"Proficiente",AB515=5,"Master")</f>
        <v>Principiante avanzado</v>
      </c>
      <c r="AD515" s="21" t="str">
        <f t="shared" ref="AD515:AD578" si="45">IF(A515&lt;&gt;E515,"EVALUACIÓN","AUTOEVALUACIÓN")</f>
        <v>EVALUACIÓN</v>
      </c>
    </row>
    <row r="516" spans="1:30" x14ac:dyDescent="0.25">
      <c r="A516" t="s">
        <v>196</v>
      </c>
      <c r="B516" t="s">
        <v>202</v>
      </c>
      <c r="C516" t="s">
        <v>205</v>
      </c>
      <c r="D516" t="s">
        <v>207</v>
      </c>
      <c r="E516" t="s">
        <v>240</v>
      </c>
      <c r="F516" t="s">
        <v>279</v>
      </c>
      <c r="G516" t="s">
        <v>322</v>
      </c>
      <c r="H516" s="5">
        <v>44409</v>
      </c>
      <c r="I516" s="1">
        <f t="shared" ca="1" si="42"/>
        <v>22</v>
      </c>
      <c r="J516" s="1" t="str">
        <f t="shared" ca="1" si="43"/>
        <v>3. Mayor a 6 meses</v>
      </c>
      <c r="K516" t="str">
        <f t="shared" si="41"/>
        <v>NO</v>
      </c>
      <c r="L516" t="s">
        <v>330</v>
      </c>
      <c r="M516" t="s">
        <v>343</v>
      </c>
      <c r="N516" t="s">
        <v>31</v>
      </c>
      <c r="O516" t="s">
        <v>31</v>
      </c>
      <c r="P516" t="str">
        <f t="shared" si="44"/>
        <v>PAOLA CAROLINA LEDESMA RAYMUNDODiseño de Arq. Soluciones</v>
      </c>
      <c r="Q516">
        <v>3</v>
      </c>
      <c r="R516" t="s">
        <v>5</v>
      </c>
      <c r="S516" t="s">
        <v>21</v>
      </c>
      <c r="T516" s="21">
        <v>2</v>
      </c>
      <c r="U516" s="21" t="str" cm="1">
        <f t="array" ref="U516">_xlfn.IFS(T516=0,"Prenovato",T516=1,"Novato",T516=2,"Principiante avanzado",T516=3,"Competente",T516=4,"Proficiente",T516=5,"Master")</f>
        <v>Principiante avanzado</v>
      </c>
      <c r="V516" s="21">
        <v>3</v>
      </c>
      <c r="W516" s="21" t="str" cm="1">
        <f t="array" ref="W516">_xlfn.IFS(V516=0,"No evidenciado",V516=1,"Novato",V516=2,"Principiante avanzado",V516=3,"Competente",V516=4,"Proficiente",V516=5,"Master")</f>
        <v>Competente</v>
      </c>
      <c r="X516" s="21">
        <v>3</v>
      </c>
      <c r="Y516" s="21" t="str" cm="1">
        <f t="array" ref="Y516">_xlfn.IFS(X516=0,"No evidenciado",X516=1,"Novato",X516=2,"Principiante avanzado",X516=3,"Competente",X516=4,"Proficiente",X516=5,"Master")</f>
        <v>Competente</v>
      </c>
      <c r="Z516" s="21">
        <v>3</v>
      </c>
      <c r="AA516" s="21" t="str" cm="1">
        <f t="array" ref="AA516">_xlfn.IFS(Z516=0,"No evidenciado",Z516=1,"Novato",Z516=2,"Principiante avanzado",Z516=3,"Competente",Z516=4,"Proficiente",Z516=5,"Master")</f>
        <v>Competente</v>
      </c>
      <c r="AB516" s="21">
        <v>2</v>
      </c>
      <c r="AC516" s="21" t="str" cm="1">
        <f t="array" ref="AC516">_xlfn.IFS(AB516=0,"Prenovato",AB516=1,"Novato",AB516=2,"Principiante avanzado",AB516=3,"Competente",AB516=4,"Proficiente",AB516=5,"Master")</f>
        <v>Principiante avanzado</v>
      </c>
      <c r="AD516" s="21" t="str">
        <f t="shared" si="45"/>
        <v>EVALUACIÓN</v>
      </c>
    </row>
    <row r="517" spans="1:30" x14ac:dyDescent="0.25">
      <c r="A517" t="s">
        <v>196</v>
      </c>
      <c r="B517" t="s">
        <v>202</v>
      </c>
      <c r="C517" t="s">
        <v>205</v>
      </c>
      <c r="D517" t="s">
        <v>207</v>
      </c>
      <c r="E517" t="s">
        <v>240</v>
      </c>
      <c r="F517" t="s">
        <v>279</v>
      </c>
      <c r="G517" t="s">
        <v>322</v>
      </c>
      <c r="H517" s="5">
        <v>44409</v>
      </c>
      <c r="I517" s="1">
        <f t="shared" ca="1" si="42"/>
        <v>22</v>
      </c>
      <c r="J517" s="1" t="str">
        <f t="shared" ca="1" si="43"/>
        <v>3. Mayor a 6 meses</v>
      </c>
      <c r="K517" t="str">
        <f t="shared" si="41"/>
        <v>NO</v>
      </c>
      <c r="L517" t="s">
        <v>330</v>
      </c>
      <c r="M517" t="s">
        <v>342</v>
      </c>
      <c r="N517" t="s">
        <v>345</v>
      </c>
      <c r="O517" t="s">
        <v>345</v>
      </c>
      <c r="P517" t="str">
        <f t="shared" si="44"/>
        <v>PAOLA CAROLINA LEDESMA RAYMUNDOFrameworks de arquitectura empresarial</v>
      </c>
      <c r="Q517">
        <v>2</v>
      </c>
      <c r="R517" t="s">
        <v>4</v>
      </c>
      <c r="S517" t="s">
        <v>21</v>
      </c>
      <c r="T517" s="21">
        <v>2</v>
      </c>
      <c r="U517" s="21" t="str" cm="1">
        <f t="array" ref="U517">_xlfn.IFS(T517=0,"Prenovato",T517=1,"Novato",T517=2,"Principiante avanzado",T517=3,"Competente",T517=4,"Proficiente",T517=5,"Master")</f>
        <v>Principiante avanzado</v>
      </c>
      <c r="V517" s="21">
        <v>3</v>
      </c>
      <c r="W517" s="21" t="str" cm="1">
        <f t="array" ref="W517">_xlfn.IFS(V517=0,"No evidenciado",V517=1,"Novato",V517=2,"Principiante avanzado",V517=3,"Competente",V517=4,"Proficiente",V517=5,"Master")</f>
        <v>Competente</v>
      </c>
      <c r="X517" s="21">
        <v>3</v>
      </c>
      <c r="Y517" s="21" t="str" cm="1">
        <f t="array" ref="Y517">_xlfn.IFS(X517=0,"No evidenciado",X517=1,"Novato",X517=2,"Principiante avanzado",X517=3,"Competente",X517=4,"Proficiente",X517=5,"Master")</f>
        <v>Competente</v>
      </c>
      <c r="Z517" s="21">
        <v>3</v>
      </c>
      <c r="AA517" s="21" t="str" cm="1">
        <f t="array" ref="AA517">_xlfn.IFS(Z517=0,"No evidenciado",Z517=1,"Novato",Z517=2,"Principiante avanzado",Z517=3,"Competente",Z517=4,"Proficiente",Z517=5,"Master")</f>
        <v>Competente</v>
      </c>
      <c r="AB517" s="21">
        <v>2</v>
      </c>
      <c r="AC517" s="21" t="str" cm="1">
        <f t="array" ref="AC517">_xlfn.IFS(AB517=0,"Prenovato",AB517=1,"Novato",AB517=2,"Principiante avanzado",AB517=3,"Competente",AB517=4,"Proficiente",AB517=5,"Master")</f>
        <v>Principiante avanzado</v>
      </c>
      <c r="AD517" s="21" t="str">
        <f t="shared" si="45"/>
        <v>EVALUACIÓN</v>
      </c>
    </row>
    <row r="518" spans="1:30" x14ac:dyDescent="0.25">
      <c r="A518" t="s">
        <v>196</v>
      </c>
      <c r="B518" t="s">
        <v>202</v>
      </c>
      <c r="C518" t="s">
        <v>205</v>
      </c>
      <c r="D518" t="s">
        <v>207</v>
      </c>
      <c r="E518" t="s">
        <v>240</v>
      </c>
      <c r="F518" t="s">
        <v>279</v>
      </c>
      <c r="G518" t="s">
        <v>322</v>
      </c>
      <c r="H518" s="5">
        <v>44409</v>
      </c>
      <c r="I518" s="1">
        <f t="shared" ca="1" si="42"/>
        <v>22</v>
      </c>
      <c r="J518" s="1" t="str">
        <f t="shared" ca="1" si="43"/>
        <v>3. Mayor a 6 meses</v>
      </c>
      <c r="K518" t="str">
        <f t="shared" si="41"/>
        <v>NO</v>
      </c>
      <c r="L518" t="s">
        <v>330</v>
      </c>
      <c r="M518" t="s">
        <v>340</v>
      </c>
      <c r="N518" t="s">
        <v>346</v>
      </c>
      <c r="O518" t="s">
        <v>345</v>
      </c>
      <c r="P518" t="str">
        <f t="shared" si="44"/>
        <v>PAOLA CAROLINA LEDESMA RAYMUNDOIngeniería de software</v>
      </c>
      <c r="Q518">
        <v>2</v>
      </c>
      <c r="R518" t="s">
        <v>4</v>
      </c>
      <c r="S518" t="s">
        <v>21</v>
      </c>
      <c r="T518" s="21">
        <v>2</v>
      </c>
      <c r="U518" s="21" t="str" cm="1">
        <f t="array" ref="U518">_xlfn.IFS(T518=0,"Prenovato",T518=1,"Novato",T518=2,"Principiante avanzado",T518=3,"Competente",T518=4,"Proficiente",T518=5,"Master")</f>
        <v>Principiante avanzado</v>
      </c>
      <c r="V518" s="21">
        <v>3</v>
      </c>
      <c r="W518" s="21" t="str" cm="1">
        <f t="array" ref="W518">_xlfn.IFS(V518=0,"No evidenciado",V518=1,"Novato",V518=2,"Principiante avanzado",V518=3,"Competente",V518=4,"Proficiente",V518=5,"Master")</f>
        <v>Competente</v>
      </c>
      <c r="X518" s="21">
        <v>3</v>
      </c>
      <c r="Y518" s="21" t="str" cm="1">
        <f t="array" ref="Y518">_xlfn.IFS(X518=0,"No evidenciado",X518=1,"Novato",X518=2,"Principiante avanzado",X518=3,"Competente",X518=4,"Proficiente",X518=5,"Master")</f>
        <v>Competente</v>
      </c>
      <c r="Z518" s="21">
        <v>3</v>
      </c>
      <c r="AA518" s="21" t="str" cm="1">
        <f t="array" ref="AA518">_xlfn.IFS(Z518=0,"No evidenciado",Z518=1,"Novato",Z518=2,"Principiante avanzado",Z518=3,"Competente",Z518=4,"Proficiente",Z518=5,"Master")</f>
        <v>Competente</v>
      </c>
      <c r="AB518" s="21">
        <v>2</v>
      </c>
      <c r="AC518" s="21" t="str" cm="1">
        <f t="array" ref="AC518">_xlfn.IFS(AB518=0,"Prenovato",AB518=1,"Novato",AB518=2,"Principiante avanzado",AB518=3,"Competente",AB518=4,"Proficiente",AB518=5,"Master")</f>
        <v>Principiante avanzado</v>
      </c>
      <c r="AD518" s="21" t="str">
        <f t="shared" si="45"/>
        <v>EVALUACIÓN</v>
      </c>
    </row>
    <row r="519" spans="1:30" x14ac:dyDescent="0.25">
      <c r="A519" t="s">
        <v>196</v>
      </c>
      <c r="B519" t="s">
        <v>202</v>
      </c>
      <c r="C519" t="s">
        <v>205</v>
      </c>
      <c r="D519" t="s">
        <v>207</v>
      </c>
      <c r="E519" t="s">
        <v>240</v>
      </c>
      <c r="F519" t="s">
        <v>279</v>
      </c>
      <c r="G519" t="s">
        <v>322</v>
      </c>
      <c r="H519" s="5">
        <v>44409</v>
      </c>
      <c r="I519" s="1">
        <f t="shared" ca="1" si="42"/>
        <v>22</v>
      </c>
      <c r="J519" s="1" t="str">
        <f t="shared" ca="1" si="43"/>
        <v>3. Mayor a 6 meses</v>
      </c>
      <c r="K519" t="str">
        <f t="shared" si="41"/>
        <v>NO</v>
      </c>
      <c r="L519" t="s">
        <v>330</v>
      </c>
      <c r="M519" t="s">
        <v>341</v>
      </c>
      <c r="N519" t="s">
        <v>31</v>
      </c>
      <c r="O519" t="s">
        <v>31</v>
      </c>
      <c r="P519" t="str">
        <f t="shared" si="44"/>
        <v>PAOLA CAROLINA LEDESMA RAYMUNDOEcosistema BCP</v>
      </c>
      <c r="Q519">
        <v>3</v>
      </c>
      <c r="R519" t="s">
        <v>5</v>
      </c>
      <c r="S519" t="s">
        <v>21</v>
      </c>
      <c r="T519" s="21">
        <v>2</v>
      </c>
      <c r="U519" s="21" t="str" cm="1">
        <f t="array" ref="U519">_xlfn.IFS(T519=0,"Prenovato",T519=1,"Novato",T519=2,"Principiante avanzado",T519=3,"Competente",T519=4,"Proficiente",T519=5,"Master")</f>
        <v>Principiante avanzado</v>
      </c>
      <c r="V519" s="21">
        <v>3</v>
      </c>
      <c r="W519" s="21" t="str" cm="1">
        <f t="array" ref="W519">_xlfn.IFS(V519=0,"No evidenciado",V519=1,"Novato",V519=2,"Principiante avanzado",V519=3,"Competente",V519=4,"Proficiente",V519=5,"Master")</f>
        <v>Competente</v>
      </c>
      <c r="X519" s="21">
        <v>3</v>
      </c>
      <c r="Y519" s="21" t="str" cm="1">
        <f t="array" ref="Y519">_xlfn.IFS(X519=0,"No evidenciado",X519=1,"Novato",X519=2,"Principiante avanzado",X519=3,"Competente",X519=4,"Proficiente",X519=5,"Master")</f>
        <v>Competente</v>
      </c>
      <c r="Z519" s="21">
        <v>3</v>
      </c>
      <c r="AA519" s="21" t="str" cm="1">
        <f t="array" ref="AA519">_xlfn.IFS(Z519=0,"No evidenciado",Z519=1,"Novato",Z519=2,"Principiante avanzado",Z519=3,"Competente",Z519=4,"Proficiente",Z519=5,"Master")</f>
        <v>Competente</v>
      </c>
      <c r="AB519" s="21">
        <v>2</v>
      </c>
      <c r="AC519" s="21" t="str" cm="1">
        <f t="array" ref="AC519">_xlfn.IFS(AB519=0,"Prenovato",AB519=1,"Novato",AB519=2,"Principiante avanzado",AB519=3,"Competente",AB519=4,"Proficiente",AB519=5,"Master")</f>
        <v>Principiante avanzado</v>
      </c>
      <c r="AD519" s="21" t="str">
        <f t="shared" si="45"/>
        <v>EVALUACIÓN</v>
      </c>
    </row>
    <row r="520" spans="1:30" x14ac:dyDescent="0.25">
      <c r="A520" t="s">
        <v>194</v>
      </c>
      <c r="B520" t="s">
        <v>200</v>
      </c>
      <c r="C520" t="s">
        <v>205</v>
      </c>
      <c r="D520" t="s">
        <v>207</v>
      </c>
      <c r="E520" t="s">
        <v>241</v>
      </c>
      <c r="F520" t="s">
        <v>280</v>
      </c>
      <c r="G520" t="s">
        <v>323</v>
      </c>
      <c r="H520" s="5">
        <v>44409</v>
      </c>
      <c r="I520" s="1">
        <f t="shared" ca="1" si="42"/>
        <v>22</v>
      </c>
      <c r="J520" s="1" t="str">
        <f t="shared" ca="1" si="43"/>
        <v>3. Mayor a 6 meses</v>
      </c>
      <c r="K520" t="str">
        <f t="shared" si="41"/>
        <v>NO</v>
      </c>
      <c r="L520" t="s">
        <v>330</v>
      </c>
      <c r="M520" t="s">
        <v>333</v>
      </c>
      <c r="N520" t="s">
        <v>345</v>
      </c>
      <c r="O520" t="s">
        <v>345</v>
      </c>
      <c r="P520" t="str">
        <f t="shared" si="44"/>
        <v>ALBERTO GERMAN POLAR CHAVEZTecnología BCP</v>
      </c>
      <c r="Q520">
        <v>2</v>
      </c>
      <c r="R520" t="s">
        <v>4</v>
      </c>
      <c r="S520" t="s">
        <v>21</v>
      </c>
      <c r="T520" s="21">
        <v>3</v>
      </c>
      <c r="U520" s="21" t="str" cm="1">
        <f t="array" ref="U520">_xlfn.IFS(T520=0,"Prenovato",T520=1,"Novato",T520=2,"Principiante avanzado",T520=3,"Competente",T520=4,"Proficiente",T520=5,"Master")</f>
        <v>Competente</v>
      </c>
      <c r="V520" s="21">
        <v>3</v>
      </c>
      <c r="W520" s="21" t="str" cm="1">
        <f t="array" ref="W520">_xlfn.IFS(V520=0,"No evidenciado",V520=1,"Novato",V520=2,"Principiante avanzado",V520=3,"Competente",V520=4,"Proficiente",V520=5,"Master")</f>
        <v>Competente</v>
      </c>
      <c r="X520" s="21">
        <v>3</v>
      </c>
      <c r="Y520" s="21" t="str" cm="1">
        <f t="array" ref="Y520">_xlfn.IFS(X520=0,"No evidenciado",X520=1,"Novato",X520=2,"Principiante avanzado",X520=3,"Competente",X520=4,"Proficiente",X520=5,"Master")</f>
        <v>Competente</v>
      </c>
      <c r="Z520" s="21">
        <v>3</v>
      </c>
      <c r="AA520" s="21" t="str" cm="1">
        <f t="array" ref="AA520">_xlfn.IFS(Z520=0,"No evidenciado",Z520=1,"Novato",Z520=2,"Principiante avanzado",Z520=3,"Competente",Z520=4,"Proficiente",Z520=5,"Master")</f>
        <v>Competente</v>
      </c>
      <c r="AB520" s="21">
        <v>3</v>
      </c>
      <c r="AC520" s="21" t="str" cm="1">
        <f t="array" ref="AC520">_xlfn.IFS(AB520=0,"Prenovato",AB520=1,"Novato",AB520=2,"Principiante avanzado",AB520=3,"Competente",AB520=4,"Proficiente",AB520=5,"Master")</f>
        <v>Competente</v>
      </c>
      <c r="AD520" s="21" t="str">
        <f t="shared" si="45"/>
        <v>EVALUACIÓN</v>
      </c>
    </row>
    <row r="521" spans="1:30" x14ac:dyDescent="0.25">
      <c r="A521" t="s">
        <v>194</v>
      </c>
      <c r="B521" t="s">
        <v>200</v>
      </c>
      <c r="C521" t="s">
        <v>205</v>
      </c>
      <c r="D521" t="s">
        <v>207</v>
      </c>
      <c r="E521" t="s">
        <v>241</v>
      </c>
      <c r="F521" t="s">
        <v>280</v>
      </c>
      <c r="G521" t="s">
        <v>323</v>
      </c>
      <c r="H521" s="5">
        <v>44409</v>
      </c>
      <c r="I521" s="1">
        <f t="shared" ca="1" si="42"/>
        <v>22</v>
      </c>
      <c r="J521" s="1" t="str">
        <f t="shared" ca="1" si="43"/>
        <v>3. Mayor a 6 meses</v>
      </c>
      <c r="K521" t="str">
        <f t="shared" si="41"/>
        <v>NO</v>
      </c>
      <c r="L521" t="s">
        <v>330</v>
      </c>
      <c r="M521" t="s">
        <v>334</v>
      </c>
      <c r="N521" t="s">
        <v>31</v>
      </c>
      <c r="O521" t="s">
        <v>31</v>
      </c>
      <c r="P521" t="str">
        <f t="shared" si="44"/>
        <v>ALBERTO GERMAN POLAR CHAVEZPlataformas</v>
      </c>
      <c r="Q521">
        <v>3</v>
      </c>
      <c r="R521" t="s">
        <v>5</v>
      </c>
      <c r="S521" t="s">
        <v>21</v>
      </c>
      <c r="T521" s="21">
        <v>3</v>
      </c>
      <c r="U521" s="21" t="str" cm="1">
        <f t="array" ref="U521">_xlfn.IFS(T521=0,"Prenovato",T521=1,"Novato",T521=2,"Principiante avanzado",T521=3,"Competente",T521=4,"Proficiente",T521=5,"Master")</f>
        <v>Competente</v>
      </c>
      <c r="V521" s="21">
        <v>3</v>
      </c>
      <c r="W521" s="21" t="str" cm="1">
        <f t="array" ref="W521">_xlfn.IFS(V521=0,"No evidenciado",V521=1,"Novato",V521=2,"Principiante avanzado",V521=3,"Competente",V521=4,"Proficiente",V521=5,"Master")</f>
        <v>Competente</v>
      </c>
      <c r="X521" s="21">
        <v>3</v>
      </c>
      <c r="Y521" s="21" t="str" cm="1">
        <f t="array" ref="Y521">_xlfn.IFS(X521=0,"No evidenciado",X521=1,"Novato",X521=2,"Principiante avanzado",X521=3,"Competente",X521=4,"Proficiente",X521=5,"Master")</f>
        <v>Competente</v>
      </c>
      <c r="Z521" s="21">
        <v>3</v>
      </c>
      <c r="AA521" s="21" t="str" cm="1">
        <f t="array" ref="AA521">_xlfn.IFS(Z521=0,"No evidenciado",Z521=1,"Novato",Z521=2,"Principiante avanzado",Z521=3,"Competente",Z521=4,"Proficiente",Z521=5,"Master")</f>
        <v>Competente</v>
      </c>
      <c r="AB521" s="21">
        <v>3</v>
      </c>
      <c r="AC521" s="21" t="str" cm="1">
        <f t="array" ref="AC521">_xlfn.IFS(AB521=0,"Prenovato",AB521=1,"Novato",AB521=2,"Principiante avanzado",AB521=3,"Competente",AB521=4,"Proficiente",AB521=5,"Master")</f>
        <v>Competente</v>
      </c>
      <c r="AD521" s="21" t="str">
        <f t="shared" si="45"/>
        <v>EVALUACIÓN</v>
      </c>
    </row>
    <row r="522" spans="1:30" x14ac:dyDescent="0.25">
      <c r="A522" t="s">
        <v>194</v>
      </c>
      <c r="B522" t="s">
        <v>200</v>
      </c>
      <c r="C522" t="s">
        <v>205</v>
      </c>
      <c r="D522" t="s">
        <v>207</v>
      </c>
      <c r="E522" t="s">
        <v>241</v>
      </c>
      <c r="F522" t="s">
        <v>280</v>
      </c>
      <c r="G522" t="s">
        <v>323</v>
      </c>
      <c r="H522" s="5">
        <v>44409</v>
      </c>
      <c r="I522" s="1">
        <f t="shared" ca="1" si="42"/>
        <v>22</v>
      </c>
      <c r="J522" s="1" t="str">
        <f t="shared" ca="1" si="43"/>
        <v>3. Mayor a 6 meses</v>
      </c>
      <c r="K522" t="str">
        <f t="shared" si="41"/>
        <v>NO</v>
      </c>
      <c r="L522" t="s">
        <v>330</v>
      </c>
      <c r="M522" t="s">
        <v>332</v>
      </c>
      <c r="N522" t="s">
        <v>345</v>
      </c>
      <c r="O522" t="s">
        <v>345</v>
      </c>
      <c r="P522" t="str">
        <f t="shared" si="44"/>
        <v>ALBERTO GERMAN POLAR CHAVEZPrincipios de seguridad</v>
      </c>
      <c r="Q522">
        <v>2</v>
      </c>
      <c r="R522" t="s">
        <v>4</v>
      </c>
      <c r="S522" t="s">
        <v>21</v>
      </c>
      <c r="T522" s="21">
        <v>3</v>
      </c>
      <c r="U522" s="21" t="str" cm="1">
        <f t="array" ref="U522">_xlfn.IFS(T522=0,"Prenovato",T522=1,"Novato",T522=2,"Principiante avanzado",T522=3,"Competente",T522=4,"Proficiente",T522=5,"Master")</f>
        <v>Competente</v>
      </c>
      <c r="V522" s="21">
        <v>3</v>
      </c>
      <c r="W522" s="21" t="str" cm="1">
        <f t="array" ref="W522">_xlfn.IFS(V522=0,"No evidenciado",V522=1,"Novato",V522=2,"Principiante avanzado",V522=3,"Competente",V522=4,"Proficiente",V522=5,"Master")</f>
        <v>Competente</v>
      </c>
      <c r="X522" s="21">
        <v>3</v>
      </c>
      <c r="Y522" s="21" t="str" cm="1">
        <f t="array" ref="Y522">_xlfn.IFS(X522=0,"No evidenciado",X522=1,"Novato",X522=2,"Principiante avanzado",X522=3,"Competente",X522=4,"Proficiente",X522=5,"Master")</f>
        <v>Competente</v>
      </c>
      <c r="Z522" s="21">
        <v>3</v>
      </c>
      <c r="AA522" s="21" t="str" cm="1">
        <f t="array" ref="AA522">_xlfn.IFS(Z522=0,"No evidenciado",Z522=1,"Novato",Z522=2,"Principiante avanzado",Z522=3,"Competente",Z522=4,"Proficiente",Z522=5,"Master")</f>
        <v>Competente</v>
      </c>
      <c r="AB522" s="21">
        <v>3</v>
      </c>
      <c r="AC522" s="21" t="str" cm="1">
        <f t="array" ref="AC522">_xlfn.IFS(AB522=0,"Prenovato",AB522=1,"Novato",AB522=2,"Principiante avanzado",AB522=3,"Competente",AB522=4,"Proficiente",AB522=5,"Master")</f>
        <v>Competente</v>
      </c>
      <c r="AD522" s="21" t="str">
        <f t="shared" si="45"/>
        <v>EVALUACIÓN</v>
      </c>
    </row>
    <row r="523" spans="1:30" x14ac:dyDescent="0.25">
      <c r="A523" t="s">
        <v>194</v>
      </c>
      <c r="B523" t="s">
        <v>200</v>
      </c>
      <c r="C523" t="s">
        <v>205</v>
      </c>
      <c r="D523" t="s">
        <v>207</v>
      </c>
      <c r="E523" t="s">
        <v>241</v>
      </c>
      <c r="F523" t="s">
        <v>280</v>
      </c>
      <c r="G523" t="s">
        <v>323</v>
      </c>
      <c r="H523" s="5">
        <v>44409</v>
      </c>
      <c r="I523" s="1">
        <f t="shared" ca="1" si="42"/>
        <v>22</v>
      </c>
      <c r="J523" s="1" t="str">
        <f t="shared" ca="1" si="43"/>
        <v>3. Mayor a 6 meses</v>
      </c>
      <c r="K523" t="str">
        <f t="shared" si="41"/>
        <v>NO</v>
      </c>
      <c r="L523" t="s">
        <v>330</v>
      </c>
      <c r="M523" t="s">
        <v>343</v>
      </c>
      <c r="N523" t="s">
        <v>31</v>
      </c>
      <c r="O523" t="s">
        <v>31</v>
      </c>
      <c r="P523" t="str">
        <f t="shared" si="44"/>
        <v>ALBERTO GERMAN POLAR CHAVEZDiseño de Arq. Soluciones</v>
      </c>
      <c r="Q523">
        <v>4</v>
      </c>
      <c r="R523" t="s">
        <v>7</v>
      </c>
      <c r="S523" t="s">
        <v>21</v>
      </c>
      <c r="T523" s="21">
        <v>3</v>
      </c>
      <c r="U523" s="21" t="str" cm="1">
        <f t="array" ref="U523">_xlfn.IFS(T523=0,"Prenovato",T523=1,"Novato",T523=2,"Principiante avanzado",T523=3,"Competente",T523=4,"Proficiente",T523=5,"Master")</f>
        <v>Competente</v>
      </c>
      <c r="V523" s="21">
        <v>3</v>
      </c>
      <c r="W523" s="21" t="str" cm="1">
        <f t="array" ref="W523">_xlfn.IFS(V523=0,"No evidenciado",V523=1,"Novato",V523=2,"Principiante avanzado",V523=3,"Competente",V523=4,"Proficiente",V523=5,"Master")</f>
        <v>Competente</v>
      </c>
      <c r="X523" s="21">
        <v>3</v>
      </c>
      <c r="Y523" s="21" t="str" cm="1">
        <f t="array" ref="Y523">_xlfn.IFS(X523=0,"No evidenciado",X523=1,"Novato",X523=2,"Principiante avanzado",X523=3,"Competente",X523=4,"Proficiente",X523=5,"Master")</f>
        <v>Competente</v>
      </c>
      <c r="Z523" s="21">
        <v>3</v>
      </c>
      <c r="AA523" s="21" t="str" cm="1">
        <f t="array" ref="AA523">_xlfn.IFS(Z523=0,"No evidenciado",Z523=1,"Novato",Z523=2,"Principiante avanzado",Z523=3,"Competente",Z523=4,"Proficiente",Z523=5,"Master")</f>
        <v>Competente</v>
      </c>
      <c r="AB523" s="21">
        <v>3</v>
      </c>
      <c r="AC523" s="21" t="str" cm="1">
        <f t="array" ref="AC523">_xlfn.IFS(AB523=0,"Prenovato",AB523=1,"Novato",AB523=2,"Principiante avanzado",AB523=3,"Competente",AB523=4,"Proficiente",AB523=5,"Master")</f>
        <v>Competente</v>
      </c>
      <c r="AD523" s="21" t="str">
        <f t="shared" si="45"/>
        <v>EVALUACIÓN</v>
      </c>
    </row>
    <row r="524" spans="1:30" x14ac:dyDescent="0.25">
      <c r="A524" t="s">
        <v>194</v>
      </c>
      <c r="B524" t="s">
        <v>200</v>
      </c>
      <c r="C524" t="s">
        <v>205</v>
      </c>
      <c r="D524" t="s">
        <v>207</v>
      </c>
      <c r="E524" t="s">
        <v>241</v>
      </c>
      <c r="F524" t="s">
        <v>280</v>
      </c>
      <c r="G524" t="s">
        <v>323</v>
      </c>
      <c r="H524" s="5">
        <v>44409</v>
      </c>
      <c r="I524" s="1">
        <f t="shared" ca="1" si="42"/>
        <v>22</v>
      </c>
      <c r="J524" s="1" t="str">
        <f t="shared" ca="1" si="43"/>
        <v>3. Mayor a 6 meses</v>
      </c>
      <c r="K524" t="str">
        <f t="shared" si="41"/>
        <v>NO</v>
      </c>
      <c r="L524" t="s">
        <v>330</v>
      </c>
      <c r="M524" t="s">
        <v>331</v>
      </c>
      <c r="N524" t="s">
        <v>345</v>
      </c>
      <c r="O524" t="s">
        <v>345</v>
      </c>
      <c r="P524" t="str">
        <f t="shared" si="44"/>
        <v>ALBERTO GERMAN POLAR CHAVEZCloud</v>
      </c>
      <c r="Q524">
        <v>3</v>
      </c>
      <c r="R524" t="s">
        <v>5</v>
      </c>
      <c r="S524" t="s">
        <v>21</v>
      </c>
      <c r="T524" s="21">
        <v>3</v>
      </c>
      <c r="U524" s="21" t="str" cm="1">
        <f t="array" ref="U524">_xlfn.IFS(T524=0,"Prenovato",T524=1,"Novato",T524=2,"Principiante avanzado",T524=3,"Competente",T524=4,"Proficiente",T524=5,"Master")</f>
        <v>Competente</v>
      </c>
      <c r="V524" s="21">
        <v>3</v>
      </c>
      <c r="W524" s="21" t="str" cm="1">
        <f t="array" ref="W524">_xlfn.IFS(V524=0,"No evidenciado",V524=1,"Novato",V524=2,"Principiante avanzado",V524=3,"Competente",V524=4,"Proficiente",V524=5,"Master")</f>
        <v>Competente</v>
      </c>
      <c r="X524" s="21">
        <v>3</v>
      </c>
      <c r="Y524" s="21" t="str" cm="1">
        <f t="array" ref="Y524">_xlfn.IFS(X524=0,"No evidenciado",X524=1,"Novato",X524=2,"Principiante avanzado",X524=3,"Competente",X524=4,"Proficiente",X524=5,"Master")</f>
        <v>Competente</v>
      </c>
      <c r="Z524" s="21">
        <v>3</v>
      </c>
      <c r="AA524" s="21" t="str" cm="1">
        <f t="array" ref="AA524">_xlfn.IFS(Z524=0,"No evidenciado",Z524=1,"Novato",Z524=2,"Principiante avanzado",Z524=3,"Competente",Z524=4,"Proficiente",Z524=5,"Master")</f>
        <v>Competente</v>
      </c>
      <c r="AB524" s="21">
        <v>3</v>
      </c>
      <c r="AC524" s="21" t="str" cm="1">
        <f t="array" ref="AC524">_xlfn.IFS(AB524=0,"Prenovato",AB524=1,"Novato",AB524=2,"Principiante avanzado",AB524=3,"Competente",AB524=4,"Proficiente",AB524=5,"Master")</f>
        <v>Competente</v>
      </c>
      <c r="AD524" s="21" t="str">
        <f t="shared" si="45"/>
        <v>EVALUACIÓN</v>
      </c>
    </row>
    <row r="525" spans="1:30" x14ac:dyDescent="0.25">
      <c r="A525" t="s">
        <v>194</v>
      </c>
      <c r="B525" t="s">
        <v>200</v>
      </c>
      <c r="C525" t="s">
        <v>205</v>
      </c>
      <c r="D525" t="s">
        <v>207</v>
      </c>
      <c r="E525" t="s">
        <v>241</v>
      </c>
      <c r="F525" t="s">
        <v>280</v>
      </c>
      <c r="G525" t="s">
        <v>323</v>
      </c>
      <c r="H525" s="5">
        <v>44409</v>
      </c>
      <c r="I525" s="1">
        <f t="shared" ca="1" si="42"/>
        <v>22</v>
      </c>
      <c r="J525" s="1" t="str">
        <f t="shared" ca="1" si="43"/>
        <v>3. Mayor a 6 meses</v>
      </c>
      <c r="K525" t="str">
        <f t="shared" si="41"/>
        <v>NO</v>
      </c>
      <c r="L525" t="s">
        <v>330</v>
      </c>
      <c r="M525" t="s">
        <v>344</v>
      </c>
      <c r="N525" t="s">
        <v>345</v>
      </c>
      <c r="O525" t="s">
        <v>345</v>
      </c>
      <c r="P525" t="str">
        <f t="shared" si="44"/>
        <v>ALBERTO GERMAN POLAR CHAVEZAutomatización</v>
      </c>
      <c r="Q525">
        <v>2</v>
      </c>
      <c r="R525" t="s">
        <v>4</v>
      </c>
      <c r="S525" t="s">
        <v>21</v>
      </c>
      <c r="T525" s="21">
        <v>3</v>
      </c>
      <c r="U525" s="21" t="str" cm="1">
        <f t="array" ref="U525">_xlfn.IFS(T525=0,"Prenovato",T525=1,"Novato",T525=2,"Principiante avanzado",T525=3,"Competente",T525=4,"Proficiente",T525=5,"Master")</f>
        <v>Competente</v>
      </c>
      <c r="V525" s="21">
        <v>3</v>
      </c>
      <c r="W525" s="21" t="str" cm="1">
        <f t="array" ref="W525">_xlfn.IFS(V525=0,"No evidenciado",V525=1,"Novato",V525=2,"Principiante avanzado",V525=3,"Competente",V525=4,"Proficiente",V525=5,"Master")</f>
        <v>Competente</v>
      </c>
      <c r="X525" s="21">
        <v>3</v>
      </c>
      <c r="Y525" s="21" t="str" cm="1">
        <f t="array" ref="Y525">_xlfn.IFS(X525=0,"No evidenciado",X525=1,"Novato",X525=2,"Principiante avanzado",X525=3,"Competente",X525=4,"Proficiente",X525=5,"Master")</f>
        <v>Competente</v>
      </c>
      <c r="Z525" s="21">
        <v>3</v>
      </c>
      <c r="AA525" s="21" t="str" cm="1">
        <f t="array" ref="AA525">_xlfn.IFS(Z525=0,"No evidenciado",Z525=1,"Novato",Z525=2,"Principiante avanzado",Z525=3,"Competente",Z525=4,"Proficiente",Z525=5,"Master")</f>
        <v>Competente</v>
      </c>
      <c r="AB525" s="21">
        <v>3</v>
      </c>
      <c r="AC525" s="21" t="str" cm="1">
        <f t="array" ref="AC525">_xlfn.IFS(AB525=0,"Prenovato",AB525=1,"Novato",AB525=2,"Principiante avanzado",AB525=3,"Competente",AB525=4,"Proficiente",AB525=5,"Master")</f>
        <v>Competente</v>
      </c>
      <c r="AD525" s="21" t="str">
        <f t="shared" si="45"/>
        <v>EVALUACIÓN</v>
      </c>
    </row>
    <row r="526" spans="1:30" x14ac:dyDescent="0.25">
      <c r="A526" t="s">
        <v>194</v>
      </c>
      <c r="B526" t="s">
        <v>200</v>
      </c>
      <c r="C526" t="s">
        <v>205</v>
      </c>
      <c r="D526" t="s">
        <v>207</v>
      </c>
      <c r="E526" t="s">
        <v>241</v>
      </c>
      <c r="F526" t="s">
        <v>280</v>
      </c>
      <c r="G526" t="s">
        <v>323</v>
      </c>
      <c r="H526" s="5">
        <v>44409</v>
      </c>
      <c r="I526" s="1">
        <f t="shared" ca="1" si="42"/>
        <v>22</v>
      </c>
      <c r="J526" s="1" t="str">
        <f t="shared" ca="1" si="43"/>
        <v>3. Mayor a 6 meses</v>
      </c>
      <c r="K526" t="str">
        <f t="shared" si="41"/>
        <v>NO</v>
      </c>
      <c r="L526" t="s">
        <v>330</v>
      </c>
      <c r="M526" t="s">
        <v>341</v>
      </c>
      <c r="N526" t="s">
        <v>31</v>
      </c>
      <c r="O526" t="s">
        <v>31</v>
      </c>
      <c r="P526" t="str">
        <f t="shared" si="44"/>
        <v>ALBERTO GERMAN POLAR CHAVEZEcosistema BCP</v>
      </c>
      <c r="Q526">
        <v>3</v>
      </c>
      <c r="R526" t="s">
        <v>5</v>
      </c>
      <c r="S526" t="s">
        <v>21</v>
      </c>
      <c r="T526" s="21">
        <v>3</v>
      </c>
      <c r="U526" s="21" t="str" cm="1">
        <f t="array" ref="U526">_xlfn.IFS(T526=0,"Prenovato",T526=1,"Novato",T526=2,"Principiante avanzado",T526=3,"Competente",T526=4,"Proficiente",T526=5,"Master")</f>
        <v>Competente</v>
      </c>
      <c r="V526" s="21">
        <v>3</v>
      </c>
      <c r="W526" s="21" t="str" cm="1">
        <f t="array" ref="W526">_xlfn.IFS(V526=0,"No evidenciado",V526=1,"Novato",V526=2,"Principiante avanzado",V526=3,"Competente",V526=4,"Proficiente",V526=5,"Master")</f>
        <v>Competente</v>
      </c>
      <c r="X526" s="21">
        <v>3</v>
      </c>
      <c r="Y526" s="21" t="str" cm="1">
        <f t="array" ref="Y526">_xlfn.IFS(X526=0,"No evidenciado",X526=1,"Novato",X526=2,"Principiante avanzado",X526=3,"Competente",X526=4,"Proficiente",X526=5,"Master")</f>
        <v>Competente</v>
      </c>
      <c r="Z526" s="21">
        <v>3</v>
      </c>
      <c r="AA526" s="21" t="str" cm="1">
        <f t="array" ref="AA526">_xlfn.IFS(Z526=0,"No evidenciado",Z526=1,"Novato",Z526=2,"Principiante avanzado",Z526=3,"Competente",Z526=4,"Proficiente",Z526=5,"Master")</f>
        <v>Competente</v>
      </c>
      <c r="AB526" s="21">
        <v>3</v>
      </c>
      <c r="AC526" s="21" t="str" cm="1">
        <f t="array" ref="AC526">_xlfn.IFS(AB526=0,"Prenovato",AB526=1,"Novato",AB526=2,"Principiante avanzado",AB526=3,"Competente",AB526=4,"Proficiente",AB526=5,"Master")</f>
        <v>Competente</v>
      </c>
      <c r="AD526" s="21" t="str">
        <f t="shared" si="45"/>
        <v>EVALUACIÓN</v>
      </c>
    </row>
    <row r="527" spans="1:30" x14ac:dyDescent="0.25">
      <c r="A527" t="s">
        <v>194</v>
      </c>
      <c r="B527" t="s">
        <v>200</v>
      </c>
      <c r="C527" t="s">
        <v>205</v>
      </c>
      <c r="D527" t="s">
        <v>207</v>
      </c>
      <c r="E527" t="s">
        <v>241</v>
      </c>
      <c r="F527" t="s">
        <v>280</v>
      </c>
      <c r="G527" t="s">
        <v>323</v>
      </c>
      <c r="H527" s="5">
        <v>44409</v>
      </c>
      <c r="I527" s="1">
        <f t="shared" ca="1" si="42"/>
        <v>22</v>
      </c>
      <c r="J527" s="1" t="str">
        <f t="shared" ca="1" si="43"/>
        <v>3. Mayor a 6 meses</v>
      </c>
      <c r="K527" t="str">
        <f t="shared" si="41"/>
        <v>NO</v>
      </c>
      <c r="L527" t="s">
        <v>330</v>
      </c>
      <c r="M527" t="s">
        <v>340</v>
      </c>
      <c r="N527" t="s">
        <v>346</v>
      </c>
      <c r="O527" t="s">
        <v>345</v>
      </c>
      <c r="P527" t="str">
        <f t="shared" si="44"/>
        <v>ALBERTO GERMAN POLAR CHAVEZIngeniería de software</v>
      </c>
      <c r="Q527">
        <v>3</v>
      </c>
      <c r="R527" t="s">
        <v>5</v>
      </c>
      <c r="S527" t="s">
        <v>21</v>
      </c>
      <c r="T527" s="21">
        <v>3</v>
      </c>
      <c r="U527" s="21" t="str" cm="1">
        <f t="array" ref="U527">_xlfn.IFS(T527=0,"Prenovato",T527=1,"Novato",T527=2,"Principiante avanzado",T527=3,"Competente",T527=4,"Proficiente",T527=5,"Master")</f>
        <v>Competente</v>
      </c>
      <c r="V527" s="21">
        <v>3</v>
      </c>
      <c r="W527" s="21" t="str" cm="1">
        <f t="array" ref="W527">_xlfn.IFS(V527=0,"No evidenciado",V527=1,"Novato",V527=2,"Principiante avanzado",V527=3,"Competente",V527=4,"Proficiente",V527=5,"Master")</f>
        <v>Competente</v>
      </c>
      <c r="X527" s="21">
        <v>3</v>
      </c>
      <c r="Y527" s="21" t="str" cm="1">
        <f t="array" ref="Y527">_xlfn.IFS(X527=0,"No evidenciado",X527=1,"Novato",X527=2,"Principiante avanzado",X527=3,"Competente",X527=4,"Proficiente",X527=5,"Master")</f>
        <v>Competente</v>
      </c>
      <c r="Z527" s="21">
        <v>3</v>
      </c>
      <c r="AA527" s="21" t="str" cm="1">
        <f t="array" ref="AA527">_xlfn.IFS(Z527=0,"No evidenciado",Z527=1,"Novato",Z527=2,"Principiante avanzado",Z527=3,"Competente",Z527=4,"Proficiente",Z527=5,"Master")</f>
        <v>Competente</v>
      </c>
      <c r="AB527" s="21">
        <v>3</v>
      </c>
      <c r="AC527" s="21" t="str" cm="1">
        <f t="array" ref="AC527">_xlfn.IFS(AB527=0,"Prenovato",AB527=1,"Novato",AB527=2,"Principiante avanzado",AB527=3,"Competente",AB527=4,"Proficiente",AB527=5,"Master")</f>
        <v>Competente</v>
      </c>
      <c r="AD527" s="21" t="str">
        <f t="shared" si="45"/>
        <v>EVALUACIÓN</v>
      </c>
    </row>
    <row r="528" spans="1:30" x14ac:dyDescent="0.25">
      <c r="A528" t="s">
        <v>194</v>
      </c>
      <c r="B528" t="s">
        <v>200</v>
      </c>
      <c r="C528" t="s">
        <v>205</v>
      </c>
      <c r="D528" t="s">
        <v>207</v>
      </c>
      <c r="E528" t="s">
        <v>241</v>
      </c>
      <c r="F528" t="s">
        <v>280</v>
      </c>
      <c r="G528" t="s">
        <v>323</v>
      </c>
      <c r="H528" s="5">
        <v>44409</v>
      </c>
      <c r="I528" s="1">
        <f t="shared" ca="1" si="42"/>
        <v>22</v>
      </c>
      <c r="J528" s="1" t="str">
        <f t="shared" ca="1" si="43"/>
        <v>3. Mayor a 6 meses</v>
      </c>
      <c r="K528" t="str">
        <f t="shared" si="41"/>
        <v>NO</v>
      </c>
      <c r="L528" t="s">
        <v>330</v>
      </c>
      <c r="M528" t="s">
        <v>342</v>
      </c>
      <c r="N528" t="s">
        <v>345</v>
      </c>
      <c r="O528" t="s">
        <v>345</v>
      </c>
      <c r="P528" t="str">
        <f t="shared" si="44"/>
        <v>ALBERTO GERMAN POLAR CHAVEZFrameworks de arquitectura empresarial</v>
      </c>
      <c r="Q528">
        <v>2</v>
      </c>
      <c r="R528" t="s">
        <v>4</v>
      </c>
      <c r="S528" t="s">
        <v>21</v>
      </c>
      <c r="T528" s="21">
        <v>3</v>
      </c>
      <c r="U528" s="21" t="str" cm="1">
        <f t="array" ref="U528">_xlfn.IFS(T528=0,"Prenovato",T528=1,"Novato",T528=2,"Principiante avanzado",T528=3,"Competente",T528=4,"Proficiente",T528=5,"Master")</f>
        <v>Competente</v>
      </c>
      <c r="V528" s="21">
        <v>3</v>
      </c>
      <c r="W528" s="21" t="str" cm="1">
        <f t="array" ref="W528">_xlfn.IFS(V528=0,"No evidenciado",V528=1,"Novato",V528=2,"Principiante avanzado",V528=3,"Competente",V528=4,"Proficiente",V528=5,"Master")</f>
        <v>Competente</v>
      </c>
      <c r="X528" s="21">
        <v>3</v>
      </c>
      <c r="Y528" s="21" t="str" cm="1">
        <f t="array" ref="Y528">_xlfn.IFS(X528=0,"No evidenciado",X528=1,"Novato",X528=2,"Principiante avanzado",X528=3,"Competente",X528=4,"Proficiente",X528=5,"Master")</f>
        <v>Competente</v>
      </c>
      <c r="Z528" s="21">
        <v>3</v>
      </c>
      <c r="AA528" s="21" t="str" cm="1">
        <f t="array" ref="AA528">_xlfn.IFS(Z528=0,"No evidenciado",Z528=1,"Novato",Z528=2,"Principiante avanzado",Z528=3,"Competente",Z528=4,"Proficiente",Z528=5,"Master")</f>
        <v>Competente</v>
      </c>
      <c r="AB528" s="21">
        <v>3</v>
      </c>
      <c r="AC528" s="21" t="str" cm="1">
        <f t="array" ref="AC528">_xlfn.IFS(AB528=0,"Prenovato",AB528=1,"Novato",AB528=2,"Principiante avanzado",AB528=3,"Competente",AB528=4,"Proficiente",AB528=5,"Master")</f>
        <v>Competente</v>
      </c>
      <c r="AD528" s="21" t="str">
        <f t="shared" si="45"/>
        <v>EVALUACIÓN</v>
      </c>
    </row>
    <row r="529" spans="1:30" x14ac:dyDescent="0.25">
      <c r="A529" t="s">
        <v>194</v>
      </c>
      <c r="B529" t="s">
        <v>200</v>
      </c>
      <c r="C529" t="s">
        <v>205</v>
      </c>
      <c r="D529" t="s">
        <v>207</v>
      </c>
      <c r="E529" t="s">
        <v>241</v>
      </c>
      <c r="F529" t="s">
        <v>280</v>
      </c>
      <c r="G529" t="s">
        <v>323</v>
      </c>
      <c r="H529" s="5">
        <v>44409</v>
      </c>
      <c r="I529" s="1">
        <f t="shared" ca="1" si="42"/>
        <v>22</v>
      </c>
      <c r="J529" s="1" t="str">
        <f t="shared" ca="1" si="43"/>
        <v>3. Mayor a 6 meses</v>
      </c>
      <c r="K529" t="str">
        <f t="shared" si="41"/>
        <v>NO</v>
      </c>
      <c r="L529" t="s">
        <v>330</v>
      </c>
      <c r="M529" t="s">
        <v>339</v>
      </c>
      <c r="N529" t="s">
        <v>346</v>
      </c>
      <c r="O529" t="s">
        <v>345</v>
      </c>
      <c r="P529" t="str">
        <f t="shared" si="44"/>
        <v>ALBERTO GERMAN POLAR CHAVEZMicroservicios y APIs</v>
      </c>
      <c r="Q529">
        <v>3</v>
      </c>
      <c r="R529" t="s">
        <v>5</v>
      </c>
      <c r="S529" t="s">
        <v>21</v>
      </c>
      <c r="T529" s="21">
        <v>3</v>
      </c>
      <c r="U529" s="21" t="str" cm="1">
        <f t="array" ref="U529">_xlfn.IFS(T529=0,"Prenovato",T529=1,"Novato",T529=2,"Principiante avanzado",T529=3,"Competente",T529=4,"Proficiente",T529=5,"Master")</f>
        <v>Competente</v>
      </c>
      <c r="V529" s="21">
        <v>3</v>
      </c>
      <c r="W529" s="21" t="str" cm="1">
        <f t="array" ref="W529">_xlfn.IFS(V529=0,"No evidenciado",V529=1,"Novato",V529=2,"Principiante avanzado",V529=3,"Competente",V529=4,"Proficiente",V529=5,"Master")</f>
        <v>Competente</v>
      </c>
      <c r="X529" s="21">
        <v>3</v>
      </c>
      <c r="Y529" s="21" t="str" cm="1">
        <f t="array" ref="Y529">_xlfn.IFS(X529=0,"No evidenciado",X529=1,"Novato",X529=2,"Principiante avanzado",X529=3,"Competente",X529=4,"Proficiente",X529=5,"Master")</f>
        <v>Competente</v>
      </c>
      <c r="Z529" s="21">
        <v>3</v>
      </c>
      <c r="AA529" s="21" t="str" cm="1">
        <f t="array" ref="AA529">_xlfn.IFS(Z529=0,"No evidenciado",Z529=1,"Novato",Z529=2,"Principiante avanzado",Z529=3,"Competente",Z529=4,"Proficiente",Z529=5,"Master")</f>
        <v>Competente</v>
      </c>
      <c r="AB529" s="21">
        <v>3</v>
      </c>
      <c r="AC529" s="21" t="str" cm="1">
        <f t="array" ref="AC529">_xlfn.IFS(AB529=0,"Prenovato",AB529=1,"Novato",AB529=2,"Principiante avanzado",AB529=3,"Competente",AB529=4,"Proficiente",AB529=5,"Master")</f>
        <v>Competente</v>
      </c>
      <c r="AD529" s="21" t="str">
        <f t="shared" si="45"/>
        <v>EVALUACIÓN</v>
      </c>
    </row>
    <row r="530" spans="1:30" x14ac:dyDescent="0.25">
      <c r="A530" t="s">
        <v>194</v>
      </c>
      <c r="B530" t="s">
        <v>200</v>
      </c>
      <c r="C530" t="s">
        <v>205</v>
      </c>
      <c r="D530" t="s">
        <v>207</v>
      </c>
      <c r="E530" t="s">
        <v>241</v>
      </c>
      <c r="F530" t="s">
        <v>280</v>
      </c>
      <c r="G530" t="s">
        <v>323</v>
      </c>
      <c r="H530" s="5">
        <v>44409</v>
      </c>
      <c r="I530" s="1">
        <f t="shared" ca="1" si="42"/>
        <v>22</v>
      </c>
      <c r="J530" s="1" t="str">
        <f t="shared" ca="1" si="43"/>
        <v>3. Mayor a 6 meses</v>
      </c>
      <c r="K530" t="str">
        <f t="shared" si="41"/>
        <v>NO</v>
      </c>
      <c r="L530" t="s">
        <v>330</v>
      </c>
      <c r="M530" t="s">
        <v>337</v>
      </c>
      <c r="N530" t="s">
        <v>345</v>
      </c>
      <c r="O530" t="s">
        <v>345</v>
      </c>
      <c r="P530" t="str">
        <f t="shared" si="44"/>
        <v>ALBERTO GERMAN POLAR CHAVEZModelos Bancarios</v>
      </c>
      <c r="Q530">
        <v>2</v>
      </c>
      <c r="R530" t="s">
        <v>4</v>
      </c>
      <c r="S530" t="s">
        <v>21</v>
      </c>
      <c r="T530" s="21">
        <v>3</v>
      </c>
      <c r="U530" s="21" t="str" cm="1">
        <f t="array" ref="U530">_xlfn.IFS(T530=0,"Prenovato",T530=1,"Novato",T530=2,"Principiante avanzado",T530=3,"Competente",T530=4,"Proficiente",T530=5,"Master")</f>
        <v>Competente</v>
      </c>
      <c r="V530" s="21">
        <v>3</v>
      </c>
      <c r="W530" s="21" t="str" cm="1">
        <f t="array" ref="W530">_xlfn.IFS(V530=0,"No evidenciado",V530=1,"Novato",V530=2,"Principiante avanzado",V530=3,"Competente",V530=4,"Proficiente",V530=5,"Master")</f>
        <v>Competente</v>
      </c>
      <c r="X530" s="21">
        <v>3</v>
      </c>
      <c r="Y530" s="21" t="str" cm="1">
        <f t="array" ref="Y530">_xlfn.IFS(X530=0,"No evidenciado",X530=1,"Novato",X530=2,"Principiante avanzado",X530=3,"Competente",X530=4,"Proficiente",X530=5,"Master")</f>
        <v>Competente</v>
      </c>
      <c r="Z530" s="21">
        <v>3</v>
      </c>
      <c r="AA530" s="21" t="str" cm="1">
        <f t="array" ref="AA530">_xlfn.IFS(Z530=0,"No evidenciado",Z530=1,"Novato",Z530=2,"Principiante avanzado",Z530=3,"Competente",Z530=4,"Proficiente",Z530=5,"Master")</f>
        <v>Competente</v>
      </c>
      <c r="AB530" s="21">
        <v>3</v>
      </c>
      <c r="AC530" s="21" t="str" cm="1">
        <f t="array" ref="AC530">_xlfn.IFS(AB530=0,"Prenovato",AB530=1,"Novato",AB530=2,"Principiante avanzado",AB530=3,"Competente",AB530=4,"Proficiente",AB530=5,"Master")</f>
        <v>Competente</v>
      </c>
      <c r="AD530" s="21" t="str">
        <f t="shared" si="45"/>
        <v>EVALUACIÓN</v>
      </c>
    </row>
    <row r="531" spans="1:30" x14ac:dyDescent="0.25">
      <c r="A531" t="s">
        <v>194</v>
      </c>
      <c r="B531" t="s">
        <v>200</v>
      </c>
      <c r="C531" t="s">
        <v>205</v>
      </c>
      <c r="D531" t="s">
        <v>207</v>
      </c>
      <c r="E531" t="s">
        <v>241</v>
      </c>
      <c r="F531" t="s">
        <v>280</v>
      </c>
      <c r="G531" t="s">
        <v>323</v>
      </c>
      <c r="H531" s="5">
        <v>44409</v>
      </c>
      <c r="I531" s="1">
        <f t="shared" ca="1" si="42"/>
        <v>22</v>
      </c>
      <c r="J531" s="1" t="str">
        <f t="shared" ca="1" si="43"/>
        <v>3. Mayor a 6 meses</v>
      </c>
      <c r="K531" t="str">
        <f t="shared" si="41"/>
        <v>NO</v>
      </c>
      <c r="L531" t="s">
        <v>330</v>
      </c>
      <c r="M531" t="s">
        <v>336</v>
      </c>
      <c r="N531" t="s">
        <v>345</v>
      </c>
      <c r="O531" t="s">
        <v>345</v>
      </c>
      <c r="P531" t="str">
        <f t="shared" si="44"/>
        <v>ALBERTO GERMAN POLAR CHAVEZPatrones de Arq. Datos</v>
      </c>
      <c r="Q531">
        <v>3</v>
      </c>
      <c r="R531" t="s">
        <v>5</v>
      </c>
      <c r="S531" t="s">
        <v>21</v>
      </c>
      <c r="T531" s="21">
        <v>3</v>
      </c>
      <c r="U531" s="21" t="str" cm="1">
        <f t="array" ref="U531">_xlfn.IFS(T531=0,"Prenovato",T531=1,"Novato",T531=2,"Principiante avanzado",T531=3,"Competente",T531=4,"Proficiente",T531=5,"Master")</f>
        <v>Competente</v>
      </c>
      <c r="V531" s="21">
        <v>3</v>
      </c>
      <c r="W531" s="21" t="str" cm="1">
        <f t="array" ref="W531">_xlfn.IFS(V531=0,"No evidenciado",V531=1,"Novato",V531=2,"Principiante avanzado",V531=3,"Competente",V531=4,"Proficiente",V531=5,"Master")</f>
        <v>Competente</v>
      </c>
      <c r="X531" s="21">
        <v>3</v>
      </c>
      <c r="Y531" s="21" t="str" cm="1">
        <f t="array" ref="Y531">_xlfn.IFS(X531=0,"No evidenciado",X531=1,"Novato",X531=2,"Principiante avanzado",X531=3,"Competente",X531=4,"Proficiente",X531=5,"Master")</f>
        <v>Competente</v>
      </c>
      <c r="Z531" s="21">
        <v>3</v>
      </c>
      <c r="AA531" s="21" t="str" cm="1">
        <f t="array" ref="AA531">_xlfn.IFS(Z531=0,"No evidenciado",Z531=1,"Novato",Z531=2,"Principiante avanzado",Z531=3,"Competente",Z531=4,"Proficiente",Z531=5,"Master")</f>
        <v>Competente</v>
      </c>
      <c r="AB531" s="21">
        <v>3</v>
      </c>
      <c r="AC531" s="21" t="str" cm="1">
        <f t="array" ref="AC531">_xlfn.IFS(AB531=0,"Prenovato",AB531=1,"Novato",AB531=2,"Principiante avanzado",AB531=3,"Competente",AB531=4,"Proficiente",AB531=5,"Master")</f>
        <v>Competente</v>
      </c>
      <c r="AD531" s="21" t="str">
        <f t="shared" si="45"/>
        <v>EVALUACIÓN</v>
      </c>
    </row>
    <row r="532" spans="1:30" x14ac:dyDescent="0.25">
      <c r="A532" t="s">
        <v>194</v>
      </c>
      <c r="B532" t="s">
        <v>200</v>
      </c>
      <c r="C532" t="s">
        <v>205</v>
      </c>
      <c r="D532" t="s">
        <v>207</v>
      </c>
      <c r="E532" t="s">
        <v>241</v>
      </c>
      <c r="F532" t="s">
        <v>280</v>
      </c>
      <c r="G532" t="s">
        <v>323</v>
      </c>
      <c r="H532" s="5">
        <v>44409</v>
      </c>
      <c r="I532" s="1">
        <f t="shared" ca="1" si="42"/>
        <v>22</v>
      </c>
      <c r="J532" s="1" t="str">
        <f t="shared" ca="1" si="43"/>
        <v>3. Mayor a 6 meses</v>
      </c>
      <c r="K532" t="str">
        <f t="shared" si="41"/>
        <v>NO</v>
      </c>
      <c r="L532" t="s">
        <v>330</v>
      </c>
      <c r="M532" t="s">
        <v>338</v>
      </c>
      <c r="N532" t="s">
        <v>346</v>
      </c>
      <c r="O532" t="s">
        <v>345</v>
      </c>
      <c r="P532" t="str">
        <f t="shared" si="44"/>
        <v>ALBERTO GERMAN POLAR CHAVEZOpen Banking</v>
      </c>
      <c r="Q532">
        <v>2</v>
      </c>
      <c r="R532" t="s">
        <v>4</v>
      </c>
      <c r="S532" t="s">
        <v>21</v>
      </c>
      <c r="T532" s="21">
        <v>3</v>
      </c>
      <c r="U532" s="21" t="str" cm="1">
        <f t="array" ref="U532">_xlfn.IFS(T532=0,"Prenovato",T532=1,"Novato",T532=2,"Principiante avanzado",T532=3,"Competente",T532=4,"Proficiente",T532=5,"Master")</f>
        <v>Competente</v>
      </c>
      <c r="V532" s="21">
        <v>3</v>
      </c>
      <c r="W532" s="21" t="str" cm="1">
        <f t="array" ref="W532">_xlfn.IFS(V532=0,"No evidenciado",V532=1,"Novato",V532=2,"Principiante avanzado",V532=3,"Competente",V532=4,"Proficiente",V532=5,"Master")</f>
        <v>Competente</v>
      </c>
      <c r="X532" s="21">
        <v>3</v>
      </c>
      <c r="Y532" s="21" t="str" cm="1">
        <f t="array" ref="Y532">_xlfn.IFS(X532=0,"No evidenciado",X532=1,"Novato",X532=2,"Principiante avanzado",X532=3,"Competente",X532=4,"Proficiente",X532=5,"Master")</f>
        <v>Competente</v>
      </c>
      <c r="Z532" s="21">
        <v>3</v>
      </c>
      <c r="AA532" s="21" t="str" cm="1">
        <f t="array" ref="AA532">_xlfn.IFS(Z532=0,"No evidenciado",Z532=1,"Novato",Z532=2,"Principiante avanzado",Z532=3,"Competente",Z532=4,"Proficiente",Z532=5,"Master")</f>
        <v>Competente</v>
      </c>
      <c r="AB532" s="21">
        <v>3</v>
      </c>
      <c r="AC532" s="21" t="str" cm="1">
        <f t="array" ref="AC532">_xlfn.IFS(AB532=0,"Prenovato",AB532=1,"Novato",AB532=2,"Principiante avanzado",AB532=3,"Competente",AB532=4,"Proficiente",AB532=5,"Master")</f>
        <v>Competente</v>
      </c>
      <c r="AD532" s="21" t="str">
        <f t="shared" si="45"/>
        <v>EVALUACIÓN</v>
      </c>
    </row>
    <row r="533" spans="1:30" x14ac:dyDescent="0.25">
      <c r="A533" t="s">
        <v>194</v>
      </c>
      <c r="B533" t="s">
        <v>200</v>
      </c>
      <c r="C533" t="s">
        <v>205</v>
      </c>
      <c r="D533" t="s">
        <v>207</v>
      </c>
      <c r="E533" t="s">
        <v>241</v>
      </c>
      <c r="F533" t="s">
        <v>280</v>
      </c>
      <c r="G533" t="s">
        <v>323</v>
      </c>
      <c r="H533" s="5">
        <v>44409</v>
      </c>
      <c r="I533" s="1">
        <f t="shared" ca="1" si="42"/>
        <v>22</v>
      </c>
      <c r="J533" s="1" t="str">
        <f t="shared" ca="1" si="43"/>
        <v>3. Mayor a 6 meses</v>
      </c>
      <c r="K533" t="str">
        <f t="shared" si="41"/>
        <v>NO</v>
      </c>
      <c r="L533" t="s">
        <v>330</v>
      </c>
      <c r="M533" t="s">
        <v>335</v>
      </c>
      <c r="N533" t="s">
        <v>31</v>
      </c>
      <c r="O533" t="s">
        <v>31</v>
      </c>
      <c r="P533" t="str">
        <f t="shared" si="44"/>
        <v>ALBERTO GERMAN POLAR CHAVEZPatrones de Arq. Soluciones</v>
      </c>
      <c r="Q533">
        <v>3</v>
      </c>
      <c r="R533" t="s">
        <v>5</v>
      </c>
      <c r="S533" t="s">
        <v>21</v>
      </c>
      <c r="T533" s="21">
        <v>3</v>
      </c>
      <c r="U533" s="21" t="str" cm="1">
        <f t="array" ref="U533">_xlfn.IFS(T533=0,"Prenovato",T533=1,"Novato",T533=2,"Principiante avanzado",T533=3,"Competente",T533=4,"Proficiente",T533=5,"Master")</f>
        <v>Competente</v>
      </c>
      <c r="V533" s="21">
        <v>3</v>
      </c>
      <c r="W533" s="21" t="str" cm="1">
        <f t="array" ref="W533">_xlfn.IFS(V533=0,"No evidenciado",V533=1,"Novato",V533=2,"Principiante avanzado",V533=3,"Competente",V533=4,"Proficiente",V533=5,"Master")</f>
        <v>Competente</v>
      </c>
      <c r="X533" s="21">
        <v>3</v>
      </c>
      <c r="Y533" s="21" t="str" cm="1">
        <f t="array" ref="Y533">_xlfn.IFS(X533=0,"No evidenciado",X533=1,"Novato",X533=2,"Principiante avanzado",X533=3,"Competente",X533=4,"Proficiente",X533=5,"Master")</f>
        <v>Competente</v>
      </c>
      <c r="Z533" s="21">
        <v>3</v>
      </c>
      <c r="AA533" s="21" t="str" cm="1">
        <f t="array" ref="AA533">_xlfn.IFS(Z533=0,"No evidenciado",Z533=1,"Novato",Z533=2,"Principiante avanzado",Z533=3,"Competente",Z533=4,"Proficiente",Z533=5,"Master")</f>
        <v>Competente</v>
      </c>
      <c r="AB533" s="21">
        <v>3</v>
      </c>
      <c r="AC533" s="21" t="str" cm="1">
        <f t="array" ref="AC533">_xlfn.IFS(AB533=0,"Prenovato",AB533=1,"Novato",AB533=2,"Principiante avanzado",AB533=3,"Competente",AB533=4,"Proficiente",AB533=5,"Master")</f>
        <v>Competente</v>
      </c>
      <c r="AD533" s="21" t="str">
        <f t="shared" si="45"/>
        <v>EVALUACIÓN</v>
      </c>
    </row>
    <row r="534" spans="1:30" x14ac:dyDescent="0.25">
      <c r="A534" t="s">
        <v>198</v>
      </c>
      <c r="B534" t="s">
        <v>204</v>
      </c>
      <c r="C534" t="s">
        <v>205</v>
      </c>
      <c r="D534" t="s">
        <v>207</v>
      </c>
      <c r="E534" t="s">
        <v>242</v>
      </c>
      <c r="F534" t="s">
        <v>281</v>
      </c>
      <c r="G534" t="s">
        <v>324</v>
      </c>
      <c r="H534" s="5">
        <v>44409</v>
      </c>
      <c r="I534" s="1">
        <f t="shared" ca="1" si="42"/>
        <v>22</v>
      </c>
      <c r="J534" s="1" t="str">
        <f t="shared" ca="1" si="43"/>
        <v>3. Mayor a 6 meses</v>
      </c>
      <c r="K534" t="str">
        <f t="shared" si="41"/>
        <v>NO</v>
      </c>
      <c r="L534" t="s">
        <v>330</v>
      </c>
      <c r="M534" t="s">
        <v>343</v>
      </c>
      <c r="N534" t="s">
        <v>31</v>
      </c>
      <c r="O534" t="s">
        <v>31</v>
      </c>
      <c r="P534" t="str">
        <f t="shared" si="44"/>
        <v>JESUS EDWAR PACHECO CONDORIDiseño de Arq. Soluciones</v>
      </c>
      <c r="Q534">
        <v>3</v>
      </c>
      <c r="R534" t="s">
        <v>5</v>
      </c>
      <c r="S534" t="s">
        <v>21</v>
      </c>
      <c r="T534" s="21">
        <v>3</v>
      </c>
      <c r="U534" s="21" t="str" cm="1">
        <f t="array" ref="U534">_xlfn.IFS(T534=0,"Prenovato",T534=1,"Novato",T534=2,"Principiante avanzado",T534=3,"Competente",T534=4,"Proficiente",T534=5,"Master")</f>
        <v>Competente</v>
      </c>
      <c r="V534" s="21">
        <v>4</v>
      </c>
      <c r="W534" s="21" t="str" cm="1">
        <f t="array" ref="W534">_xlfn.IFS(V534=0,"No evidenciado",V534=1,"Novato",V534=2,"Principiante avanzado",V534=3,"Competente",V534=4,"Proficiente",V534=5,"Master")</f>
        <v>Proficiente</v>
      </c>
      <c r="X534" s="21">
        <v>4</v>
      </c>
      <c r="Y534" s="21" t="str" cm="1">
        <f t="array" ref="Y534">_xlfn.IFS(X534=0,"No evidenciado",X534=1,"Novato",X534=2,"Principiante avanzado",X534=3,"Competente",X534=4,"Proficiente",X534=5,"Master")</f>
        <v>Proficiente</v>
      </c>
      <c r="Z534" s="21">
        <v>3</v>
      </c>
      <c r="AA534" s="21" t="str" cm="1">
        <f t="array" ref="AA534">_xlfn.IFS(Z534=0,"No evidenciado",Z534=1,"Novato",Z534=2,"Principiante avanzado",Z534=3,"Competente",Z534=4,"Proficiente",Z534=5,"Master")</f>
        <v>Competente</v>
      </c>
      <c r="AB534" s="21">
        <v>3</v>
      </c>
      <c r="AC534" s="21" t="str" cm="1">
        <f t="array" ref="AC534">_xlfn.IFS(AB534=0,"Prenovato",AB534=1,"Novato",AB534=2,"Principiante avanzado",AB534=3,"Competente",AB534=4,"Proficiente",AB534=5,"Master")</f>
        <v>Competente</v>
      </c>
      <c r="AD534" s="21" t="str">
        <f t="shared" si="45"/>
        <v>EVALUACIÓN</v>
      </c>
    </row>
    <row r="535" spans="1:30" x14ac:dyDescent="0.25">
      <c r="A535" t="s">
        <v>198</v>
      </c>
      <c r="B535" t="s">
        <v>204</v>
      </c>
      <c r="C535" t="s">
        <v>205</v>
      </c>
      <c r="D535" t="s">
        <v>207</v>
      </c>
      <c r="E535" t="s">
        <v>242</v>
      </c>
      <c r="F535" t="s">
        <v>281</v>
      </c>
      <c r="G535" t="s">
        <v>324</v>
      </c>
      <c r="H535" s="5">
        <v>44409</v>
      </c>
      <c r="I535" s="1">
        <f t="shared" ca="1" si="42"/>
        <v>22</v>
      </c>
      <c r="J535" s="1" t="str">
        <f t="shared" ca="1" si="43"/>
        <v>3. Mayor a 6 meses</v>
      </c>
      <c r="K535" t="str">
        <f t="shared" si="41"/>
        <v>NO</v>
      </c>
      <c r="L535" t="s">
        <v>330</v>
      </c>
      <c r="M535" t="s">
        <v>344</v>
      </c>
      <c r="N535" t="s">
        <v>345</v>
      </c>
      <c r="O535" t="s">
        <v>345</v>
      </c>
      <c r="P535" t="str">
        <f t="shared" si="44"/>
        <v>JESUS EDWAR PACHECO CONDORIAutomatización</v>
      </c>
      <c r="Q535">
        <v>1</v>
      </c>
      <c r="R535" t="s">
        <v>6</v>
      </c>
      <c r="S535" t="s">
        <v>21</v>
      </c>
      <c r="T535" s="21">
        <v>3</v>
      </c>
      <c r="U535" s="21" t="str" cm="1">
        <f t="array" ref="U535">_xlfn.IFS(T535=0,"Prenovato",T535=1,"Novato",T535=2,"Principiante avanzado",T535=3,"Competente",T535=4,"Proficiente",T535=5,"Master")</f>
        <v>Competente</v>
      </c>
      <c r="V535" s="21">
        <v>4</v>
      </c>
      <c r="W535" s="21" t="str" cm="1">
        <f t="array" ref="W535">_xlfn.IFS(V535=0,"No evidenciado",V535=1,"Novato",V535=2,"Principiante avanzado",V535=3,"Competente",V535=4,"Proficiente",V535=5,"Master")</f>
        <v>Proficiente</v>
      </c>
      <c r="X535" s="21">
        <v>4</v>
      </c>
      <c r="Y535" s="21" t="str" cm="1">
        <f t="array" ref="Y535">_xlfn.IFS(X535=0,"No evidenciado",X535=1,"Novato",X535=2,"Principiante avanzado",X535=3,"Competente",X535=4,"Proficiente",X535=5,"Master")</f>
        <v>Proficiente</v>
      </c>
      <c r="Z535" s="21">
        <v>3</v>
      </c>
      <c r="AA535" s="21" t="str" cm="1">
        <f t="array" ref="AA535">_xlfn.IFS(Z535=0,"No evidenciado",Z535=1,"Novato",Z535=2,"Principiante avanzado",Z535=3,"Competente",Z535=4,"Proficiente",Z535=5,"Master")</f>
        <v>Competente</v>
      </c>
      <c r="AB535" s="21">
        <v>3</v>
      </c>
      <c r="AC535" s="21" t="str" cm="1">
        <f t="array" ref="AC535">_xlfn.IFS(AB535=0,"Prenovato",AB535=1,"Novato",AB535=2,"Principiante avanzado",AB535=3,"Competente",AB535=4,"Proficiente",AB535=5,"Master")</f>
        <v>Competente</v>
      </c>
      <c r="AD535" s="21" t="str">
        <f t="shared" si="45"/>
        <v>EVALUACIÓN</v>
      </c>
    </row>
    <row r="536" spans="1:30" x14ac:dyDescent="0.25">
      <c r="A536" t="s">
        <v>198</v>
      </c>
      <c r="B536" t="s">
        <v>204</v>
      </c>
      <c r="C536" t="s">
        <v>205</v>
      </c>
      <c r="D536" t="s">
        <v>207</v>
      </c>
      <c r="E536" t="s">
        <v>242</v>
      </c>
      <c r="F536" t="s">
        <v>281</v>
      </c>
      <c r="G536" t="s">
        <v>324</v>
      </c>
      <c r="H536" s="5">
        <v>44409</v>
      </c>
      <c r="I536" s="1">
        <f t="shared" ca="1" si="42"/>
        <v>22</v>
      </c>
      <c r="J536" s="1" t="str">
        <f t="shared" ca="1" si="43"/>
        <v>3. Mayor a 6 meses</v>
      </c>
      <c r="K536" t="str">
        <f t="shared" si="41"/>
        <v>NO</v>
      </c>
      <c r="L536" t="s">
        <v>330</v>
      </c>
      <c r="M536" t="s">
        <v>335</v>
      </c>
      <c r="N536" t="s">
        <v>31</v>
      </c>
      <c r="O536" t="s">
        <v>31</v>
      </c>
      <c r="P536" t="str">
        <f t="shared" si="44"/>
        <v>JESUS EDWAR PACHECO CONDORIPatrones de Arq. Soluciones</v>
      </c>
      <c r="Q536">
        <v>3</v>
      </c>
      <c r="R536" t="s">
        <v>5</v>
      </c>
      <c r="S536" t="s">
        <v>21</v>
      </c>
      <c r="T536" s="21">
        <v>3</v>
      </c>
      <c r="U536" s="21" t="str" cm="1">
        <f t="array" ref="U536">_xlfn.IFS(T536=0,"Prenovato",T536=1,"Novato",T536=2,"Principiante avanzado",T536=3,"Competente",T536=4,"Proficiente",T536=5,"Master")</f>
        <v>Competente</v>
      </c>
      <c r="V536" s="21">
        <v>4</v>
      </c>
      <c r="W536" s="21" t="str" cm="1">
        <f t="array" ref="W536">_xlfn.IFS(V536=0,"No evidenciado",V536=1,"Novato",V536=2,"Principiante avanzado",V536=3,"Competente",V536=4,"Proficiente",V536=5,"Master")</f>
        <v>Proficiente</v>
      </c>
      <c r="X536" s="21">
        <v>4</v>
      </c>
      <c r="Y536" s="21" t="str" cm="1">
        <f t="array" ref="Y536">_xlfn.IFS(X536=0,"No evidenciado",X536=1,"Novato",X536=2,"Principiante avanzado",X536=3,"Competente",X536=4,"Proficiente",X536=5,"Master")</f>
        <v>Proficiente</v>
      </c>
      <c r="Z536" s="21">
        <v>3</v>
      </c>
      <c r="AA536" s="21" t="str" cm="1">
        <f t="array" ref="AA536">_xlfn.IFS(Z536=0,"No evidenciado",Z536=1,"Novato",Z536=2,"Principiante avanzado",Z536=3,"Competente",Z536=4,"Proficiente",Z536=5,"Master")</f>
        <v>Competente</v>
      </c>
      <c r="AB536" s="21">
        <v>3</v>
      </c>
      <c r="AC536" s="21" t="str" cm="1">
        <f t="array" ref="AC536">_xlfn.IFS(AB536=0,"Prenovato",AB536=1,"Novato",AB536=2,"Principiante avanzado",AB536=3,"Competente",AB536=4,"Proficiente",AB536=5,"Master")</f>
        <v>Competente</v>
      </c>
      <c r="AD536" s="21" t="str">
        <f t="shared" si="45"/>
        <v>EVALUACIÓN</v>
      </c>
    </row>
    <row r="537" spans="1:30" x14ac:dyDescent="0.25">
      <c r="A537" t="s">
        <v>198</v>
      </c>
      <c r="B537" t="s">
        <v>204</v>
      </c>
      <c r="C537" t="s">
        <v>205</v>
      </c>
      <c r="D537" t="s">
        <v>207</v>
      </c>
      <c r="E537" t="s">
        <v>242</v>
      </c>
      <c r="F537" t="s">
        <v>281</v>
      </c>
      <c r="G537" t="s">
        <v>324</v>
      </c>
      <c r="H537" s="5">
        <v>44409</v>
      </c>
      <c r="I537" s="1">
        <f t="shared" ca="1" si="42"/>
        <v>22</v>
      </c>
      <c r="J537" s="1" t="str">
        <f t="shared" ca="1" si="43"/>
        <v>3. Mayor a 6 meses</v>
      </c>
      <c r="K537" t="str">
        <f t="shared" si="41"/>
        <v>NO</v>
      </c>
      <c r="L537" t="s">
        <v>330</v>
      </c>
      <c r="M537" t="s">
        <v>336</v>
      </c>
      <c r="N537" t="s">
        <v>345</v>
      </c>
      <c r="O537" t="s">
        <v>345</v>
      </c>
      <c r="P537" t="str">
        <f t="shared" si="44"/>
        <v>JESUS EDWAR PACHECO CONDORIPatrones de Arq. Datos</v>
      </c>
      <c r="Q537">
        <v>3</v>
      </c>
      <c r="R537" t="s">
        <v>5</v>
      </c>
      <c r="S537" t="s">
        <v>21</v>
      </c>
      <c r="T537" s="21">
        <v>3</v>
      </c>
      <c r="U537" s="21" t="str" cm="1">
        <f t="array" ref="U537">_xlfn.IFS(T537=0,"Prenovato",T537=1,"Novato",T537=2,"Principiante avanzado",T537=3,"Competente",T537=4,"Proficiente",T537=5,"Master")</f>
        <v>Competente</v>
      </c>
      <c r="V537" s="21">
        <v>4</v>
      </c>
      <c r="W537" s="21" t="str" cm="1">
        <f t="array" ref="W537">_xlfn.IFS(V537=0,"No evidenciado",V537=1,"Novato",V537=2,"Principiante avanzado",V537=3,"Competente",V537=4,"Proficiente",V537=5,"Master")</f>
        <v>Proficiente</v>
      </c>
      <c r="X537" s="21">
        <v>4</v>
      </c>
      <c r="Y537" s="21" t="str" cm="1">
        <f t="array" ref="Y537">_xlfn.IFS(X537=0,"No evidenciado",X537=1,"Novato",X537=2,"Principiante avanzado",X537=3,"Competente",X537=4,"Proficiente",X537=5,"Master")</f>
        <v>Proficiente</v>
      </c>
      <c r="Z537" s="21">
        <v>3</v>
      </c>
      <c r="AA537" s="21" t="str" cm="1">
        <f t="array" ref="AA537">_xlfn.IFS(Z537=0,"No evidenciado",Z537=1,"Novato",Z537=2,"Principiante avanzado",Z537=3,"Competente",Z537=4,"Proficiente",Z537=5,"Master")</f>
        <v>Competente</v>
      </c>
      <c r="AB537" s="21">
        <v>3</v>
      </c>
      <c r="AC537" s="21" t="str" cm="1">
        <f t="array" ref="AC537">_xlfn.IFS(AB537=0,"Prenovato",AB537=1,"Novato",AB537=2,"Principiante avanzado",AB537=3,"Competente",AB537=4,"Proficiente",AB537=5,"Master")</f>
        <v>Competente</v>
      </c>
      <c r="AD537" s="21" t="str">
        <f t="shared" si="45"/>
        <v>EVALUACIÓN</v>
      </c>
    </row>
    <row r="538" spans="1:30" x14ac:dyDescent="0.25">
      <c r="A538" t="s">
        <v>198</v>
      </c>
      <c r="B538" t="s">
        <v>204</v>
      </c>
      <c r="C538" t="s">
        <v>205</v>
      </c>
      <c r="D538" t="s">
        <v>207</v>
      </c>
      <c r="E538" t="s">
        <v>242</v>
      </c>
      <c r="F538" t="s">
        <v>281</v>
      </c>
      <c r="G538" t="s">
        <v>324</v>
      </c>
      <c r="H538" s="5">
        <v>44409</v>
      </c>
      <c r="I538" s="1">
        <f t="shared" ca="1" si="42"/>
        <v>22</v>
      </c>
      <c r="J538" s="1" t="str">
        <f t="shared" ca="1" si="43"/>
        <v>3. Mayor a 6 meses</v>
      </c>
      <c r="K538" t="str">
        <f t="shared" si="41"/>
        <v>NO</v>
      </c>
      <c r="L538" t="s">
        <v>330</v>
      </c>
      <c r="M538" t="s">
        <v>338</v>
      </c>
      <c r="N538" t="s">
        <v>346</v>
      </c>
      <c r="O538" t="s">
        <v>345</v>
      </c>
      <c r="P538" t="str">
        <f t="shared" si="44"/>
        <v>JESUS EDWAR PACHECO CONDORIOpen Banking</v>
      </c>
      <c r="Q538">
        <v>2</v>
      </c>
      <c r="R538" t="s">
        <v>4</v>
      </c>
      <c r="S538" t="s">
        <v>21</v>
      </c>
      <c r="T538" s="21">
        <v>3</v>
      </c>
      <c r="U538" s="21" t="str" cm="1">
        <f t="array" ref="U538">_xlfn.IFS(T538=0,"Prenovato",T538=1,"Novato",T538=2,"Principiante avanzado",T538=3,"Competente",T538=4,"Proficiente",T538=5,"Master")</f>
        <v>Competente</v>
      </c>
      <c r="V538" s="21">
        <v>4</v>
      </c>
      <c r="W538" s="21" t="str" cm="1">
        <f t="array" ref="W538">_xlfn.IFS(V538=0,"No evidenciado",V538=1,"Novato",V538=2,"Principiante avanzado",V538=3,"Competente",V538=4,"Proficiente",V538=5,"Master")</f>
        <v>Proficiente</v>
      </c>
      <c r="X538" s="21">
        <v>4</v>
      </c>
      <c r="Y538" s="21" t="str" cm="1">
        <f t="array" ref="Y538">_xlfn.IFS(X538=0,"No evidenciado",X538=1,"Novato",X538=2,"Principiante avanzado",X538=3,"Competente",X538=4,"Proficiente",X538=5,"Master")</f>
        <v>Proficiente</v>
      </c>
      <c r="Z538" s="21">
        <v>3</v>
      </c>
      <c r="AA538" s="21" t="str" cm="1">
        <f t="array" ref="AA538">_xlfn.IFS(Z538=0,"No evidenciado",Z538=1,"Novato",Z538=2,"Principiante avanzado",Z538=3,"Competente",Z538=4,"Proficiente",Z538=5,"Master")</f>
        <v>Competente</v>
      </c>
      <c r="AB538" s="21">
        <v>3</v>
      </c>
      <c r="AC538" s="21" t="str" cm="1">
        <f t="array" ref="AC538">_xlfn.IFS(AB538=0,"Prenovato",AB538=1,"Novato",AB538=2,"Principiante avanzado",AB538=3,"Competente",AB538=4,"Proficiente",AB538=5,"Master")</f>
        <v>Competente</v>
      </c>
      <c r="AD538" s="21" t="str">
        <f t="shared" si="45"/>
        <v>EVALUACIÓN</v>
      </c>
    </row>
    <row r="539" spans="1:30" x14ac:dyDescent="0.25">
      <c r="A539" t="s">
        <v>198</v>
      </c>
      <c r="B539" t="s">
        <v>204</v>
      </c>
      <c r="C539" t="s">
        <v>205</v>
      </c>
      <c r="D539" t="s">
        <v>207</v>
      </c>
      <c r="E539" t="s">
        <v>242</v>
      </c>
      <c r="F539" t="s">
        <v>281</v>
      </c>
      <c r="G539" t="s">
        <v>324</v>
      </c>
      <c r="H539" s="5">
        <v>44409</v>
      </c>
      <c r="I539" s="1">
        <f t="shared" ca="1" si="42"/>
        <v>22</v>
      </c>
      <c r="J539" s="1" t="str">
        <f t="shared" ca="1" si="43"/>
        <v>3. Mayor a 6 meses</v>
      </c>
      <c r="K539" t="str">
        <f t="shared" si="41"/>
        <v>NO</v>
      </c>
      <c r="L539" t="s">
        <v>330</v>
      </c>
      <c r="M539" t="s">
        <v>337</v>
      </c>
      <c r="N539" t="s">
        <v>345</v>
      </c>
      <c r="O539" t="s">
        <v>345</v>
      </c>
      <c r="P539" t="str">
        <f t="shared" si="44"/>
        <v>JESUS EDWAR PACHECO CONDORIModelos Bancarios</v>
      </c>
      <c r="Q539">
        <v>2</v>
      </c>
      <c r="R539" t="s">
        <v>4</v>
      </c>
      <c r="S539" t="s">
        <v>21</v>
      </c>
      <c r="T539" s="21">
        <v>3</v>
      </c>
      <c r="U539" s="21" t="str" cm="1">
        <f t="array" ref="U539">_xlfn.IFS(T539=0,"Prenovato",T539=1,"Novato",T539=2,"Principiante avanzado",T539=3,"Competente",T539=4,"Proficiente",T539=5,"Master")</f>
        <v>Competente</v>
      </c>
      <c r="V539" s="21">
        <v>4</v>
      </c>
      <c r="W539" s="21" t="str" cm="1">
        <f t="array" ref="W539">_xlfn.IFS(V539=0,"No evidenciado",V539=1,"Novato",V539=2,"Principiante avanzado",V539=3,"Competente",V539=4,"Proficiente",V539=5,"Master")</f>
        <v>Proficiente</v>
      </c>
      <c r="X539" s="21">
        <v>4</v>
      </c>
      <c r="Y539" s="21" t="str" cm="1">
        <f t="array" ref="Y539">_xlfn.IFS(X539=0,"No evidenciado",X539=1,"Novato",X539=2,"Principiante avanzado",X539=3,"Competente",X539=4,"Proficiente",X539=5,"Master")</f>
        <v>Proficiente</v>
      </c>
      <c r="Z539" s="21">
        <v>3</v>
      </c>
      <c r="AA539" s="21" t="str" cm="1">
        <f t="array" ref="AA539">_xlfn.IFS(Z539=0,"No evidenciado",Z539=1,"Novato",Z539=2,"Principiante avanzado",Z539=3,"Competente",Z539=4,"Proficiente",Z539=5,"Master")</f>
        <v>Competente</v>
      </c>
      <c r="AB539" s="21">
        <v>3</v>
      </c>
      <c r="AC539" s="21" t="str" cm="1">
        <f t="array" ref="AC539">_xlfn.IFS(AB539=0,"Prenovato",AB539=1,"Novato",AB539=2,"Principiante avanzado",AB539=3,"Competente",AB539=4,"Proficiente",AB539=5,"Master")</f>
        <v>Competente</v>
      </c>
      <c r="AD539" s="21" t="str">
        <f t="shared" si="45"/>
        <v>EVALUACIÓN</v>
      </c>
    </row>
    <row r="540" spans="1:30" x14ac:dyDescent="0.25">
      <c r="A540" t="s">
        <v>198</v>
      </c>
      <c r="B540" t="s">
        <v>204</v>
      </c>
      <c r="C540" t="s">
        <v>205</v>
      </c>
      <c r="D540" t="s">
        <v>207</v>
      </c>
      <c r="E540" t="s">
        <v>242</v>
      </c>
      <c r="F540" t="s">
        <v>281</v>
      </c>
      <c r="G540" t="s">
        <v>324</v>
      </c>
      <c r="H540" s="5">
        <v>44409</v>
      </c>
      <c r="I540" s="1">
        <f t="shared" ca="1" si="42"/>
        <v>22</v>
      </c>
      <c r="J540" s="1" t="str">
        <f t="shared" ca="1" si="43"/>
        <v>3. Mayor a 6 meses</v>
      </c>
      <c r="K540" t="str">
        <f t="shared" si="41"/>
        <v>NO</v>
      </c>
      <c r="L540" t="s">
        <v>330</v>
      </c>
      <c r="M540" t="s">
        <v>339</v>
      </c>
      <c r="N540" t="s">
        <v>346</v>
      </c>
      <c r="O540" t="s">
        <v>345</v>
      </c>
      <c r="P540" t="str">
        <f t="shared" si="44"/>
        <v>JESUS EDWAR PACHECO CONDORIMicroservicios y APIs</v>
      </c>
      <c r="Q540">
        <v>3</v>
      </c>
      <c r="R540" t="s">
        <v>5</v>
      </c>
      <c r="S540" t="s">
        <v>21</v>
      </c>
      <c r="T540" s="21">
        <v>3</v>
      </c>
      <c r="U540" s="21" t="str" cm="1">
        <f t="array" ref="U540">_xlfn.IFS(T540=0,"Prenovato",T540=1,"Novato",T540=2,"Principiante avanzado",T540=3,"Competente",T540=4,"Proficiente",T540=5,"Master")</f>
        <v>Competente</v>
      </c>
      <c r="V540" s="21">
        <v>4</v>
      </c>
      <c r="W540" s="21" t="str" cm="1">
        <f t="array" ref="W540">_xlfn.IFS(V540=0,"No evidenciado",V540=1,"Novato",V540=2,"Principiante avanzado",V540=3,"Competente",V540=4,"Proficiente",V540=5,"Master")</f>
        <v>Proficiente</v>
      </c>
      <c r="X540" s="21">
        <v>4</v>
      </c>
      <c r="Y540" s="21" t="str" cm="1">
        <f t="array" ref="Y540">_xlfn.IFS(X540=0,"No evidenciado",X540=1,"Novato",X540=2,"Principiante avanzado",X540=3,"Competente",X540=4,"Proficiente",X540=5,"Master")</f>
        <v>Proficiente</v>
      </c>
      <c r="Z540" s="21">
        <v>3</v>
      </c>
      <c r="AA540" s="21" t="str" cm="1">
        <f t="array" ref="AA540">_xlfn.IFS(Z540=0,"No evidenciado",Z540=1,"Novato",Z540=2,"Principiante avanzado",Z540=3,"Competente",Z540=4,"Proficiente",Z540=5,"Master")</f>
        <v>Competente</v>
      </c>
      <c r="AB540" s="21">
        <v>3</v>
      </c>
      <c r="AC540" s="21" t="str" cm="1">
        <f t="array" ref="AC540">_xlfn.IFS(AB540=0,"Prenovato",AB540=1,"Novato",AB540=2,"Principiante avanzado",AB540=3,"Competente",AB540=4,"Proficiente",AB540=5,"Master")</f>
        <v>Competente</v>
      </c>
      <c r="AD540" s="21" t="str">
        <f t="shared" si="45"/>
        <v>EVALUACIÓN</v>
      </c>
    </row>
    <row r="541" spans="1:30" x14ac:dyDescent="0.25">
      <c r="A541" t="s">
        <v>198</v>
      </c>
      <c r="B541" t="s">
        <v>204</v>
      </c>
      <c r="C541" t="s">
        <v>205</v>
      </c>
      <c r="D541" t="s">
        <v>207</v>
      </c>
      <c r="E541" t="s">
        <v>242</v>
      </c>
      <c r="F541" t="s">
        <v>281</v>
      </c>
      <c r="G541" t="s">
        <v>324</v>
      </c>
      <c r="H541" s="5">
        <v>44409</v>
      </c>
      <c r="I541" s="1">
        <f t="shared" ca="1" si="42"/>
        <v>22</v>
      </c>
      <c r="J541" s="1" t="str">
        <f t="shared" ca="1" si="43"/>
        <v>3. Mayor a 6 meses</v>
      </c>
      <c r="K541" t="str">
        <f t="shared" si="41"/>
        <v>NO</v>
      </c>
      <c r="L541" t="s">
        <v>330</v>
      </c>
      <c r="M541" t="s">
        <v>340</v>
      </c>
      <c r="N541" t="s">
        <v>346</v>
      </c>
      <c r="O541" t="s">
        <v>345</v>
      </c>
      <c r="P541" t="str">
        <f t="shared" si="44"/>
        <v>JESUS EDWAR PACHECO CONDORIIngeniería de software</v>
      </c>
      <c r="Q541">
        <v>2</v>
      </c>
      <c r="R541" t="s">
        <v>4</v>
      </c>
      <c r="S541" t="s">
        <v>21</v>
      </c>
      <c r="T541" s="21">
        <v>3</v>
      </c>
      <c r="U541" s="21" t="str" cm="1">
        <f t="array" ref="U541">_xlfn.IFS(T541=0,"Prenovato",T541=1,"Novato",T541=2,"Principiante avanzado",T541=3,"Competente",T541=4,"Proficiente",T541=5,"Master")</f>
        <v>Competente</v>
      </c>
      <c r="V541" s="21">
        <v>4</v>
      </c>
      <c r="W541" s="21" t="str" cm="1">
        <f t="array" ref="W541">_xlfn.IFS(V541=0,"No evidenciado",V541=1,"Novato",V541=2,"Principiante avanzado",V541=3,"Competente",V541=4,"Proficiente",V541=5,"Master")</f>
        <v>Proficiente</v>
      </c>
      <c r="X541" s="21">
        <v>4</v>
      </c>
      <c r="Y541" s="21" t="str" cm="1">
        <f t="array" ref="Y541">_xlfn.IFS(X541=0,"No evidenciado",X541=1,"Novato",X541=2,"Principiante avanzado",X541=3,"Competente",X541=4,"Proficiente",X541=5,"Master")</f>
        <v>Proficiente</v>
      </c>
      <c r="Z541" s="21">
        <v>3</v>
      </c>
      <c r="AA541" s="21" t="str" cm="1">
        <f t="array" ref="AA541">_xlfn.IFS(Z541=0,"No evidenciado",Z541=1,"Novato",Z541=2,"Principiante avanzado",Z541=3,"Competente",Z541=4,"Proficiente",Z541=5,"Master")</f>
        <v>Competente</v>
      </c>
      <c r="AB541" s="21">
        <v>3</v>
      </c>
      <c r="AC541" s="21" t="str" cm="1">
        <f t="array" ref="AC541">_xlfn.IFS(AB541=0,"Prenovato",AB541=1,"Novato",AB541=2,"Principiante avanzado",AB541=3,"Competente",AB541=4,"Proficiente",AB541=5,"Master")</f>
        <v>Competente</v>
      </c>
      <c r="AD541" s="21" t="str">
        <f t="shared" si="45"/>
        <v>EVALUACIÓN</v>
      </c>
    </row>
    <row r="542" spans="1:30" x14ac:dyDescent="0.25">
      <c r="A542" t="s">
        <v>198</v>
      </c>
      <c r="B542" t="s">
        <v>204</v>
      </c>
      <c r="C542" t="s">
        <v>205</v>
      </c>
      <c r="D542" t="s">
        <v>207</v>
      </c>
      <c r="E542" t="s">
        <v>242</v>
      </c>
      <c r="F542" t="s">
        <v>281</v>
      </c>
      <c r="G542" t="s">
        <v>324</v>
      </c>
      <c r="H542" s="5">
        <v>44409</v>
      </c>
      <c r="I542" s="1">
        <f t="shared" ca="1" si="42"/>
        <v>22</v>
      </c>
      <c r="J542" s="1" t="str">
        <f t="shared" ca="1" si="43"/>
        <v>3. Mayor a 6 meses</v>
      </c>
      <c r="K542" t="str">
        <f t="shared" si="41"/>
        <v>NO</v>
      </c>
      <c r="L542" t="s">
        <v>330</v>
      </c>
      <c r="M542" t="s">
        <v>341</v>
      </c>
      <c r="N542" t="s">
        <v>31</v>
      </c>
      <c r="O542" t="s">
        <v>31</v>
      </c>
      <c r="P542" t="str">
        <f t="shared" si="44"/>
        <v>JESUS EDWAR PACHECO CONDORIEcosistema BCP</v>
      </c>
      <c r="Q542">
        <v>3</v>
      </c>
      <c r="R542" t="s">
        <v>5</v>
      </c>
      <c r="S542" t="s">
        <v>21</v>
      </c>
      <c r="T542" s="21">
        <v>3</v>
      </c>
      <c r="U542" s="21" t="str" cm="1">
        <f t="array" ref="U542">_xlfn.IFS(T542=0,"Prenovato",T542=1,"Novato",T542=2,"Principiante avanzado",T542=3,"Competente",T542=4,"Proficiente",T542=5,"Master")</f>
        <v>Competente</v>
      </c>
      <c r="V542" s="21">
        <v>4</v>
      </c>
      <c r="W542" s="21" t="str" cm="1">
        <f t="array" ref="W542">_xlfn.IFS(V542=0,"No evidenciado",V542=1,"Novato",V542=2,"Principiante avanzado",V542=3,"Competente",V542=4,"Proficiente",V542=5,"Master")</f>
        <v>Proficiente</v>
      </c>
      <c r="X542" s="21">
        <v>4</v>
      </c>
      <c r="Y542" s="21" t="str" cm="1">
        <f t="array" ref="Y542">_xlfn.IFS(X542=0,"No evidenciado",X542=1,"Novato",X542=2,"Principiante avanzado",X542=3,"Competente",X542=4,"Proficiente",X542=5,"Master")</f>
        <v>Proficiente</v>
      </c>
      <c r="Z542" s="21">
        <v>3</v>
      </c>
      <c r="AA542" s="21" t="str" cm="1">
        <f t="array" ref="AA542">_xlfn.IFS(Z542=0,"No evidenciado",Z542=1,"Novato",Z542=2,"Principiante avanzado",Z542=3,"Competente",Z542=4,"Proficiente",Z542=5,"Master")</f>
        <v>Competente</v>
      </c>
      <c r="AB542" s="21">
        <v>3</v>
      </c>
      <c r="AC542" s="21" t="str" cm="1">
        <f t="array" ref="AC542">_xlfn.IFS(AB542=0,"Prenovato",AB542=1,"Novato",AB542=2,"Principiante avanzado",AB542=3,"Competente",AB542=4,"Proficiente",AB542=5,"Master")</f>
        <v>Competente</v>
      </c>
      <c r="AD542" s="21" t="str">
        <f t="shared" si="45"/>
        <v>EVALUACIÓN</v>
      </c>
    </row>
    <row r="543" spans="1:30" x14ac:dyDescent="0.25">
      <c r="A543" t="s">
        <v>198</v>
      </c>
      <c r="B543" t="s">
        <v>204</v>
      </c>
      <c r="C543" t="s">
        <v>205</v>
      </c>
      <c r="D543" t="s">
        <v>207</v>
      </c>
      <c r="E543" t="s">
        <v>242</v>
      </c>
      <c r="F543" t="s">
        <v>281</v>
      </c>
      <c r="G543" t="s">
        <v>324</v>
      </c>
      <c r="H543" s="5">
        <v>44409</v>
      </c>
      <c r="I543" s="1">
        <f t="shared" ca="1" si="42"/>
        <v>22</v>
      </c>
      <c r="J543" s="1" t="str">
        <f t="shared" ca="1" si="43"/>
        <v>3. Mayor a 6 meses</v>
      </c>
      <c r="K543" t="str">
        <f t="shared" si="41"/>
        <v>NO</v>
      </c>
      <c r="L543" t="s">
        <v>330</v>
      </c>
      <c r="M543" t="s">
        <v>342</v>
      </c>
      <c r="N543" t="s">
        <v>345</v>
      </c>
      <c r="O543" t="s">
        <v>345</v>
      </c>
      <c r="P543" t="str">
        <f t="shared" si="44"/>
        <v>JESUS EDWAR PACHECO CONDORIFrameworks de arquitectura empresarial</v>
      </c>
      <c r="Q543">
        <v>2</v>
      </c>
      <c r="R543" t="s">
        <v>4</v>
      </c>
      <c r="S543" t="s">
        <v>21</v>
      </c>
      <c r="T543" s="21">
        <v>3</v>
      </c>
      <c r="U543" s="21" t="str" cm="1">
        <f t="array" ref="U543">_xlfn.IFS(T543=0,"Prenovato",T543=1,"Novato",T543=2,"Principiante avanzado",T543=3,"Competente",T543=4,"Proficiente",T543=5,"Master")</f>
        <v>Competente</v>
      </c>
      <c r="V543" s="21">
        <v>4</v>
      </c>
      <c r="W543" s="21" t="str" cm="1">
        <f t="array" ref="W543">_xlfn.IFS(V543=0,"No evidenciado",V543=1,"Novato",V543=2,"Principiante avanzado",V543=3,"Competente",V543=4,"Proficiente",V543=5,"Master")</f>
        <v>Proficiente</v>
      </c>
      <c r="X543" s="21">
        <v>4</v>
      </c>
      <c r="Y543" s="21" t="str" cm="1">
        <f t="array" ref="Y543">_xlfn.IFS(X543=0,"No evidenciado",X543=1,"Novato",X543=2,"Principiante avanzado",X543=3,"Competente",X543=4,"Proficiente",X543=5,"Master")</f>
        <v>Proficiente</v>
      </c>
      <c r="Z543" s="21">
        <v>3</v>
      </c>
      <c r="AA543" s="21" t="str" cm="1">
        <f t="array" ref="AA543">_xlfn.IFS(Z543=0,"No evidenciado",Z543=1,"Novato",Z543=2,"Principiante avanzado",Z543=3,"Competente",Z543=4,"Proficiente",Z543=5,"Master")</f>
        <v>Competente</v>
      </c>
      <c r="AB543" s="21">
        <v>3</v>
      </c>
      <c r="AC543" s="21" t="str" cm="1">
        <f t="array" ref="AC543">_xlfn.IFS(AB543=0,"Prenovato",AB543=1,"Novato",AB543=2,"Principiante avanzado",AB543=3,"Competente",AB543=4,"Proficiente",AB543=5,"Master")</f>
        <v>Competente</v>
      </c>
      <c r="AD543" s="21" t="str">
        <f t="shared" si="45"/>
        <v>EVALUACIÓN</v>
      </c>
    </row>
    <row r="544" spans="1:30" x14ac:dyDescent="0.25">
      <c r="A544" t="s">
        <v>198</v>
      </c>
      <c r="B544" t="s">
        <v>204</v>
      </c>
      <c r="C544" t="s">
        <v>205</v>
      </c>
      <c r="D544" t="s">
        <v>207</v>
      </c>
      <c r="E544" t="s">
        <v>242</v>
      </c>
      <c r="F544" t="s">
        <v>281</v>
      </c>
      <c r="G544" t="s">
        <v>324</v>
      </c>
      <c r="H544" s="5">
        <v>44409</v>
      </c>
      <c r="I544" s="1">
        <f t="shared" ca="1" si="42"/>
        <v>22</v>
      </c>
      <c r="J544" s="1" t="str">
        <f t="shared" ca="1" si="43"/>
        <v>3. Mayor a 6 meses</v>
      </c>
      <c r="K544" t="str">
        <f t="shared" si="41"/>
        <v>NO</v>
      </c>
      <c r="L544" t="s">
        <v>330</v>
      </c>
      <c r="M544" t="s">
        <v>331</v>
      </c>
      <c r="N544" t="s">
        <v>345</v>
      </c>
      <c r="O544" t="s">
        <v>345</v>
      </c>
      <c r="P544" t="str">
        <f t="shared" si="44"/>
        <v>JESUS EDWAR PACHECO CONDORICloud</v>
      </c>
      <c r="Q544">
        <v>2</v>
      </c>
      <c r="R544" t="s">
        <v>4</v>
      </c>
      <c r="S544" t="s">
        <v>21</v>
      </c>
      <c r="T544" s="21">
        <v>3</v>
      </c>
      <c r="U544" s="21" t="str" cm="1">
        <f t="array" ref="U544">_xlfn.IFS(T544=0,"Prenovato",T544=1,"Novato",T544=2,"Principiante avanzado",T544=3,"Competente",T544=4,"Proficiente",T544=5,"Master")</f>
        <v>Competente</v>
      </c>
      <c r="V544" s="21">
        <v>4</v>
      </c>
      <c r="W544" s="21" t="str" cm="1">
        <f t="array" ref="W544">_xlfn.IFS(V544=0,"No evidenciado",V544=1,"Novato",V544=2,"Principiante avanzado",V544=3,"Competente",V544=4,"Proficiente",V544=5,"Master")</f>
        <v>Proficiente</v>
      </c>
      <c r="X544" s="21">
        <v>4</v>
      </c>
      <c r="Y544" s="21" t="str" cm="1">
        <f t="array" ref="Y544">_xlfn.IFS(X544=0,"No evidenciado",X544=1,"Novato",X544=2,"Principiante avanzado",X544=3,"Competente",X544=4,"Proficiente",X544=5,"Master")</f>
        <v>Proficiente</v>
      </c>
      <c r="Z544" s="21">
        <v>3</v>
      </c>
      <c r="AA544" s="21" t="str" cm="1">
        <f t="array" ref="AA544">_xlfn.IFS(Z544=0,"No evidenciado",Z544=1,"Novato",Z544=2,"Principiante avanzado",Z544=3,"Competente",Z544=4,"Proficiente",Z544=5,"Master")</f>
        <v>Competente</v>
      </c>
      <c r="AB544" s="21">
        <v>3</v>
      </c>
      <c r="AC544" s="21" t="str" cm="1">
        <f t="array" ref="AC544">_xlfn.IFS(AB544=0,"Prenovato",AB544=1,"Novato",AB544=2,"Principiante avanzado",AB544=3,"Competente",AB544=4,"Proficiente",AB544=5,"Master")</f>
        <v>Competente</v>
      </c>
      <c r="AD544" s="21" t="str">
        <f t="shared" si="45"/>
        <v>EVALUACIÓN</v>
      </c>
    </row>
    <row r="545" spans="1:30" x14ac:dyDescent="0.25">
      <c r="A545" t="s">
        <v>198</v>
      </c>
      <c r="B545" t="s">
        <v>204</v>
      </c>
      <c r="C545" t="s">
        <v>205</v>
      </c>
      <c r="D545" t="s">
        <v>207</v>
      </c>
      <c r="E545" t="s">
        <v>242</v>
      </c>
      <c r="F545" t="s">
        <v>281</v>
      </c>
      <c r="G545" t="s">
        <v>324</v>
      </c>
      <c r="H545" s="5">
        <v>44409</v>
      </c>
      <c r="I545" s="1">
        <f t="shared" ca="1" si="42"/>
        <v>22</v>
      </c>
      <c r="J545" s="1" t="str">
        <f t="shared" ca="1" si="43"/>
        <v>3. Mayor a 6 meses</v>
      </c>
      <c r="K545" t="str">
        <f t="shared" si="41"/>
        <v>NO</v>
      </c>
      <c r="L545" t="s">
        <v>330</v>
      </c>
      <c r="M545" t="s">
        <v>333</v>
      </c>
      <c r="N545" t="s">
        <v>345</v>
      </c>
      <c r="O545" t="s">
        <v>345</v>
      </c>
      <c r="P545" t="str">
        <f t="shared" si="44"/>
        <v>JESUS EDWAR PACHECO CONDORITecnología BCP</v>
      </c>
      <c r="Q545">
        <v>2</v>
      </c>
      <c r="R545" t="s">
        <v>4</v>
      </c>
      <c r="S545" t="s">
        <v>21</v>
      </c>
      <c r="T545" s="21">
        <v>3</v>
      </c>
      <c r="U545" s="21" t="str" cm="1">
        <f t="array" ref="U545">_xlfn.IFS(T545=0,"Prenovato",T545=1,"Novato",T545=2,"Principiante avanzado",T545=3,"Competente",T545=4,"Proficiente",T545=5,"Master")</f>
        <v>Competente</v>
      </c>
      <c r="V545" s="21">
        <v>4</v>
      </c>
      <c r="W545" s="21" t="str" cm="1">
        <f t="array" ref="W545">_xlfn.IFS(V545=0,"No evidenciado",V545=1,"Novato",V545=2,"Principiante avanzado",V545=3,"Competente",V545=4,"Proficiente",V545=5,"Master")</f>
        <v>Proficiente</v>
      </c>
      <c r="X545" s="21">
        <v>4</v>
      </c>
      <c r="Y545" s="21" t="str" cm="1">
        <f t="array" ref="Y545">_xlfn.IFS(X545=0,"No evidenciado",X545=1,"Novato",X545=2,"Principiante avanzado",X545=3,"Competente",X545=4,"Proficiente",X545=5,"Master")</f>
        <v>Proficiente</v>
      </c>
      <c r="Z545" s="21">
        <v>3</v>
      </c>
      <c r="AA545" s="21" t="str" cm="1">
        <f t="array" ref="AA545">_xlfn.IFS(Z545=0,"No evidenciado",Z545=1,"Novato",Z545=2,"Principiante avanzado",Z545=3,"Competente",Z545=4,"Proficiente",Z545=5,"Master")</f>
        <v>Competente</v>
      </c>
      <c r="AB545" s="21">
        <v>3</v>
      </c>
      <c r="AC545" s="21" t="str" cm="1">
        <f t="array" ref="AC545">_xlfn.IFS(AB545=0,"Prenovato",AB545=1,"Novato",AB545=2,"Principiante avanzado",AB545=3,"Competente",AB545=4,"Proficiente",AB545=5,"Master")</f>
        <v>Competente</v>
      </c>
      <c r="AD545" s="21" t="str">
        <f t="shared" si="45"/>
        <v>EVALUACIÓN</v>
      </c>
    </row>
    <row r="546" spans="1:30" x14ac:dyDescent="0.25">
      <c r="A546" t="s">
        <v>198</v>
      </c>
      <c r="B546" t="s">
        <v>204</v>
      </c>
      <c r="C546" t="s">
        <v>205</v>
      </c>
      <c r="D546" t="s">
        <v>207</v>
      </c>
      <c r="E546" t="s">
        <v>242</v>
      </c>
      <c r="F546" t="s">
        <v>281</v>
      </c>
      <c r="G546" t="s">
        <v>324</v>
      </c>
      <c r="H546" s="5">
        <v>44409</v>
      </c>
      <c r="I546" s="1">
        <f t="shared" ca="1" si="42"/>
        <v>22</v>
      </c>
      <c r="J546" s="1" t="str">
        <f t="shared" ca="1" si="43"/>
        <v>3. Mayor a 6 meses</v>
      </c>
      <c r="K546" t="str">
        <f t="shared" si="41"/>
        <v>NO</v>
      </c>
      <c r="L546" t="s">
        <v>330</v>
      </c>
      <c r="M546" t="s">
        <v>332</v>
      </c>
      <c r="N546" t="s">
        <v>345</v>
      </c>
      <c r="O546" t="s">
        <v>345</v>
      </c>
      <c r="P546" t="str">
        <f t="shared" si="44"/>
        <v>JESUS EDWAR PACHECO CONDORIPrincipios de seguridad</v>
      </c>
      <c r="Q546">
        <v>2</v>
      </c>
      <c r="R546" t="s">
        <v>4</v>
      </c>
      <c r="S546" t="s">
        <v>21</v>
      </c>
      <c r="T546" s="21">
        <v>3</v>
      </c>
      <c r="U546" s="21" t="str" cm="1">
        <f t="array" ref="U546">_xlfn.IFS(T546=0,"Prenovato",T546=1,"Novato",T546=2,"Principiante avanzado",T546=3,"Competente",T546=4,"Proficiente",T546=5,"Master")</f>
        <v>Competente</v>
      </c>
      <c r="V546" s="21">
        <v>4</v>
      </c>
      <c r="W546" s="21" t="str" cm="1">
        <f t="array" ref="W546">_xlfn.IFS(V546=0,"No evidenciado",V546=1,"Novato",V546=2,"Principiante avanzado",V546=3,"Competente",V546=4,"Proficiente",V546=5,"Master")</f>
        <v>Proficiente</v>
      </c>
      <c r="X546" s="21">
        <v>4</v>
      </c>
      <c r="Y546" s="21" t="str" cm="1">
        <f t="array" ref="Y546">_xlfn.IFS(X546=0,"No evidenciado",X546=1,"Novato",X546=2,"Principiante avanzado",X546=3,"Competente",X546=4,"Proficiente",X546=5,"Master")</f>
        <v>Proficiente</v>
      </c>
      <c r="Z546" s="21">
        <v>3</v>
      </c>
      <c r="AA546" s="21" t="str" cm="1">
        <f t="array" ref="AA546">_xlfn.IFS(Z546=0,"No evidenciado",Z546=1,"Novato",Z546=2,"Principiante avanzado",Z546=3,"Competente",Z546=4,"Proficiente",Z546=5,"Master")</f>
        <v>Competente</v>
      </c>
      <c r="AB546" s="21">
        <v>3</v>
      </c>
      <c r="AC546" s="21" t="str" cm="1">
        <f t="array" ref="AC546">_xlfn.IFS(AB546=0,"Prenovato",AB546=1,"Novato",AB546=2,"Principiante avanzado",AB546=3,"Competente",AB546=4,"Proficiente",AB546=5,"Master")</f>
        <v>Competente</v>
      </c>
      <c r="AD546" s="21" t="str">
        <f t="shared" si="45"/>
        <v>EVALUACIÓN</v>
      </c>
    </row>
    <row r="547" spans="1:30" x14ac:dyDescent="0.25">
      <c r="A547" t="s">
        <v>198</v>
      </c>
      <c r="B547" t="s">
        <v>204</v>
      </c>
      <c r="C547" t="s">
        <v>205</v>
      </c>
      <c r="D547" t="s">
        <v>207</v>
      </c>
      <c r="E547" t="s">
        <v>242</v>
      </c>
      <c r="F547" t="s">
        <v>281</v>
      </c>
      <c r="G547" t="s">
        <v>324</v>
      </c>
      <c r="H547" s="5">
        <v>44409</v>
      </c>
      <c r="I547" s="1">
        <f t="shared" ca="1" si="42"/>
        <v>22</v>
      </c>
      <c r="J547" s="1" t="str">
        <f t="shared" ca="1" si="43"/>
        <v>3. Mayor a 6 meses</v>
      </c>
      <c r="K547" t="str">
        <f t="shared" si="41"/>
        <v>NO</v>
      </c>
      <c r="L547" t="s">
        <v>330</v>
      </c>
      <c r="M547" t="s">
        <v>334</v>
      </c>
      <c r="N547" t="s">
        <v>31</v>
      </c>
      <c r="O547" t="s">
        <v>31</v>
      </c>
      <c r="P547" t="str">
        <f t="shared" si="44"/>
        <v>JESUS EDWAR PACHECO CONDORIPlataformas</v>
      </c>
      <c r="Q547">
        <v>3</v>
      </c>
      <c r="R547" t="s">
        <v>5</v>
      </c>
      <c r="S547" t="s">
        <v>21</v>
      </c>
      <c r="T547" s="21">
        <v>3</v>
      </c>
      <c r="U547" s="21" t="str" cm="1">
        <f t="array" ref="U547">_xlfn.IFS(T547=0,"Prenovato",T547=1,"Novato",T547=2,"Principiante avanzado",T547=3,"Competente",T547=4,"Proficiente",T547=5,"Master")</f>
        <v>Competente</v>
      </c>
      <c r="V547" s="21">
        <v>4</v>
      </c>
      <c r="W547" s="21" t="str" cm="1">
        <f t="array" ref="W547">_xlfn.IFS(V547=0,"No evidenciado",V547=1,"Novato",V547=2,"Principiante avanzado",V547=3,"Competente",V547=4,"Proficiente",V547=5,"Master")</f>
        <v>Proficiente</v>
      </c>
      <c r="X547" s="21">
        <v>4</v>
      </c>
      <c r="Y547" s="21" t="str" cm="1">
        <f t="array" ref="Y547">_xlfn.IFS(X547=0,"No evidenciado",X547=1,"Novato",X547=2,"Principiante avanzado",X547=3,"Competente",X547=4,"Proficiente",X547=5,"Master")</f>
        <v>Proficiente</v>
      </c>
      <c r="Z547" s="21">
        <v>3</v>
      </c>
      <c r="AA547" s="21" t="str" cm="1">
        <f t="array" ref="AA547">_xlfn.IFS(Z547=0,"No evidenciado",Z547=1,"Novato",Z547=2,"Principiante avanzado",Z547=3,"Competente",Z547=4,"Proficiente",Z547=5,"Master")</f>
        <v>Competente</v>
      </c>
      <c r="AB547" s="21">
        <v>3</v>
      </c>
      <c r="AC547" s="21" t="str" cm="1">
        <f t="array" ref="AC547">_xlfn.IFS(AB547=0,"Prenovato",AB547=1,"Novato",AB547=2,"Principiante avanzado",AB547=3,"Competente",AB547=4,"Proficiente",AB547=5,"Master")</f>
        <v>Competente</v>
      </c>
      <c r="AD547" s="21" t="str">
        <f t="shared" si="45"/>
        <v>EVALUACIÓN</v>
      </c>
    </row>
    <row r="548" spans="1:30" x14ac:dyDescent="0.25">
      <c r="A548" t="s">
        <v>196</v>
      </c>
      <c r="B548" t="s">
        <v>202</v>
      </c>
      <c r="C548" t="s">
        <v>205</v>
      </c>
      <c r="D548" t="s">
        <v>207</v>
      </c>
      <c r="E548" t="s">
        <v>243</v>
      </c>
      <c r="F548" t="s">
        <v>282</v>
      </c>
      <c r="G548" t="s">
        <v>325</v>
      </c>
      <c r="H548" s="5">
        <v>44593</v>
      </c>
      <c r="I548" s="1">
        <f t="shared" ca="1" si="42"/>
        <v>16</v>
      </c>
      <c r="J548" s="1" t="str">
        <f t="shared" ca="1" si="43"/>
        <v>3. Mayor a 6 meses</v>
      </c>
      <c r="K548" t="str">
        <f t="shared" si="41"/>
        <v>NO</v>
      </c>
      <c r="L548" t="s">
        <v>330</v>
      </c>
      <c r="M548" t="s">
        <v>331</v>
      </c>
      <c r="N548" t="s">
        <v>345</v>
      </c>
      <c r="O548" t="s">
        <v>345</v>
      </c>
      <c r="P548" t="str">
        <f t="shared" si="44"/>
        <v>YENG SU CHUQUIN ALARCONCloud</v>
      </c>
      <c r="Q548">
        <v>2</v>
      </c>
      <c r="R548" t="s">
        <v>4</v>
      </c>
      <c r="S548" t="s">
        <v>21</v>
      </c>
      <c r="T548" s="21">
        <v>1</v>
      </c>
      <c r="U548" s="21" t="str" cm="1">
        <f t="array" ref="U548">_xlfn.IFS(T548=0,"Prenovato",T548=1,"Novato",T548=2,"Principiante avanzado",T548=3,"Competente",T548=4,"Proficiente",T548=5,"Master")</f>
        <v>Novato</v>
      </c>
      <c r="V548" s="21">
        <v>2</v>
      </c>
      <c r="W548" s="21" t="str" cm="1">
        <f t="array" ref="W548">_xlfn.IFS(V548=0,"No evidenciado",V548=1,"Novato",V548=2,"Principiante avanzado",V548=3,"Competente",V548=4,"Proficiente",V548=5,"Master")</f>
        <v>Principiante avanzado</v>
      </c>
      <c r="X548" s="21">
        <v>2</v>
      </c>
      <c r="Y548" s="21" t="str" cm="1">
        <f t="array" ref="Y548">_xlfn.IFS(X548=0,"No evidenciado",X548=1,"Novato",X548=2,"Principiante avanzado",X548=3,"Competente",X548=4,"Proficiente",X548=5,"Master")</f>
        <v>Principiante avanzado</v>
      </c>
      <c r="Z548" s="21">
        <v>2</v>
      </c>
      <c r="AA548" s="21" t="str" cm="1">
        <f t="array" ref="AA548">_xlfn.IFS(Z548=0,"No evidenciado",Z548=1,"Novato",Z548=2,"Principiante avanzado",Z548=3,"Competente",Z548=4,"Proficiente",Z548=5,"Master")</f>
        <v>Principiante avanzado</v>
      </c>
      <c r="AB548" s="21">
        <v>1</v>
      </c>
      <c r="AC548" s="21" t="str" cm="1">
        <f t="array" ref="AC548">_xlfn.IFS(AB548=0,"Prenovato",AB548=1,"Novato",AB548=2,"Principiante avanzado",AB548=3,"Competente",AB548=4,"Proficiente",AB548=5,"Master")</f>
        <v>Novato</v>
      </c>
      <c r="AD548" s="21" t="str">
        <f t="shared" si="45"/>
        <v>EVALUACIÓN</v>
      </c>
    </row>
    <row r="549" spans="1:30" x14ac:dyDescent="0.25">
      <c r="A549" t="s">
        <v>196</v>
      </c>
      <c r="B549" t="s">
        <v>202</v>
      </c>
      <c r="C549" t="s">
        <v>205</v>
      </c>
      <c r="D549" t="s">
        <v>207</v>
      </c>
      <c r="E549" t="s">
        <v>243</v>
      </c>
      <c r="F549" t="s">
        <v>282</v>
      </c>
      <c r="G549" t="s">
        <v>325</v>
      </c>
      <c r="H549" s="5">
        <v>44593</v>
      </c>
      <c r="I549" s="1">
        <f t="shared" ca="1" si="42"/>
        <v>16</v>
      </c>
      <c r="J549" s="1" t="str">
        <f t="shared" ca="1" si="43"/>
        <v>3. Mayor a 6 meses</v>
      </c>
      <c r="K549" t="str">
        <f t="shared" si="41"/>
        <v>NO</v>
      </c>
      <c r="L549" t="s">
        <v>330</v>
      </c>
      <c r="M549" t="s">
        <v>332</v>
      </c>
      <c r="N549" t="s">
        <v>345</v>
      </c>
      <c r="O549" t="s">
        <v>345</v>
      </c>
      <c r="P549" t="str">
        <f t="shared" si="44"/>
        <v>YENG SU CHUQUIN ALARCONPrincipios de seguridad</v>
      </c>
      <c r="Q549">
        <v>2</v>
      </c>
      <c r="R549" t="s">
        <v>4</v>
      </c>
      <c r="S549" t="s">
        <v>21</v>
      </c>
      <c r="T549" s="21">
        <v>1</v>
      </c>
      <c r="U549" s="21" t="str" cm="1">
        <f t="array" ref="U549">_xlfn.IFS(T549=0,"Prenovato",T549=1,"Novato",T549=2,"Principiante avanzado",T549=3,"Competente",T549=4,"Proficiente",T549=5,"Master")</f>
        <v>Novato</v>
      </c>
      <c r="V549" s="21">
        <v>2</v>
      </c>
      <c r="W549" s="21" t="str" cm="1">
        <f t="array" ref="W549">_xlfn.IFS(V549=0,"No evidenciado",V549=1,"Novato",V549=2,"Principiante avanzado",V549=3,"Competente",V549=4,"Proficiente",V549=5,"Master")</f>
        <v>Principiante avanzado</v>
      </c>
      <c r="X549" s="21">
        <v>2</v>
      </c>
      <c r="Y549" s="21" t="str" cm="1">
        <f t="array" ref="Y549">_xlfn.IFS(X549=0,"No evidenciado",X549=1,"Novato",X549=2,"Principiante avanzado",X549=3,"Competente",X549=4,"Proficiente",X549=5,"Master")</f>
        <v>Principiante avanzado</v>
      </c>
      <c r="Z549" s="21">
        <v>2</v>
      </c>
      <c r="AA549" s="21" t="str" cm="1">
        <f t="array" ref="AA549">_xlfn.IFS(Z549=0,"No evidenciado",Z549=1,"Novato",Z549=2,"Principiante avanzado",Z549=3,"Competente",Z549=4,"Proficiente",Z549=5,"Master")</f>
        <v>Principiante avanzado</v>
      </c>
      <c r="AB549" s="21">
        <v>1</v>
      </c>
      <c r="AC549" s="21" t="str" cm="1">
        <f t="array" ref="AC549">_xlfn.IFS(AB549=0,"Prenovato",AB549=1,"Novato",AB549=2,"Principiante avanzado",AB549=3,"Competente",AB549=4,"Proficiente",AB549=5,"Master")</f>
        <v>Novato</v>
      </c>
      <c r="AD549" s="21" t="str">
        <f t="shared" si="45"/>
        <v>EVALUACIÓN</v>
      </c>
    </row>
    <row r="550" spans="1:30" x14ac:dyDescent="0.25">
      <c r="A550" t="s">
        <v>196</v>
      </c>
      <c r="B550" t="s">
        <v>202</v>
      </c>
      <c r="C550" t="s">
        <v>205</v>
      </c>
      <c r="D550" t="s">
        <v>207</v>
      </c>
      <c r="E550" t="s">
        <v>243</v>
      </c>
      <c r="F550" t="s">
        <v>282</v>
      </c>
      <c r="G550" t="s">
        <v>325</v>
      </c>
      <c r="H550" s="5">
        <v>44593</v>
      </c>
      <c r="I550" s="1">
        <f t="shared" ca="1" si="42"/>
        <v>16</v>
      </c>
      <c r="J550" s="1" t="str">
        <f t="shared" ca="1" si="43"/>
        <v>3. Mayor a 6 meses</v>
      </c>
      <c r="K550" t="str">
        <f t="shared" si="41"/>
        <v>NO</v>
      </c>
      <c r="L550" t="s">
        <v>330</v>
      </c>
      <c r="M550" t="s">
        <v>333</v>
      </c>
      <c r="N550" t="s">
        <v>345</v>
      </c>
      <c r="O550" t="s">
        <v>345</v>
      </c>
      <c r="P550" t="str">
        <f t="shared" si="44"/>
        <v>YENG SU CHUQUIN ALARCONTecnología BCP</v>
      </c>
      <c r="Q550">
        <v>1</v>
      </c>
      <c r="R550" t="s">
        <v>6</v>
      </c>
      <c r="S550" t="s">
        <v>21</v>
      </c>
      <c r="T550" s="21">
        <v>1</v>
      </c>
      <c r="U550" s="21" t="str" cm="1">
        <f t="array" ref="U550">_xlfn.IFS(T550=0,"Prenovato",T550=1,"Novato",T550=2,"Principiante avanzado",T550=3,"Competente",T550=4,"Proficiente",T550=5,"Master")</f>
        <v>Novato</v>
      </c>
      <c r="V550" s="21">
        <v>2</v>
      </c>
      <c r="W550" s="21" t="str" cm="1">
        <f t="array" ref="W550">_xlfn.IFS(V550=0,"No evidenciado",V550=1,"Novato",V550=2,"Principiante avanzado",V550=3,"Competente",V550=4,"Proficiente",V550=5,"Master")</f>
        <v>Principiante avanzado</v>
      </c>
      <c r="X550" s="21">
        <v>2</v>
      </c>
      <c r="Y550" s="21" t="str" cm="1">
        <f t="array" ref="Y550">_xlfn.IFS(X550=0,"No evidenciado",X550=1,"Novato",X550=2,"Principiante avanzado",X550=3,"Competente",X550=4,"Proficiente",X550=5,"Master")</f>
        <v>Principiante avanzado</v>
      </c>
      <c r="Z550" s="21">
        <v>2</v>
      </c>
      <c r="AA550" s="21" t="str" cm="1">
        <f t="array" ref="AA550">_xlfn.IFS(Z550=0,"No evidenciado",Z550=1,"Novato",Z550=2,"Principiante avanzado",Z550=3,"Competente",Z550=4,"Proficiente",Z550=5,"Master")</f>
        <v>Principiante avanzado</v>
      </c>
      <c r="AB550" s="21">
        <v>1</v>
      </c>
      <c r="AC550" s="21" t="str" cm="1">
        <f t="array" ref="AC550">_xlfn.IFS(AB550=0,"Prenovato",AB550=1,"Novato",AB550=2,"Principiante avanzado",AB550=3,"Competente",AB550=4,"Proficiente",AB550=5,"Master")</f>
        <v>Novato</v>
      </c>
      <c r="AD550" s="21" t="str">
        <f t="shared" si="45"/>
        <v>EVALUACIÓN</v>
      </c>
    </row>
    <row r="551" spans="1:30" x14ac:dyDescent="0.25">
      <c r="A551" t="s">
        <v>196</v>
      </c>
      <c r="B551" t="s">
        <v>202</v>
      </c>
      <c r="C551" t="s">
        <v>205</v>
      </c>
      <c r="D551" t="s">
        <v>207</v>
      </c>
      <c r="E551" t="s">
        <v>243</v>
      </c>
      <c r="F551" t="s">
        <v>282</v>
      </c>
      <c r="G551" t="s">
        <v>325</v>
      </c>
      <c r="H551" s="5">
        <v>44593</v>
      </c>
      <c r="I551" s="1">
        <f t="shared" ca="1" si="42"/>
        <v>16</v>
      </c>
      <c r="J551" s="1" t="str">
        <f t="shared" ca="1" si="43"/>
        <v>3. Mayor a 6 meses</v>
      </c>
      <c r="K551" t="str">
        <f t="shared" si="41"/>
        <v>NO</v>
      </c>
      <c r="L551" t="s">
        <v>330</v>
      </c>
      <c r="M551" t="s">
        <v>338</v>
      </c>
      <c r="N551" t="s">
        <v>346</v>
      </c>
      <c r="O551" t="s">
        <v>345</v>
      </c>
      <c r="P551" t="str">
        <f t="shared" si="44"/>
        <v>YENG SU CHUQUIN ALARCONOpen Banking</v>
      </c>
      <c r="Q551">
        <v>1</v>
      </c>
      <c r="R551" t="s">
        <v>6</v>
      </c>
      <c r="S551" t="s">
        <v>21</v>
      </c>
      <c r="T551" s="21">
        <v>1</v>
      </c>
      <c r="U551" s="21" t="str" cm="1">
        <f t="array" ref="U551">_xlfn.IFS(T551=0,"Prenovato",T551=1,"Novato",T551=2,"Principiante avanzado",T551=3,"Competente",T551=4,"Proficiente",T551=5,"Master")</f>
        <v>Novato</v>
      </c>
      <c r="V551" s="21">
        <v>2</v>
      </c>
      <c r="W551" s="21" t="str" cm="1">
        <f t="array" ref="W551">_xlfn.IFS(V551=0,"No evidenciado",V551=1,"Novato",V551=2,"Principiante avanzado",V551=3,"Competente",V551=4,"Proficiente",V551=5,"Master")</f>
        <v>Principiante avanzado</v>
      </c>
      <c r="X551" s="21">
        <v>2</v>
      </c>
      <c r="Y551" s="21" t="str" cm="1">
        <f t="array" ref="Y551">_xlfn.IFS(X551=0,"No evidenciado",X551=1,"Novato",X551=2,"Principiante avanzado",X551=3,"Competente",X551=4,"Proficiente",X551=5,"Master")</f>
        <v>Principiante avanzado</v>
      </c>
      <c r="Z551" s="21">
        <v>2</v>
      </c>
      <c r="AA551" s="21" t="str" cm="1">
        <f t="array" ref="AA551">_xlfn.IFS(Z551=0,"No evidenciado",Z551=1,"Novato",Z551=2,"Principiante avanzado",Z551=3,"Competente",Z551=4,"Proficiente",Z551=5,"Master")</f>
        <v>Principiante avanzado</v>
      </c>
      <c r="AB551" s="21">
        <v>1</v>
      </c>
      <c r="AC551" s="21" t="str" cm="1">
        <f t="array" ref="AC551">_xlfn.IFS(AB551=0,"Prenovato",AB551=1,"Novato",AB551=2,"Principiante avanzado",AB551=3,"Competente",AB551=4,"Proficiente",AB551=5,"Master")</f>
        <v>Novato</v>
      </c>
      <c r="AD551" s="21" t="str">
        <f t="shared" si="45"/>
        <v>EVALUACIÓN</v>
      </c>
    </row>
    <row r="552" spans="1:30" x14ac:dyDescent="0.25">
      <c r="A552" t="s">
        <v>196</v>
      </c>
      <c r="B552" t="s">
        <v>202</v>
      </c>
      <c r="C552" t="s">
        <v>205</v>
      </c>
      <c r="D552" t="s">
        <v>207</v>
      </c>
      <c r="E552" t="s">
        <v>243</v>
      </c>
      <c r="F552" t="s">
        <v>282</v>
      </c>
      <c r="G552" t="s">
        <v>325</v>
      </c>
      <c r="H552" s="5">
        <v>44593</v>
      </c>
      <c r="I552" s="1">
        <f t="shared" ca="1" si="42"/>
        <v>16</v>
      </c>
      <c r="J552" s="1" t="str">
        <f t="shared" ca="1" si="43"/>
        <v>3. Mayor a 6 meses</v>
      </c>
      <c r="K552" t="str">
        <f t="shared" si="41"/>
        <v>NO</v>
      </c>
      <c r="L552" t="s">
        <v>330</v>
      </c>
      <c r="M552" t="s">
        <v>337</v>
      </c>
      <c r="N552" t="s">
        <v>345</v>
      </c>
      <c r="O552" t="s">
        <v>345</v>
      </c>
      <c r="P552" t="str">
        <f t="shared" si="44"/>
        <v>YENG SU CHUQUIN ALARCONModelos Bancarios</v>
      </c>
      <c r="Q552">
        <v>1</v>
      </c>
      <c r="R552" t="s">
        <v>6</v>
      </c>
      <c r="S552" t="s">
        <v>21</v>
      </c>
      <c r="T552" s="21">
        <v>1</v>
      </c>
      <c r="U552" s="21" t="str" cm="1">
        <f t="array" ref="U552">_xlfn.IFS(T552=0,"Prenovato",T552=1,"Novato",T552=2,"Principiante avanzado",T552=3,"Competente",T552=4,"Proficiente",T552=5,"Master")</f>
        <v>Novato</v>
      </c>
      <c r="V552" s="21">
        <v>2</v>
      </c>
      <c r="W552" s="21" t="str" cm="1">
        <f t="array" ref="W552">_xlfn.IFS(V552=0,"No evidenciado",V552=1,"Novato",V552=2,"Principiante avanzado",V552=3,"Competente",V552=4,"Proficiente",V552=5,"Master")</f>
        <v>Principiante avanzado</v>
      </c>
      <c r="X552" s="21">
        <v>2</v>
      </c>
      <c r="Y552" s="21" t="str" cm="1">
        <f t="array" ref="Y552">_xlfn.IFS(X552=0,"No evidenciado",X552=1,"Novato",X552=2,"Principiante avanzado",X552=3,"Competente",X552=4,"Proficiente",X552=5,"Master")</f>
        <v>Principiante avanzado</v>
      </c>
      <c r="Z552" s="21">
        <v>2</v>
      </c>
      <c r="AA552" s="21" t="str" cm="1">
        <f t="array" ref="AA552">_xlfn.IFS(Z552=0,"No evidenciado",Z552=1,"Novato",Z552=2,"Principiante avanzado",Z552=3,"Competente",Z552=4,"Proficiente",Z552=5,"Master")</f>
        <v>Principiante avanzado</v>
      </c>
      <c r="AB552" s="21">
        <v>1</v>
      </c>
      <c r="AC552" s="21" t="str" cm="1">
        <f t="array" ref="AC552">_xlfn.IFS(AB552=0,"Prenovato",AB552=1,"Novato",AB552=2,"Principiante avanzado",AB552=3,"Competente",AB552=4,"Proficiente",AB552=5,"Master")</f>
        <v>Novato</v>
      </c>
      <c r="AD552" s="21" t="str">
        <f t="shared" si="45"/>
        <v>EVALUACIÓN</v>
      </c>
    </row>
    <row r="553" spans="1:30" x14ac:dyDescent="0.25">
      <c r="A553" t="s">
        <v>196</v>
      </c>
      <c r="B553" t="s">
        <v>202</v>
      </c>
      <c r="C553" t="s">
        <v>205</v>
      </c>
      <c r="D553" t="s">
        <v>207</v>
      </c>
      <c r="E553" t="s">
        <v>243</v>
      </c>
      <c r="F553" t="s">
        <v>282</v>
      </c>
      <c r="G553" t="s">
        <v>325</v>
      </c>
      <c r="H553" s="5">
        <v>44593</v>
      </c>
      <c r="I553" s="1">
        <f t="shared" ca="1" si="42"/>
        <v>16</v>
      </c>
      <c r="J553" s="1" t="str">
        <f t="shared" ca="1" si="43"/>
        <v>3. Mayor a 6 meses</v>
      </c>
      <c r="K553" t="str">
        <f t="shared" si="41"/>
        <v>NO</v>
      </c>
      <c r="L553" t="s">
        <v>330</v>
      </c>
      <c r="M553" t="s">
        <v>340</v>
      </c>
      <c r="N553" t="s">
        <v>346</v>
      </c>
      <c r="O553" t="s">
        <v>345</v>
      </c>
      <c r="P553" t="str">
        <f t="shared" si="44"/>
        <v>YENG SU CHUQUIN ALARCONIngeniería de software</v>
      </c>
      <c r="Q553">
        <v>2</v>
      </c>
      <c r="R553" t="s">
        <v>4</v>
      </c>
      <c r="S553" t="s">
        <v>21</v>
      </c>
      <c r="T553" s="21">
        <v>1</v>
      </c>
      <c r="U553" s="21" t="str" cm="1">
        <f t="array" ref="U553">_xlfn.IFS(T553=0,"Prenovato",T553=1,"Novato",T553=2,"Principiante avanzado",T553=3,"Competente",T553=4,"Proficiente",T553=5,"Master")</f>
        <v>Novato</v>
      </c>
      <c r="V553" s="21">
        <v>2</v>
      </c>
      <c r="W553" s="21" t="str" cm="1">
        <f t="array" ref="W553">_xlfn.IFS(V553=0,"No evidenciado",V553=1,"Novato",V553=2,"Principiante avanzado",V553=3,"Competente",V553=4,"Proficiente",V553=5,"Master")</f>
        <v>Principiante avanzado</v>
      </c>
      <c r="X553" s="21">
        <v>2</v>
      </c>
      <c r="Y553" s="21" t="str" cm="1">
        <f t="array" ref="Y553">_xlfn.IFS(X553=0,"No evidenciado",X553=1,"Novato",X553=2,"Principiante avanzado",X553=3,"Competente",X553=4,"Proficiente",X553=5,"Master")</f>
        <v>Principiante avanzado</v>
      </c>
      <c r="Z553" s="21">
        <v>2</v>
      </c>
      <c r="AA553" s="21" t="str" cm="1">
        <f t="array" ref="AA553">_xlfn.IFS(Z553=0,"No evidenciado",Z553=1,"Novato",Z553=2,"Principiante avanzado",Z553=3,"Competente",Z553=4,"Proficiente",Z553=5,"Master")</f>
        <v>Principiante avanzado</v>
      </c>
      <c r="AB553" s="21">
        <v>1</v>
      </c>
      <c r="AC553" s="21" t="str" cm="1">
        <f t="array" ref="AC553">_xlfn.IFS(AB553=0,"Prenovato",AB553=1,"Novato",AB553=2,"Principiante avanzado",AB553=3,"Competente",AB553=4,"Proficiente",AB553=5,"Master")</f>
        <v>Novato</v>
      </c>
      <c r="AD553" s="21" t="str">
        <f t="shared" si="45"/>
        <v>EVALUACIÓN</v>
      </c>
    </row>
    <row r="554" spans="1:30" x14ac:dyDescent="0.25">
      <c r="A554" t="s">
        <v>196</v>
      </c>
      <c r="B554" t="s">
        <v>202</v>
      </c>
      <c r="C554" t="s">
        <v>205</v>
      </c>
      <c r="D554" t="s">
        <v>207</v>
      </c>
      <c r="E554" t="s">
        <v>243</v>
      </c>
      <c r="F554" t="s">
        <v>282</v>
      </c>
      <c r="G554" t="s">
        <v>325</v>
      </c>
      <c r="H554" s="5">
        <v>44593</v>
      </c>
      <c r="I554" s="1">
        <f t="shared" ca="1" si="42"/>
        <v>16</v>
      </c>
      <c r="J554" s="1" t="str">
        <f t="shared" ca="1" si="43"/>
        <v>3. Mayor a 6 meses</v>
      </c>
      <c r="K554" t="str">
        <f t="shared" si="41"/>
        <v>NO</v>
      </c>
      <c r="L554" t="s">
        <v>330</v>
      </c>
      <c r="M554" t="s">
        <v>339</v>
      </c>
      <c r="N554" t="s">
        <v>346</v>
      </c>
      <c r="O554" t="s">
        <v>345</v>
      </c>
      <c r="P554" t="str">
        <f t="shared" si="44"/>
        <v>YENG SU CHUQUIN ALARCONMicroservicios y APIs</v>
      </c>
      <c r="Q554">
        <v>1</v>
      </c>
      <c r="R554" t="s">
        <v>6</v>
      </c>
      <c r="S554" t="s">
        <v>21</v>
      </c>
      <c r="T554" s="21">
        <v>1</v>
      </c>
      <c r="U554" s="21" t="str" cm="1">
        <f t="array" ref="U554">_xlfn.IFS(T554=0,"Prenovato",T554=1,"Novato",T554=2,"Principiante avanzado",T554=3,"Competente",T554=4,"Proficiente",T554=5,"Master")</f>
        <v>Novato</v>
      </c>
      <c r="V554" s="21">
        <v>2</v>
      </c>
      <c r="W554" s="21" t="str" cm="1">
        <f t="array" ref="W554">_xlfn.IFS(V554=0,"No evidenciado",V554=1,"Novato",V554=2,"Principiante avanzado",V554=3,"Competente",V554=4,"Proficiente",V554=5,"Master")</f>
        <v>Principiante avanzado</v>
      </c>
      <c r="X554" s="21">
        <v>2</v>
      </c>
      <c r="Y554" s="21" t="str" cm="1">
        <f t="array" ref="Y554">_xlfn.IFS(X554=0,"No evidenciado",X554=1,"Novato",X554=2,"Principiante avanzado",X554=3,"Competente",X554=4,"Proficiente",X554=5,"Master")</f>
        <v>Principiante avanzado</v>
      </c>
      <c r="Z554" s="21">
        <v>2</v>
      </c>
      <c r="AA554" s="21" t="str" cm="1">
        <f t="array" ref="AA554">_xlfn.IFS(Z554=0,"No evidenciado",Z554=1,"Novato",Z554=2,"Principiante avanzado",Z554=3,"Competente",Z554=4,"Proficiente",Z554=5,"Master")</f>
        <v>Principiante avanzado</v>
      </c>
      <c r="AB554" s="21">
        <v>1</v>
      </c>
      <c r="AC554" s="21" t="str" cm="1">
        <f t="array" ref="AC554">_xlfn.IFS(AB554=0,"Prenovato",AB554=1,"Novato",AB554=2,"Principiante avanzado",AB554=3,"Competente",AB554=4,"Proficiente",AB554=5,"Master")</f>
        <v>Novato</v>
      </c>
      <c r="AD554" s="21" t="str">
        <f t="shared" si="45"/>
        <v>EVALUACIÓN</v>
      </c>
    </row>
    <row r="555" spans="1:30" x14ac:dyDescent="0.25">
      <c r="A555" t="s">
        <v>196</v>
      </c>
      <c r="B555" t="s">
        <v>202</v>
      </c>
      <c r="C555" t="s">
        <v>205</v>
      </c>
      <c r="D555" t="s">
        <v>207</v>
      </c>
      <c r="E555" t="s">
        <v>243</v>
      </c>
      <c r="F555" t="s">
        <v>282</v>
      </c>
      <c r="G555" t="s">
        <v>325</v>
      </c>
      <c r="H555" s="5">
        <v>44593</v>
      </c>
      <c r="I555" s="1">
        <f t="shared" ca="1" si="42"/>
        <v>16</v>
      </c>
      <c r="J555" s="1" t="str">
        <f t="shared" ca="1" si="43"/>
        <v>3. Mayor a 6 meses</v>
      </c>
      <c r="K555" t="str">
        <f t="shared" si="41"/>
        <v>NO</v>
      </c>
      <c r="L555" t="s">
        <v>330</v>
      </c>
      <c r="M555" t="s">
        <v>336</v>
      </c>
      <c r="N555" t="s">
        <v>345</v>
      </c>
      <c r="O555" t="s">
        <v>345</v>
      </c>
      <c r="P555" t="str">
        <f t="shared" si="44"/>
        <v>YENG SU CHUQUIN ALARCONPatrones de Arq. Datos</v>
      </c>
      <c r="Q555">
        <v>2</v>
      </c>
      <c r="R555" t="s">
        <v>4</v>
      </c>
      <c r="S555" t="s">
        <v>21</v>
      </c>
      <c r="T555" s="21">
        <v>1</v>
      </c>
      <c r="U555" s="21" t="str" cm="1">
        <f t="array" ref="U555">_xlfn.IFS(T555=0,"Prenovato",T555=1,"Novato",T555=2,"Principiante avanzado",T555=3,"Competente",T555=4,"Proficiente",T555=5,"Master")</f>
        <v>Novato</v>
      </c>
      <c r="V555" s="21">
        <v>2</v>
      </c>
      <c r="W555" s="21" t="str" cm="1">
        <f t="array" ref="W555">_xlfn.IFS(V555=0,"No evidenciado",V555=1,"Novato",V555=2,"Principiante avanzado",V555=3,"Competente",V555=4,"Proficiente",V555=5,"Master")</f>
        <v>Principiante avanzado</v>
      </c>
      <c r="X555" s="21">
        <v>2</v>
      </c>
      <c r="Y555" s="21" t="str" cm="1">
        <f t="array" ref="Y555">_xlfn.IFS(X555=0,"No evidenciado",X555=1,"Novato",X555=2,"Principiante avanzado",X555=3,"Competente",X555=4,"Proficiente",X555=5,"Master")</f>
        <v>Principiante avanzado</v>
      </c>
      <c r="Z555" s="21">
        <v>2</v>
      </c>
      <c r="AA555" s="21" t="str" cm="1">
        <f t="array" ref="AA555">_xlfn.IFS(Z555=0,"No evidenciado",Z555=1,"Novato",Z555=2,"Principiante avanzado",Z555=3,"Competente",Z555=4,"Proficiente",Z555=5,"Master")</f>
        <v>Principiante avanzado</v>
      </c>
      <c r="AB555" s="21">
        <v>1</v>
      </c>
      <c r="AC555" s="21" t="str" cm="1">
        <f t="array" ref="AC555">_xlfn.IFS(AB555=0,"Prenovato",AB555=1,"Novato",AB555=2,"Principiante avanzado",AB555=3,"Competente",AB555=4,"Proficiente",AB555=5,"Master")</f>
        <v>Novato</v>
      </c>
      <c r="AD555" s="21" t="str">
        <f t="shared" si="45"/>
        <v>EVALUACIÓN</v>
      </c>
    </row>
    <row r="556" spans="1:30" x14ac:dyDescent="0.25">
      <c r="A556" t="s">
        <v>196</v>
      </c>
      <c r="B556" t="s">
        <v>202</v>
      </c>
      <c r="C556" t="s">
        <v>205</v>
      </c>
      <c r="D556" t="s">
        <v>207</v>
      </c>
      <c r="E556" t="s">
        <v>243</v>
      </c>
      <c r="F556" t="s">
        <v>282</v>
      </c>
      <c r="G556" t="s">
        <v>325</v>
      </c>
      <c r="H556" s="5">
        <v>44593</v>
      </c>
      <c r="I556" s="1">
        <f t="shared" ca="1" si="42"/>
        <v>16</v>
      </c>
      <c r="J556" s="1" t="str">
        <f t="shared" ca="1" si="43"/>
        <v>3. Mayor a 6 meses</v>
      </c>
      <c r="K556" t="str">
        <f t="shared" si="41"/>
        <v>NO</v>
      </c>
      <c r="L556" t="s">
        <v>330</v>
      </c>
      <c r="M556" t="s">
        <v>335</v>
      </c>
      <c r="N556" t="s">
        <v>31</v>
      </c>
      <c r="O556" t="s">
        <v>31</v>
      </c>
      <c r="P556" t="str">
        <f t="shared" si="44"/>
        <v>YENG SU CHUQUIN ALARCONPatrones de Arq. Soluciones</v>
      </c>
      <c r="Q556">
        <v>2</v>
      </c>
      <c r="R556" t="s">
        <v>4</v>
      </c>
      <c r="S556" t="s">
        <v>21</v>
      </c>
      <c r="T556" s="21">
        <v>1</v>
      </c>
      <c r="U556" s="21" t="str" cm="1">
        <f t="array" ref="U556">_xlfn.IFS(T556=0,"Prenovato",T556=1,"Novato",T556=2,"Principiante avanzado",T556=3,"Competente",T556=4,"Proficiente",T556=5,"Master")</f>
        <v>Novato</v>
      </c>
      <c r="V556" s="21">
        <v>2</v>
      </c>
      <c r="W556" s="21" t="str" cm="1">
        <f t="array" ref="W556">_xlfn.IFS(V556=0,"No evidenciado",V556=1,"Novato",V556=2,"Principiante avanzado",V556=3,"Competente",V556=4,"Proficiente",V556=5,"Master")</f>
        <v>Principiante avanzado</v>
      </c>
      <c r="X556" s="21">
        <v>2</v>
      </c>
      <c r="Y556" s="21" t="str" cm="1">
        <f t="array" ref="Y556">_xlfn.IFS(X556=0,"No evidenciado",X556=1,"Novato",X556=2,"Principiante avanzado",X556=3,"Competente",X556=4,"Proficiente",X556=5,"Master")</f>
        <v>Principiante avanzado</v>
      </c>
      <c r="Z556" s="21">
        <v>2</v>
      </c>
      <c r="AA556" s="21" t="str" cm="1">
        <f t="array" ref="AA556">_xlfn.IFS(Z556=0,"No evidenciado",Z556=1,"Novato",Z556=2,"Principiante avanzado",Z556=3,"Competente",Z556=4,"Proficiente",Z556=5,"Master")</f>
        <v>Principiante avanzado</v>
      </c>
      <c r="AB556" s="21">
        <v>1</v>
      </c>
      <c r="AC556" s="21" t="str" cm="1">
        <f t="array" ref="AC556">_xlfn.IFS(AB556=0,"Prenovato",AB556=1,"Novato",AB556=2,"Principiante avanzado",AB556=3,"Competente",AB556=4,"Proficiente",AB556=5,"Master")</f>
        <v>Novato</v>
      </c>
      <c r="AD556" s="21" t="str">
        <f t="shared" si="45"/>
        <v>EVALUACIÓN</v>
      </c>
    </row>
    <row r="557" spans="1:30" x14ac:dyDescent="0.25">
      <c r="A557" t="s">
        <v>196</v>
      </c>
      <c r="B557" t="s">
        <v>202</v>
      </c>
      <c r="C557" t="s">
        <v>205</v>
      </c>
      <c r="D557" t="s">
        <v>207</v>
      </c>
      <c r="E557" t="s">
        <v>243</v>
      </c>
      <c r="F557" t="s">
        <v>282</v>
      </c>
      <c r="G557" t="s">
        <v>325</v>
      </c>
      <c r="H557" s="5">
        <v>44593</v>
      </c>
      <c r="I557" s="1">
        <f t="shared" ca="1" si="42"/>
        <v>16</v>
      </c>
      <c r="J557" s="1" t="str">
        <f t="shared" ca="1" si="43"/>
        <v>3. Mayor a 6 meses</v>
      </c>
      <c r="K557" t="str">
        <f t="shared" si="41"/>
        <v>NO</v>
      </c>
      <c r="L557" t="s">
        <v>330</v>
      </c>
      <c r="M557" t="s">
        <v>334</v>
      </c>
      <c r="N557" t="s">
        <v>31</v>
      </c>
      <c r="O557" t="s">
        <v>31</v>
      </c>
      <c r="P557" t="str">
        <f t="shared" si="44"/>
        <v>YENG SU CHUQUIN ALARCONPlataformas</v>
      </c>
      <c r="Q557">
        <v>3</v>
      </c>
      <c r="R557" t="s">
        <v>5</v>
      </c>
      <c r="S557" t="s">
        <v>21</v>
      </c>
      <c r="T557" s="21">
        <v>1</v>
      </c>
      <c r="U557" s="21" t="str" cm="1">
        <f t="array" ref="U557">_xlfn.IFS(T557=0,"Prenovato",T557=1,"Novato",T557=2,"Principiante avanzado",T557=3,"Competente",T557=4,"Proficiente",T557=5,"Master")</f>
        <v>Novato</v>
      </c>
      <c r="V557" s="21">
        <v>2</v>
      </c>
      <c r="W557" s="21" t="str" cm="1">
        <f t="array" ref="W557">_xlfn.IFS(V557=0,"No evidenciado",V557=1,"Novato",V557=2,"Principiante avanzado",V557=3,"Competente",V557=4,"Proficiente",V557=5,"Master")</f>
        <v>Principiante avanzado</v>
      </c>
      <c r="X557" s="21">
        <v>2</v>
      </c>
      <c r="Y557" s="21" t="str" cm="1">
        <f t="array" ref="Y557">_xlfn.IFS(X557=0,"No evidenciado",X557=1,"Novato",X557=2,"Principiante avanzado",X557=3,"Competente",X557=4,"Proficiente",X557=5,"Master")</f>
        <v>Principiante avanzado</v>
      </c>
      <c r="Z557" s="21">
        <v>2</v>
      </c>
      <c r="AA557" s="21" t="str" cm="1">
        <f t="array" ref="AA557">_xlfn.IFS(Z557=0,"No evidenciado",Z557=1,"Novato",Z557=2,"Principiante avanzado",Z557=3,"Competente",Z557=4,"Proficiente",Z557=5,"Master")</f>
        <v>Principiante avanzado</v>
      </c>
      <c r="AB557" s="21">
        <v>1</v>
      </c>
      <c r="AC557" s="21" t="str" cm="1">
        <f t="array" ref="AC557">_xlfn.IFS(AB557=0,"Prenovato",AB557=1,"Novato",AB557=2,"Principiante avanzado",AB557=3,"Competente",AB557=4,"Proficiente",AB557=5,"Master")</f>
        <v>Novato</v>
      </c>
      <c r="AD557" s="21" t="str">
        <f t="shared" si="45"/>
        <v>EVALUACIÓN</v>
      </c>
    </row>
    <row r="558" spans="1:30" x14ac:dyDescent="0.25">
      <c r="A558" t="s">
        <v>196</v>
      </c>
      <c r="B558" t="s">
        <v>202</v>
      </c>
      <c r="C558" t="s">
        <v>205</v>
      </c>
      <c r="D558" t="s">
        <v>207</v>
      </c>
      <c r="E558" t="s">
        <v>243</v>
      </c>
      <c r="F558" t="s">
        <v>282</v>
      </c>
      <c r="G558" t="s">
        <v>325</v>
      </c>
      <c r="H558" s="5">
        <v>44593</v>
      </c>
      <c r="I558" s="1">
        <f t="shared" ca="1" si="42"/>
        <v>16</v>
      </c>
      <c r="J558" s="1" t="str">
        <f t="shared" ca="1" si="43"/>
        <v>3. Mayor a 6 meses</v>
      </c>
      <c r="K558" t="str">
        <f t="shared" si="41"/>
        <v>NO</v>
      </c>
      <c r="L558" t="s">
        <v>330</v>
      </c>
      <c r="M558" t="s">
        <v>341</v>
      </c>
      <c r="N558" t="s">
        <v>31</v>
      </c>
      <c r="O558" t="s">
        <v>31</v>
      </c>
      <c r="P558" t="str">
        <f t="shared" si="44"/>
        <v>YENG SU CHUQUIN ALARCONEcosistema BCP</v>
      </c>
      <c r="Q558">
        <v>2</v>
      </c>
      <c r="R558" t="s">
        <v>4</v>
      </c>
      <c r="S558" t="s">
        <v>21</v>
      </c>
      <c r="T558" s="21">
        <v>1</v>
      </c>
      <c r="U558" s="21" t="str" cm="1">
        <f t="array" ref="U558">_xlfn.IFS(T558=0,"Prenovato",T558=1,"Novato",T558=2,"Principiante avanzado",T558=3,"Competente",T558=4,"Proficiente",T558=5,"Master")</f>
        <v>Novato</v>
      </c>
      <c r="V558" s="21">
        <v>2</v>
      </c>
      <c r="W558" s="21" t="str" cm="1">
        <f t="array" ref="W558">_xlfn.IFS(V558=0,"No evidenciado",V558=1,"Novato",V558=2,"Principiante avanzado",V558=3,"Competente",V558=4,"Proficiente",V558=5,"Master")</f>
        <v>Principiante avanzado</v>
      </c>
      <c r="X558" s="21">
        <v>2</v>
      </c>
      <c r="Y558" s="21" t="str" cm="1">
        <f t="array" ref="Y558">_xlfn.IFS(X558=0,"No evidenciado",X558=1,"Novato",X558=2,"Principiante avanzado",X558=3,"Competente",X558=4,"Proficiente",X558=5,"Master")</f>
        <v>Principiante avanzado</v>
      </c>
      <c r="Z558" s="21">
        <v>2</v>
      </c>
      <c r="AA558" s="21" t="str" cm="1">
        <f t="array" ref="AA558">_xlfn.IFS(Z558=0,"No evidenciado",Z558=1,"Novato",Z558=2,"Principiante avanzado",Z558=3,"Competente",Z558=4,"Proficiente",Z558=5,"Master")</f>
        <v>Principiante avanzado</v>
      </c>
      <c r="AB558" s="21">
        <v>1</v>
      </c>
      <c r="AC558" s="21" t="str" cm="1">
        <f t="array" ref="AC558">_xlfn.IFS(AB558=0,"Prenovato",AB558=1,"Novato",AB558=2,"Principiante avanzado",AB558=3,"Competente",AB558=4,"Proficiente",AB558=5,"Master")</f>
        <v>Novato</v>
      </c>
      <c r="AD558" s="21" t="str">
        <f t="shared" si="45"/>
        <v>EVALUACIÓN</v>
      </c>
    </row>
    <row r="559" spans="1:30" x14ac:dyDescent="0.25">
      <c r="A559" t="s">
        <v>196</v>
      </c>
      <c r="B559" t="s">
        <v>202</v>
      </c>
      <c r="C559" t="s">
        <v>205</v>
      </c>
      <c r="D559" t="s">
        <v>207</v>
      </c>
      <c r="E559" t="s">
        <v>243</v>
      </c>
      <c r="F559" t="s">
        <v>282</v>
      </c>
      <c r="G559" t="s">
        <v>325</v>
      </c>
      <c r="H559" s="5">
        <v>44593</v>
      </c>
      <c r="I559" s="1">
        <f t="shared" ca="1" si="42"/>
        <v>16</v>
      </c>
      <c r="J559" s="1" t="str">
        <f t="shared" ca="1" si="43"/>
        <v>3. Mayor a 6 meses</v>
      </c>
      <c r="K559" t="str">
        <f t="shared" si="41"/>
        <v>NO</v>
      </c>
      <c r="L559" t="s">
        <v>330</v>
      </c>
      <c r="M559" t="s">
        <v>342</v>
      </c>
      <c r="N559" t="s">
        <v>345</v>
      </c>
      <c r="O559" t="s">
        <v>345</v>
      </c>
      <c r="P559" t="str">
        <f t="shared" si="44"/>
        <v>YENG SU CHUQUIN ALARCONFrameworks de arquitectura empresarial</v>
      </c>
      <c r="Q559">
        <v>2</v>
      </c>
      <c r="R559" t="s">
        <v>4</v>
      </c>
      <c r="S559" t="s">
        <v>21</v>
      </c>
      <c r="T559" s="21">
        <v>1</v>
      </c>
      <c r="U559" s="21" t="str" cm="1">
        <f t="array" ref="U559">_xlfn.IFS(T559=0,"Prenovato",T559=1,"Novato",T559=2,"Principiante avanzado",T559=3,"Competente",T559=4,"Proficiente",T559=5,"Master")</f>
        <v>Novato</v>
      </c>
      <c r="V559" s="21">
        <v>2</v>
      </c>
      <c r="W559" s="21" t="str" cm="1">
        <f t="array" ref="W559">_xlfn.IFS(V559=0,"No evidenciado",V559=1,"Novato",V559=2,"Principiante avanzado",V559=3,"Competente",V559=4,"Proficiente",V559=5,"Master")</f>
        <v>Principiante avanzado</v>
      </c>
      <c r="X559" s="21">
        <v>2</v>
      </c>
      <c r="Y559" s="21" t="str" cm="1">
        <f t="array" ref="Y559">_xlfn.IFS(X559=0,"No evidenciado",X559=1,"Novato",X559=2,"Principiante avanzado",X559=3,"Competente",X559=4,"Proficiente",X559=5,"Master")</f>
        <v>Principiante avanzado</v>
      </c>
      <c r="Z559" s="21">
        <v>2</v>
      </c>
      <c r="AA559" s="21" t="str" cm="1">
        <f t="array" ref="AA559">_xlfn.IFS(Z559=0,"No evidenciado",Z559=1,"Novato",Z559=2,"Principiante avanzado",Z559=3,"Competente",Z559=4,"Proficiente",Z559=5,"Master")</f>
        <v>Principiante avanzado</v>
      </c>
      <c r="AB559" s="21">
        <v>1</v>
      </c>
      <c r="AC559" s="21" t="str" cm="1">
        <f t="array" ref="AC559">_xlfn.IFS(AB559=0,"Prenovato",AB559=1,"Novato",AB559=2,"Principiante avanzado",AB559=3,"Competente",AB559=4,"Proficiente",AB559=5,"Master")</f>
        <v>Novato</v>
      </c>
      <c r="AD559" s="21" t="str">
        <f t="shared" si="45"/>
        <v>EVALUACIÓN</v>
      </c>
    </row>
    <row r="560" spans="1:30" x14ac:dyDescent="0.25">
      <c r="A560" t="s">
        <v>196</v>
      </c>
      <c r="B560" t="s">
        <v>202</v>
      </c>
      <c r="C560" t="s">
        <v>205</v>
      </c>
      <c r="D560" t="s">
        <v>207</v>
      </c>
      <c r="E560" t="s">
        <v>243</v>
      </c>
      <c r="F560" t="s">
        <v>282</v>
      </c>
      <c r="G560" t="s">
        <v>325</v>
      </c>
      <c r="H560" s="5">
        <v>44593</v>
      </c>
      <c r="I560" s="1">
        <f t="shared" ca="1" si="42"/>
        <v>16</v>
      </c>
      <c r="J560" s="1" t="str">
        <f t="shared" ca="1" si="43"/>
        <v>3. Mayor a 6 meses</v>
      </c>
      <c r="K560" t="str">
        <f t="shared" si="41"/>
        <v>NO</v>
      </c>
      <c r="L560" t="s">
        <v>330</v>
      </c>
      <c r="M560" t="s">
        <v>343</v>
      </c>
      <c r="N560" t="s">
        <v>31</v>
      </c>
      <c r="O560" t="s">
        <v>31</v>
      </c>
      <c r="P560" t="str">
        <f t="shared" si="44"/>
        <v>YENG SU CHUQUIN ALARCONDiseño de Arq. Soluciones</v>
      </c>
      <c r="Q560">
        <v>2</v>
      </c>
      <c r="R560" t="s">
        <v>4</v>
      </c>
      <c r="S560" t="s">
        <v>21</v>
      </c>
      <c r="T560" s="21">
        <v>1</v>
      </c>
      <c r="U560" s="21" t="str" cm="1">
        <f t="array" ref="U560">_xlfn.IFS(T560=0,"Prenovato",T560=1,"Novato",T560=2,"Principiante avanzado",T560=3,"Competente",T560=4,"Proficiente",T560=5,"Master")</f>
        <v>Novato</v>
      </c>
      <c r="V560" s="21">
        <v>2</v>
      </c>
      <c r="W560" s="21" t="str" cm="1">
        <f t="array" ref="W560">_xlfn.IFS(V560=0,"No evidenciado",V560=1,"Novato",V560=2,"Principiante avanzado",V560=3,"Competente",V560=4,"Proficiente",V560=5,"Master")</f>
        <v>Principiante avanzado</v>
      </c>
      <c r="X560" s="21">
        <v>2</v>
      </c>
      <c r="Y560" s="21" t="str" cm="1">
        <f t="array" ref="Y560">_xlfn.IFS(X560=0,"No evidenciado",X560=1,"Novato",X560=2,"Principiante avanzado",X560=3,"Competente",X560=4,"Proficiente",X560=5,"Master")</f>
        <v>Principiante avanzado</v>
      </c>
      <c r="Z560" s="21">
        <v>2</v>
      </c>
      <c r="AA560" s="21" t="str" cm="1">
        <f t="array" ref="AA560">_xlfn.IFS(Z560=0,"No evidenciado",Z560=1,"Novato",Z560=2,"Principiante avanzado",Z560=3,"Competente",Z560=4,"Proficiente",Z560=5,"Master")</f>
        <v>Principiante avanzado</v>
      </c>
      <c r="AB560" s="21">
        <v>1</v>
      </c>
      <c r="AC560" s="21" t="str" cm="1">
        <f t="array" ref="AC560">_xlfn.IFS(AB560=0,"Prenovato",AB560=1,"Novato",AB560=2,"Principiante avanzado",AB560=3,"Competente",AB560=4,"Proficiente",AB560=5,"Master")</f>
        <v>Novato</v>
      </c>
      <c r="AD560" s="21" t="str">
        <f t="shared" si="45"/>
        <v>EVALUACIÓN</v>
      </c>
    </row>
    <row r="561" spans="1:30" x14ac:dyDescent="0.25">
      <c r="A561" t="s">
        <v>196</v>
      </c>
      <c r="B561" t="s">
        <v>202</v>
      </c>
      <c r="C561" t="s">
        <v>205</v>
      </c>
      <c r="D561" t="s">
        <v>207</v>
      </c>
      <c r="E561" t="s">
        <v>243</v>
      </c>
      <c r="F561" t="s">
        <v>282</v>
      </c>
      <c r="G561" t="s">
        <v>325</v>
      </c>
      <c r="H561" s="5">
        <v>44593</v>
      </c>
      <c r="I561" s="1">
        <f t="shared" ca="1" si="42"/>
        <v>16</v>
      </c>
      <c r="J561" s="1" t="str">
        <f t="shared" ca="1" si="43"/>
        <v>3. Mayor a 6 meses</v>
      </c>
      <c r="K561" t="str">
        <f t="shared" si="41"/>
        <v>NO</v>
      </c>
      <c r="L561" t="s">
        <v>330</v>
      </c>
      <c r="M561" t="s">
        <v>344</v>
      </c>
      <c r="N561" t="s">
        <v>345</v>
      </c>
      <c r="O561" t="s">
        <v>345</v>
      </c>
      <c r="P561" t="str">
        <f t="shared" si="44"/>
        <v>YENG SU CHUQUIN ALARCONAutomatización</v>
      </c>
      <c r="Q561">
        <v>2</v>
      </c>
      <c r="R561" t="s">
        <v>4</v>
      </c>
      <c r="S561" t="s">
        <v>21</v>
      </c>
      <c r="T561" s="21">
        <v>1</v>
      </c>
      <c r="U561" s="21" t="str" cm="1">
        <f t="array" ref="U561">_xlfn.IFS(T561=0,"Prenovato",T561=1,"Novato",T561=2,"Principiante avanzado",T561=3,"Competente",T561=4,"Proficiente",T561=5,"Master")</f>
        <v>Novato</v>
      </c>
      <c r="V561" s="21">
        <v>2</v>
      </c>
      <c r="W561" s="21" t="str" cm="1">
        <f t="array" ref="W561">_xlfn.IFS(V561=0,"No evidenciado",V561=1,"Novato",V561=2,"Principiante avanzado",V561=3,"Competente",V561=4,"Proficiente",V561=5,"Master")</f>
        <v>Principiante avanzado</v>
      </c>
      <c r="X561" s="21">
        <v>2</v>
      </c>
      <c r="Y561" s="21" t="str" cm="1">
        <f t="array" ref="Y561">_xlfn.IFS(X561=0,"No evidenciado",X561=1,"Novato",X561=2,"Principiante avanzado",X561=3,"Competente",X561=4,"Proficiente",X561=5,"Master")</f>
        <v>Principiante avanzado</v>
      </c>
      <c r="Z561" s="21">
        <v>2</v>
      </c>
      <c r="AA561" s="21" t="str" cm="1">
        <f t="array" ref="AA561">_xlfn.IFS(Z561=0,"No evidenciado",Z561=1,"Novato",Z561=2,"Principiante avanzado",Z561=3,"Competente",Z561=4,"Proficiente",Z561=5,"Master")</f>
        <v>Principiante avanzado</v>
      </c>
      <c r="AB561" s="21">
        <v>1</v>
      </c>
      <c r="AC561" s="21" t="str" cm="1">
        <f t="array" ref="AC561">_xlfn.IFS(AB561=0,"Prenovato",AB561=1,"Novato",AB561=2,"Principiante avanzado",AB561=3,"Competente",AB561=4,"Proficiente",AB561=5,"Master")</f>
        <v>Novato</v>
      </c>
      <c r="AD561" s="21" t="str">
        <f t="shared" si="45"/>
        <v>EVALUACIÓN</v>
      </c>
    </row>
    <row r="562" spans="1:30" x14ac:dyDescent="0.25">
      <c r="A562" t="s">
        <v>197</v>
      </c>
      <c r="B562" t="s">
        <v>203</v>
      </c>
      <c r="C562" t="s">
        <v>206</v>
      </c>
      <c r="D562" t="s">
        <v>207</v>
      </c>
      <c r="E562" t="s">
        <v>244</v>
      </c>
      <c r="F562" t="s">
        <v>283</v>
      </c>
      <c r="G562" t="s">
        <v>326</v>
      </c>
      <c r="H562" s="5">
        <v>44409</v>
      </c>
      <c r="I562" s="1">
        <f t="shared" ca="1" si="42"/>
        <v>22</v>
      </c>
      <c r="J562" s="1" t="str">
        <f t="shared" ca="1" si="43"/>
        <v>3. Mayor a 6 meses</v>
      </c>
      <c r="K562" t="str">
        <f t="shared" si="41"/>
        <v>NO</v>
      </c>
      <c r="L562" t="s">
        <v>330</v>
      </c>
      <c r="M562" t="s">
        <v>331</v>
      </c>
      <c r="N562" t="s">
        <v>345</v>
      </c>
      <c r="O562" t="s">
        <v>345</v>
      </c>
      <c r="P562" t="str">
        <f t="shared" si="44"/>
        <v>JOSE LUIS TELLO GUZMANCloud</v>
      </c>
      <c r="Q562">
        <v>3</v>
      </c>
      <c r="R562" t="s">
        <v>5</v>
      </c>
      <c r="S562" t="s">
        <v>21</v>
      </c>
      <c r="T562" s="21">
        <v>3</v>
      </c>
      <c r="U562" s="21" t="str" cm="1">
        <f t="array" ref="U562">_xlfn.IFS(T562=0,"Prenovato",T562=1,"Novato",T562=2,"Principiante avanzado",T562=3,"Competente",T562=4,"Proficiente",T562=5,"Master")</f>
        <v>Competente</v>
      </c>
      <c r="V562" s="21">
        <v>3</v>
      </c>
      <c r="W562" s="21" t="str" cm="1">
        <f t="array" ref="W562">_xlfn.IFS(V562=0,"No evidenciado",V562=1,"Novato",V562=2,"Principiante avanzado",V562=3,"Competente",V562=4,"Proficiente",V562=5,"Master")</f>
        <v>Competente</v>
      </c>
      <c r="X562" s="21">
        <v>3</v>
      </c>
      <c r="Y562" s="21" t="str" cm="1">
        <f t="array" ref="Y562">_xlfn.IFS(X562=0,"No evidenciado",X562=1,"Novato",X562=2,"Principiante avanzado",X562=3,"Competente",X562=4,"Proficiente",X562=5,"Master")</f>
        <v>Competente</v>
      </c>
      <c r="Z562" s="21">
        <v>4</v>
      </c>
      <c r="AA562" s="21" t="str" cm="1">
        <f t="array" ref="AA562">_xlfn.IFS(Z562=0,"No evidenciado",Z562=1,"Novato",Z562=2,"Principiante avanzado",Z562=3,"Competente",Z562=4,"Proficiente",Z562=5,"Master")</f>
        <v>Proficiente</v>
      </c>
      <c r="AB562" s="21">
        <v>3</v>
      </c>
      <c r="AC562" s="21" t="str" cm="1">
        <f t="array" ref="AC562">_xlfn.IFS(AB562=0,"Prenovato",AB562=1,"Novato",AB562=2,"Principiante avanzado",AB562=3,"Competente",AB562=4,"Proficiente",AB562=5,"Master")</f>
        <v>Competente</v>
      </c>
      <c r="AD562" s="21" t="str">
        <f t="shared" si="45"/>
        <v>EVALUACIÓN</v>
      </c>
    </row>
    <row r="563" spans="1:30" x14ac:dyDescent="0.25">
      <c r="A563" t="s">
        <v>197</v>
      </c>
      <c r="B563" t="s">
        <v>203</v>
      </c>
      <c r="C563" t="s">
        <v>206</v>
      </c>
      <c r="D563" t="s">
        <v>207</v>
      </c>
      <c r="E563" t="s">
        <v>244</v>
      </c>
      <c r="F563" t="s">
        <v>283</v>
      </c>
      <c r="G563" t="s">
        <v>326</v>
      </c>
      <c r="H563" s="5">
        <v>44409</v>
      </c>
      <c r="I563" s="1">
        <f t="shared" ca="1" si="42"/>
        <v>22</v>
      </c>
      <c r="J563" s="1" t="str">
        <f t="shared" ca="1" si="43"/>
        <v>3. Mayor a 6 meses</v>
      </c>
      <c r="K563" t="str">
        <f t="shared" si="41"/>
        <v>NO</v>
      </c>
      <c r="L563" t="s">
        <v>330</v>
      </c>
      <c r="M563" t="s">
        <v>333</v>
      </c>
      <c r="N563" t="s">
        <v>345</v>
      </c>
      <c r="O563" t="s">
        <v>345</v>
      </c>
      <c r="P563" t="str">
        <f t="shared" si="44"/>
        <v>JOSE LUIS TELLO GUZMANTecnología BCP</v>
      </c>
      <c r="Q563">
        <v>2</v>
      </c>
      <c r="R563" t="s">
        <v>4</v>
      </c>
      <c r="S563" t="s">
        <v>21</v>
      </c>
      <c r="T563" s="21">
        <v>3</v>
      </c>
      <c r="U563" s="21" t="str" cm="1">
        <f t="array" ref="U563">_xlfn.IFS(T563=0,"Prenovato",T563=1,"Novato",T563=2,"Principiante avanzado",T563=3,"Competente",T563=4,"Proficiente",T563=5,"Master")</f>
        <v>Competente</v>
      </c>
      <c r="V563" s="21">
        <v>3</v>
      </c>
      <c r="W563" s="21" t="str" cm="1">
        <f t="array" ref="W563">_xlfn.IFS(V563=0,"No evidenciado",V563=1,"Novato",V563=2,"Principiante avanzado",V563=3,"Competente",V563=4,"Proficiente",V563=5,"Master")</f>
        <v>Competente</v>
      </c>
      <c r="X563" s="21">
        <v>3</v>
      </c>
      <c r="Y563" s="21" t="str" cm="1">
        <f t="array" ref="Y563">_xlfn.IFS(X563=0,"No evidenciado",X563=1,"Novato",X563=2,"Principiante avanzado",X563=3,"Competente",X563=4,"Proficiente",X563=5,"Master")</f>
        <v>Competente</v>
      </c>
      <c r="Z563" s="21">
        <v>4</v>
      </c>
      <c r="AA563" s="21" t="str" cm="1">
        <f t="array" ref="AA563">_xlfn.IFS(Z563=0,"No evidenciado",Z563=1,"Novato",Z563=2,"Principiante avanzado",Z563=3,"Competente",Z563=4,"Proficiente",Z563=5,"Master")</f>
        <v>Proficiente</v>
      </c>
      <c r="AB563" s="21">
        <v>3</v>
      </c>
      <c r="AC563" s="21" t="str" cm="1">
        <f t="array" ref="AC563">_xlfn.IFS(AB563=0,"Prenovato",AB563=1,"Novato",AB563=2,"Principiante avanzado",AB563=3,"Competente",AB563=4,"Proficiente",AB563=5,"Master")</f>
        <v>Competente</v>
      </c>
      <c r="AD563" s="21" t="str">
        <f t="shared" si="45"/>
        <v>EVALUACIÓN</v>
      </c>
    </row>
    <row r="564" spans="1:30" x14ac:dyDescent="0.25">
      <c r="A564" t="s">
        <v>197</v>
      </c>
      <c r="B564" t="s">
        <v>203</v>
      </c>
      <c r="C564" t="s">
        <v>206</v>
      </c>
      <c r="D564" t="s">
        <v>207</v>
      </c>
      <c r="E564" t="s">
        <v>244</v>
      </c>
      <c r="F564" t="s">
        <v>283</v>
      </c>
      <c r="G564" t="s">
        <v>326</v>
      </c>
      <c r="H564" s="5">
        <v>44409</v>
      </c>
      <c r="I564" s="1">
        <f t="shared" ca="1" si="42"/>
        <v>22</v>
      </c>
      <c r="J564" s="1" t="str">
        <f t="shared" ca="1" si="43"/>
        <v>3. Mayor a 6 meses</v>
      </c>
      <c r="K564" t="str">
        <f t="shared" si="41"/>
        <v>NO</v>
      </c>
      <c r="L564" t="s">
        <v>330</v>
      </c>
      <c r="M564" t="s">
        <v>332</v>
      </c>
      <c r="N564" t="s">
        <v>345</v>
      </c>
      <c r="O564" t="s">
        <v>345</v>
      </c>
      <c r="P564" t="str">
        <f t="shared" si="44"/>
        <v>JOSE LUIS TELLO GUZMANPrincipios de seguridad</v>
      </c>
      <c r="Q564">
        <v>2</v>
      </c>
      <c r="R564" t="s">
        <v>4</v>
      </c>
      <c r="S564" t="s">
        <v>21</v>
      </c>
      <c r="T564" s="21">
        <v>3</v>
      </c>
      <c r="U564" s="21" t="str" cm="1">
        <f t="array" ref="U564">_xlfn.IFS(T564=0,"Prenovato",T564=1,"Novato",T564=2,"Principiante avanzado",T564=3,"Competente",T564=4,"Proficiente",T564=5,"Master")</f>
        <v>Competente</v>
      </c>
      <c r="V564" s="21">
        <v>3</v>
      </c>
      <c r="W564" s="21" t="str" cm="1">
        <f t="array" ref="W564">_xlfn.IFS(V564=0,"No evidenciado",V564=1,"Novato",V564=2,"Principiante avanzado",V564=3,"Competente",V564=4,"Proficiente",V564=5,"Master")</f>
        <v>Competente</v>
      </c>
      <c r="X564" s="21">
        <v>3</v>
      </c>
      <c r="Y564" s="21" t="str" cm="1">
        <f t="array" ref="Y564">_xlfn.IFS(X564=0,"No evidenciado",X564=1,"Novato",X564=2,"Principiante avanzado",X564=3,"Competente",X564=4,"Proficiente",X564=5,"Master")</f>
        <v>Competente</v>
      </c>
      <c r="Z564" s="21">
        <v>4</v>
      </c>
      <c r="AA564" s="21" t="str" cm="1">
        <f t="array" ref="AA564">_xlfn.IFS(Z564=0,"No evidenciado",Z564=1,"Novato",Z564=2,"Principiante avanzado",Z564=3,"Competente",Z564=4,"Proficiente",Z564=5,"Master")</f>
        <v>Proficiente</v>
      </c>
      <c r="AB564" s="21">
        <v>3</v>
      </c>
      <c r="AC564" s="21" t="str" cm="1">
        <f t="array" ref="AC564">_xlfn.IFS(AB564=0,"Prenovato",AB564=1,"Novato",AB564=2,"Principiante avanzado",AB564=3,"Competente",AB564=4,"Proficiente",AB564=5,"Master")</f>
        <v>Competente</v>
      </c>
      <c r="AD564" s="21" t="str">
        <f t="shared" si="45"/>
        <v>EVALUACIÓN</v>
      </c>
    </row>
    <row r="565" spans="1:30" x14ac:dyDescent="0.25">
      <c r="A565" t="s">
        <v>197</v>
      </c>
      <c r="B565" t="s">
        <v>203</v>
      </c>
      <c r="C565" t="s">
        <v>206</v>
      </c>
      <c r="D565" t="s">
        <v>207</v>
      </c>
      <c r="E565" t="s">
        <v>244</v>
      </c>
      <c r="F565" t="s">
        <v>283</v>
      </c>
      <c r="G565" t="s">
        <v>326</v>
      </c>
      <c r="H565" s="5">
        <v>44409</v>
      </c>
      <c r="I565" s="1">
        <f t="shared" ca="1" si="42"/>
        <v>22</v>
      </c>
      <c r="J565" s="1" t="str">
        <f t="shared" ca="1" si="43"/>
        <v>3. Mayor a 6 meses</v>
      </c>
      <c r="K565" t="str">
        <f t="shared" si="41"/>
        <v>NO</v>
      </c>
      <c r="L565" t="s">
        <v>330</v>
      </c>
      <c r="M565" t="s">
        <v>334</v>
      </c>
      <c r="N565" t="s">
        <v>31</v>
      </c>
      <c r="O565" t="s">
        <v>31</v>
      </c>
      <c r="P565" t="str">
        <f t="shared" si="44"/>
        <v>JOSE LUIS TELLO GUZMANPlataformas</v>
      </c>
      <c r="Q565">
        <v>3</v>
      </c>
      <c r="R565" t="s">
        <v>5</v>
      </c>
      <c r="S565" t="s">
        <v>21</v>
      </c>
      <c r="T565" s="21">
        <v>3</v>
      </c>
      <c r="U565" s="21" t="str" cm="1">
        <f t="array" ref="U565">_xlfn.IFS(T565=0,"Prenovato",T565=1,"Novato",T565=2,"Principiante avanzado",T565=3,"Competente",T565=4,"Proficiente",T565=5,"Master")</f>
        <v>Competente</v>
      </c>
      <c r="V565" s="21">
        <v>3</v>
      </c>
      <c r="W565" s="21" t="str" cm="1">
        <f t="array" ref="W565">_xlfn.IFS(V565=0,"No evidenciado",V565=1,"Novato",V565=2,"Principiante avanzado",V565=3,"Competente",V565=4,"Proficiente",V565=5,"Master")</f>
        <v>Competente</v>
      </c>
      <c r="X565" s="21">
        <v>3</v>
      </c>
      <c r="Y565" s="21" t="str" cm="1">
        <f t="array" ref="Y565">_xlfn.IFS(X565=0,"No evidenciado",X565=1,"Novato",X565=2,"Principiante avanzado",X565=3,"Competente",X565=4,"Proficiente",X565=5,"Master")</f>
        <v>Competente</v>
      </c>
      <c r="Z565" s="21">
        <v>4</v>
      </c>
      <c r="AA565" s="21" t="str" cm="1">
        <f t="array" ref="AA565">_xlfn.IFS(Z565=0,"No evidenciado",Z565=1,"Novato",Z565=2,"Principiante avanzado",Z565=3,"Competente",Z565=4,"Proficiente",Z565=5,"Master")</f>
        <v>Proficiente</v>
      </c>
      <c r="AB565" s="21">
        <v>3</v>
      </c>
      <c r="AC565" s="21" t="str" cm="1">
        <f t="array" ref="AC565">_xlfn.IFS(AB565=0,"Prenovato",AB565=1,"Novato",AB565=2,"Principiante avanzado",AB565=3,"Competente",AB565=4,"Proficiente",AB565=5,"Master")</f>
        <v>Competente</v>
      </c>
      <c r="AD565" s="21" t="str">
        <f t="shared" si="45"/>
        <v>EVALUACIÓN</v>
      </c>
    </row>
    <row r="566" spans="1:30" x14ac:dyDescent="0.25">
      <c r="A566" t="s">
        <v>197</v>
      </c>
      <c r="B566" t="s">
        <v>203</v>
      </c>
      <c r="C566" t="s">
        <v>206</v>
      </c>
      <c r="D566" t="s">
        <v>207</v>
      </c>
      <c r="E566" t="s">
        <v>244</v>
      </c>
      <c r="F566" t="s">
        <v>283</v>
      </c>
      <c r="G566" t="s">
        <v>326</v>
      </c>
      <c r="H566" s="5">
        <v>44409</v>
      </c>
      <c r="I566" s="1">
        <f t="shared" ca="1" si="42"/>
        <v>22</v>
      </c>
      <c r="J566" s="1" t="str">
        <f t="shared" ca="1" si="43"/>
        <v>3. Mayor a 6 meses</v>
      </c>
      <c r="K566" t="str">
        <f t="shared" si="41"/>
        <v>NO</v>
      </c>
      <c r="L566" t="s">
        <v>330</v>
      </c>
      <c r="M566" t="s">
        <v>335</v>
      </c>
      <c r="N566" t="s">
        <v>31</v>
      </c>
      <c r="O566" t="s">
        <v>31</v>
      </c>
      <c r="P566" t="str">
        <f t="shared" si="44"/>
        <v>JOSE LUIS TELLO GUZMANPatrones de Arq. Soluciones</v>
      </c>
      <c r="Q566">
        <v>3</v>
      </c>
      <c r="R566" t="s">
        <v>5</v>
      </c>
      <c r="S566" t="s">
        <v>21</v>
      </c>
      <c r="T566" s="21">
        <v>3</v>
      </c>
      <c r="U566" s="21" t="str" cm="1">
        <f t="array" ref="U566">_xlfn.IFS(T566=0,"Prenovato",T566=1,"Novato",T566=2,"Principiante avanzado",T566=3,"Competente",T566=4,"Proficiente",T566=5,"Master")</f>
        <v>Competente</v>
      </c>
      <c r="V566" s="21">
        <v>3</v>
      </c>
      <c r="W566" s="21" t="str" cm="1">
        <f t="array" ref="W566">_xlfn.IFS(V566=0,"No evidenciado",V566=1,"Novato",V566=2,"Principiante avanzado",V566=3,"Competente",V566=4,"Proficiente",V566=5,"Master")</f>
        <v>Competente</v>
      </c>
      <c r="X566" s="21">
        <v>3</v>
      </c>
      <c r="Y566" s="21" t="str" cm="1">
        <f t="array" ref="Y566">_xlfn.IFS(X566=0,"No evidenciado",X566=1,"Novato",X566=2,"Principiante avanzado",X566=3,"Competente",X566=4,"Proficiente",X566=5,"Master")</f>
        <v>Competente</v>
      </c>
      <c r="Z566" s="21">
        <v>4</v>
      </c>
      <c r="AA566" s="21" t="str" cm="1">
        <f t="array" ref="AA566">_xlfn.IFS(Z566=0,"No evidenciado",Z566=1,"Novato",Z566=2,"Principiante avanzado",Z566=3,"Competente",Z566=4,"Proficiente",Z566=5,"Master")</f>
        <v>Proficiente</v>
      </c>
      <c r="AB566" s="21">
        <v>3</v>
      </c>
      <c r="AC566" s="21" t="str" cm="1">
        <f t="array" ref="AC566">_xlfn.IFS(AB566=0,"Prenovato",AB566=1,"Novato",AB566=2,"Principiante avanzado",AB566=3,"Competente",AB566=4,"Proficiente",AB566=5,"Master")</f>
        <v>Competente</v>
      </c>
      <c r="AD566" s="21" t="str">
        <f t="shared" si="45"/>
        <v>EVALUACIÓN</v>
      </c>
    </row>
    <row r="567" spans="1:30" x14ac:dyDescent="0.25">
      <c r="A567" t="s">
        <v>197</v>
      </c>
      <c r="B567" t="s">
        <v>203</v>
      </c>
      <c r="C567" t="s">
        <v>206</v>
      </c>
      <c r="D567" t="s">
        <v>207</v>
      </c>
      <c r="E567" t="s">
        <v>244</v>
      </c>
      <c r="F567" t="s">
        <v>283</v>
      </c>
      <c r="G567" t="s">
        <v>326</v>
      </c>
      <c r="H567" s="5">
        <v>44409</v>
      </c>
      <c r="I567" s="1">
        <f t="shared" ca="1" si="42"/>
        <v>22</v>
      </c>
      <c r="J567" s="1" t="str">
        <f t="shared" ca="1" si="43"/>
        <v>3. Mayor a 6 meses</v>
      </c>
      <c r="K567" t="str">
        <f t="shared" si="41"/>
        <v>NO</v>
      </c>
      <c r="L567" t="s">
        <v>330</v>
      </c>
      <c r="M567" t="s">
        <v>336</v>
      </c>
      <c r="N567" t="s">
        <v>345</v>
      </c>
      <c r="O567" t="s">
        <v>345</v>
      </c>
      <c r="P567" t="str">
        <f t="shared" si="44"/>
        <v>JOSE LUIS TELLO GUZMANPatrones de Arq. Datos</v>
      </c>
      <c r="Q567">
        <v>2</v>
      </c>
      <c r="R567" t="s">
        <v>4</v>
      </c>
      <c r="S567" t="s">
        <v>21</v>
      </c>
      <c r="T567" s="21">
        <v>3</v>
      </c>
      <c r="U567" s="21" t="str" cm="1">
        <f t="array" ref="U567">_xlfn.IFS(T567=0,"Prenovato",T567=1,"Novato",T567=2,"Principiante avanzado",T567=3,"Competente",T567=4,"Proficiente",T567=5,"Master")</f>
        <v>Competente</v>
      </c>
      <c r="V567" s="21">
        <v>3</v>
      </c>
      <c r="W567" s="21" t="str" cm="1">
        <f t="array" ref="W567">_xlfn.IFS(V567=0,"No evidenciado",V567=1,"Novato",V567=2,"Principiante avanzado",V567=3,"Competente",V567=4,"Proficiente",V567=5,"Master")</f>
        <v>Competente</v>
      </c>
      <c r="X567" s="21">
        <v>3</v>
      </c>
      <c r="Y567" s="21" t="str" cm="1">
        <f t="array" ref="Y567">_xlfn.IFS(X567=0,"No evidenciado",X567=1,"Novato",X567=2,"Principiante avanzado",X567=3,"Competente",X567=4,"Proficiente",X567=5,"Master")</f>
        <v>Competente</v>
      </c>
      <c r="Z567" s="21">
        <v>4</v>
      </c>
      <c r="AA567" s="21" t="str" cm="1">
        <f t="array" ref="AA567">_xlfn.IFS(Z567=0,"No evidenciado",Z567=1,"Novato",Z567=2,"Principiante avanzado",Z567=3,"Competente",Z567=4,"Proficiente",Z567=5,"Master")</f>
        <v>Proficiente</v>
      </c>
      <c r="AB567" s="21">
        <v>3</v>
      </c>
      <c r="AC567" s="21" t="str" cm="1">
        <f t="array" ref="AC567">_xlfn.IFS(AB567=0,"Prenovato",AB567=1,"Novato",AB567=2,"Principiante avanzado",AB567=3,"Competente",AB567=4,"Proficiente",AB567=5,"Master")</f>
        <v>Competente</v>
      </c>
      <c r="AD567" s="21" t="str">
        <f t="shared" si="45"/>
        <v>EVALUACIÓN</v>
      </c>
    </row>
    <row r="568" spans="1:30" x14ac:dyDescent="0.25">
      <c r="A568" t="s">
        <v>197</v>
      </c>
      <c r="B568" t="s">
        <v>203</v>
      </c>
      <c r="C568" t="s">
        <v>206</v>
      </c>
      <c r="D568" t="s">
        <v>207</v>
      </c>
      <c r="E568" t="s">
        <v>244</v>
      </c>
      <c r="F568" t="s">
        <v>283</v>
      </c>
      <c r="G568" t="s">
        <v>326</v>
      </c>
      <c r="H568" s="5">
        <v>44409</v>
      </c>
      <c r="I568" s="1">
        <f t="shared" ca="1" si="42"/>
        <v>22</v>
      </c>
      <c r="J568" s="1" t="str">
        <f t="shared" ca="1" si="43"/>
        <v>3. Mayor a 6 meses</v>
      </c>
      <c r="K568" t="str">
        <f t="shared" si="41"/>
        <v>NO</v>
      </c>
      <c r="L568" t="s">
        <v>330</v>
      </c>
      <c r="M568" t="s">
        <v>338</v>
      </c>
      <c r="N568" t="s">
        <v>346</v>
      </c>
      <c r="O568" t="s">
        <v>345</v>
      </c>
      <c r="P568" t="str">
        <f t="shared" si="44"/>
        <v>JOSE LUIS TELLO GUZMANOpen Banking</v>
      </c>
      <c r="Q568">
        <v>3</v>
      </c>
      <c r="R568" t="s">
        <v>5</v>
      </c>
      <c r="S568" t="s">
        <v>21</v>
      </c>
      <c r="T568" s="21">
        <v>3</v>
      </c>
      <c r="U568" s="21" t="str" cm="1">
        <f t="array" ref="U568">_xlfn.IFS(T568=0,"Prenovato",T568=1,"Novato",T568=2,"Principiante avanzado",T568=3,"Competente",T568=4,"Proficiente",T568=5,"Master")</f>
        <v>Competente</v>
      </c>
      <c r="V568" s="21">
        <v>3</v>
      </c>
      <c r="W568" s="21" t="str" cm="1">
        <f t="array" ref="W568">_xlfn.IFS(V568=0,"No evidenciado",V568=1,"Novato",V568=2,"Principiante avanzado",V568=3,"Competente",V568=4,"Proficiente",V568=5,"Master")</f>
        <v>Competente</v>
      </c>
      <c r="X568" s="21">
        <v>3</v>
      </c>
      <c r="Y568" s="21" t="str" cm="1">
        <f t="array" ref="Y568">_xlfn.IFS(X568=0,"No evidenciado",X568=1,"Novato",X568=2,"Principiante avanzado",X568=3,"Competente",X568=4,"Proficiente",X568=5,"Master")</f>
        <v>Competente</v>
      </c>
      <c r="Z568" s="21">
        <v>4</v>
      </c>
      <c r="AA568" s="21" t="str" cm="1">
        <f t="array" ref="AA568">_xlfn.IFS(Z568=0,"No evidenciado",Z568=1,"Novato",Z568=2,"Principiante avanzado",Z568=3,"Competente",Z568=4,"Proficiente",Z568=5,"Master")</f>
        <v>Proficiente</v>
      </c>
      <c r="AB568" s="21">
        <v>3</v>
      </c>
      <c r="AC568" s="21" t="str" cm="1">
        <f t="array" ref="AC568">_xlfn.IFS(AB568=0,"Prenovato",AB568=1,"Novato",AB568=2,"Principiante avanzado",AB568=3,"Competente",AB568=4,"Proficiente",AB568=5,"Master")</f>
        <v>Competente</v>
      </c>
      <c r="AD568" s="21" t="str">
        <f t="shared" si="45"/>
        <v>EVALUACIÓN</v>
      </c>
    </row>
    <row r="569" spans="1:30" x14ac:dyDescent="0.25">
      <c r="A569" t="s">
        <v>197</v>
      </c>
      <c r="B569" t="s">
        <v>203</v>
      </c>
      <c r="C569" t="s">
        <v>206</v>
      </c>
      <c r="D569" t="s">
        <v>207</v>
      </c>
      <c r="E569" t="s">
        <v>244</v>
      </c>
      <c r="F569" t="s">
        <v>283</v>
      </c>
      <c r="G569" t="s">
        <v>326</v>
      </c>
      <c r="H569" s="5">
        <v>44409</v>
      </c>
      <c r="I569" s="1">
        <f t="shared" ca="1" si="42"/>
        <v>22</v>
      </c>
      <c r="J569" s="1" t="str">
        <f t="shared" ca="1" si="43"/>
        <v>3. Mayor a 6 meses</v>
      </c>
      <c r="K569" t="str">
        <f t="shared" si="41"/>
        <v>NO</v>
      </c>
      <c r="L569" t="s">
        <v>330</v>
      </c>
      <c r="M569" t="s">
        <v>337</v>
      </c>
      <c r="N569" t="s">
        <v>345</v>
      </c>
      <c r="O569" t="s">
        <v>345</v>
      </c>
      <c r="P569" t="str">
        <f t="shared" si="44"/>
        <v>JOSE LUIS TELLO GUZMANModelos Bancarios</v>
      </c>
      <c r="Q569">
        <v>3</v>
      </c>
      <c r="R569" t="s">
        <v>5</v>
      </c>
      <c r="S569" t="s">
        <v>21</v>
      </c>
      <c r="T569" s="21">
        <v>3</v>
      </c>
      <c r="U569" s="21" t="str" cm="1">
        <f t="array" ref="U569">_xlfn.IFS(T569=0,"Prenovato",T569=1,"Novato",T569=2,"Principiante avanzado",T569=3,"Competente",T569=4,"Proficiente",T569=5,"Master")</f>
        <v>Competente</v>
      </c>
      <c r="V569" s="21">
        <v>3</v>
      </c>
      <c r="W569" s="21" t="str" cm="1">
        <f t="array" ref="W569">_xlfn.IFS(V569=0,"No evidenciado",V569=1,"Novato",V569=2,"Principiante avanzado",V569=3,"Competente",V569=4,"Proficiente",V569=5,"Master")</f>
        <v>Competente</v>
      </c>
      <c r="X569" s="21">
        <v>3</v>
      </c>
      <c r="Y569" s="21" t="str" cm="1">
        <f t="array" ref="Y569">_xlfn.IFS(X569=0,"No evidenciado",X569=1,"Novato",X569=2,"Principiante avanzado",X569=3,"Competente",X569=4,"Proficiente",X569=5,"Master")</f>
        <v>Competente</v>
      </c>
      <c r="Z569" s="21">
        <v>4</v>
      </c>
      <c r="AA569" s="21" t="str" cm="1">
        <f t="array" ref="AA569">_xlfn.IFS(Z569=0,"No evidenciado",Z569=1,"Novato",Z569=2,"Principiante avanzado",Z569=3,"Competente",Z569=4,"Proficiente",Z569=5,"Master")</f>
        <v>Proficiente</v>
      </c>
      <c r="AB569" s="21">
        <v>3</v>
      </c>
      <c r="AC569" s="21" t="str" cm="1">
        <f t="array" ref="AC569">_xlfn.IFS(AB569=0,"Prenovato",AB569=1,"Novato",AB569=2,"Principiante avanzado",AB569=3,"Competente",AB569=4,"Proficiente",AB569=5,"Master")</f>
        <v>Competente</v>
      </c>
      <c r="AD569" s="21" t="str">
        <f t="shared" si="45"/>
        <v>EVALUACIÓN</v>
      </c>
    </row>
    <row r="570" spans="1:30" x14ac:dyDescent="0.25">
      <c r="A570" t="s">
        <v>197</v>
      </c>
      <c r="B570" t="s">
        <v>203</v>
      </c>
      <c r="C570" t="s">
        <v>206</v>
      </c>
      <c r="D570" t="s">
        <v>207</v>
      </c>
      <c r="E570" t="s">
        <v>244</v>
      </c>
      <c r="F570" t="s">
        <v>283</v>
      </c>
      <c r="G570" t="s">
        <v>326</v>
      </c>
      <c r="H570" s="5">
        <v>44409</v>
      </c>
      <c r="I570" s="1">
        <f t="shared" ca="1" si="42"/>
        <v>22</v>
      </c>
      <c r="J570" s="1" t="str">
        <f t="shared" ca="1" si="43"/>
        <v>3. Mayor a 6 meses</v>
      </c>
      <c r="K570" t="str">
        <f t="shared" si="41"/>
        <v>NO</v>
      </c>
      <c r="L570" t="s">
        <v>330</v>
      </c>
      <c r="M570" t="s">
        <v>339</v>
      </c>
      <c r="N570" t="s">
        <v>346</v>
      </c>
      <c r="O570" t="s">
        <v>345</v>
      </c>
      <c r="P570" t="str">
        <f t="shared" si="44"/>
        <v>JOSE LUIS TELLO GUZMANMicroservicios y APIs</v>
      </c>
      <c r="Q570">
        <v>3</v>
      </c>
      <c r="R570" t="s">
        <v>5</v>
      </c>
      <c r="S570" t="s">
        <v>21</v>
      </c>
      <c r="T570" s="21">
        <v>3</v>
      </c>
      <c r="U570" s="21" t="str" cm="1">
        <f t="array" ref="U570">_xlfn.IFS(T570=0,"Prenovato",T570=1,"Novato",T570=2,"Principiante avanzado",T570=3,"Competente",T570=4,"Proficiente",T570=5,"Master")</f>
        <v>Competente</v>
      </c>
      <c r="V570" s="21">
        <v>3</v>
      </c>
      <c r="W570" s="21" t="str" cm="1">
        <f t="array" ref="W570">_xlfn.IFS(V570=0,"No evidenciado",V570=1,"Novato",V570=2,"Principiante avanzado",V570=3,"Competente",V570=4,"Proficiente",V570=5,"Master")</f>
        <v>Competente</v>
      </c>
      <c r="X570" s="21">
        <v>3</v>
      </c>
      <c r="Y570" s="21" t="str" cm="1">
        <f t="array" ref="Y570">_xlfn.IFS(X570=0,"No evidenciado",X570=1,"Novato",X570=2,"Principiante avanzado",X570=3,"Competente",X570=4,"Proficiente",X570=5,"Master")</f>
        <v>Competente</v>
      </c>
      <c r="Z570" s="21">
        <v>4</v>
      </c>
      <c r="AA570" s="21" t="str" cm="1">
        <f t="array" ref="AA570">_xlfn.IFS(Z570=0,"No evidenciado",Z570=1,"Novato",Z570=2,"Principiante avanzado",Z570=3,"Competente",Z570=4,"Proficiente",Z570=5,"Master")</f>
        <v>Proficiente</v>
      </c>
      <c r="AB570" s="21">
        <v>3</v>
      </c>
      <c r="AC570" s="21" t="str" cm="1">
        <f t="array" ref="AC570">_xlfn.IFS(AB570=0,"Prenovato",AB570=1,"Novato",AB570=2,"Principiante avanzado",AB570=3,"Competente",AB570=4,"Proficiente",AB570=5,"Master")</f>
        <v>Competente</v>
      </c>
      <c r="AD570" s="21" t="str">
        <f t="shared" si="45"/>
        <v>EVALUACIÓN</v>
      </c>
    </row>
    <row r="571" spans="1:30" x14ac:dyDescent="0.25">
      <c r="A571" t="s">
        <v>197</v>
      </c>
      <c r="B571" t="s">
        <v>203</v>
      </c>
      <c r="C571" t="s">
        <v>206</v>
      </c>
      <c r="D571" t="s">
        <v>207</v>
      </c>
      <c r="E571" t="s">
        <v>244</v>
      </c>
      <c r="F571" t="s">
        <v>283</v>
      </c>
      <c r="G571" t="s">
        <v>326</v>
      </c>
      <c r="H571" s="5">
        <v>44409</v>
      </c>
      <c r="I571" s="1">
        <f t="shared" ca="1" si="42"/>
        <v>22</v>
      </c>
      <c r="J571" s="1" t="str">
        <f t="shared" ca="1" si="43"/>
        <v>3. Mayor a 6 meses</v>
      </c>
      <c r="K571" t="str">
        <f t="shared" si="41"/>
        <v>NO</v>
      </c>
      <c r="L571" t="s">
        <v>330</v>
      </c>
      <c r="M571" t="s">
        <v>340</v>
      </c>
      <c r="N571" t="s">
        <v>346</v>
      </c>
      <c r="O571" t="s">
        <v>345</v>
      </c>
      <c r="P571" t="str">
        <f t="shared" si="44"/>
        <v>JOSE LUIS TELLO GUZMANIngeniería de software</v>
      </c>
      <c r="Q571">
        <v>3</v>
      </c>
      <c r="R571" t="s">
        <v>5</v>
      </c>
      <c r="S571" t="s">
        <v>21</v>
      </c>
      <c r="T571" s="21">
        <v>3</v>
      </c>
      <c r="U571" s="21" t="str" cm="1">
        <f t="array" ref="U571">_xlfn.IFS(T571=0,"Prenovato",T571=1,"Novato",T571=2,"Principiante avanzado",T571=3,"Competente",T571=4,"Proficiente",T571=5,"Master")</f>
        <v>Competente</v>
      </c>
      <c r="V571" s="21">
        <v>3</v>
      </c>
      <c r="W571" s="21" t="str" cm="1">
        <f t="array" ref="W571">_xlfn.IFS(V571=0,"No evidenciado",V571=1,"Novato",V571=2,"Principiante avanzado",V571=3,"Competente",V571=4,"Proficiente",V571=5,"Master")</f>
        <v>Competente</v>
      </c>
      <c r="X571" s="21">
        <v>3</v>
      </c>
      <c r="Y571" s="21" t="str" cm="1">
        <f t="array" ref="Y571">_xlfn.IFS(X571=0,"No evidenciado",X571=1,"Novato",X571=2,"Principiante avanzado",X571=3,"Competente",X571=4,"Proficiente",X571=5,"Master")</f>
        <v>Competente</v>
      </c>
      <c r="Z571" s="21">
        <v>4</v>
      </c>
      <c r="AA571" s="21" t="str" cm="1">
        <f t="array" ref="AA571">_xlfn.IFS(Z571=0,"No evidenciado",Z571=1,"Novato",Z571=2,"Principiante avanzado",Z571=3,"Competente",Z571=4,"Proficiente",Z571=5,"Master")</f>
        <v>Proficiente</v>
      </c>
      <c r="AB571" s="21">
        <v>3</v>
      </c>
      <c r="AC571" s="21" t="str" cm="1">
        <f t="array" ref="AC571">_xlfn.IFS(AB571=0,"Prenovato",AB571=1,"Novato",AB571=2,"Principiante avanzado",AB571=3,"Competente",AB571=4,"Proficiente",AB571=5,"Master")</f>
        <v>Competente</v>
      </c>
      <c r="AD571" s="21" t="str">
        <f t="shared" si="45"/>
        <v>EVALUACIÓN</v>
      </c>
    </row>
    <row r="572" spans="1:30" x14ac:dyDescent="0.25">
      <c r="A572" t="s">
        <v>197</v>
      </c>
      <c r="B572" t="s">
        <v>203</v>
      </c>
      <c r="C572" t="s">
        <v>206</v>
      </c>
      <c r="D572" t="s">
        <v>207</v>
      </c>
      <c r="E572" t="s">
        <v>244</v>
      </c>
      <c r="F572" t="s">
        <v>283</v>
      </c>
      <c r="G572" t="s">
        <v>326</v>
      </c>
      <c r="H572" s="5">
        <v>44409</v>
      </c>
      <c r="I572" s="1">
        <f t="shared" ca="1" si="42"/>
        <v>22</v>
      </c>
      <c r="J572" s="1" t="str">
        <f t="shared" ca="1" si="43"/>
        <v>3. Mayor a 6 meses</v>
      </c>
      <c r="K572" t="str">
        <f t="shared" si="41"/>
        <v>NO</v>
      </c>
      <c r="L572" t="s">
        <v>330</v>
      </c>
      <c r="M572" t="s">
        <v>342</v>
      </c>
      <c r="N572" t="s">
        <v>345</v>
      </c>
      <c r="O572" t="s">
        <v>345</v>
      </c>
      <c r="P572" t="str">
        <f t="shared" si="44"/>
        <v>JOSE LUIS TELLO GUZMANFrameworks de arquitectura empresarial</v>
      </c>
      <c r="Q572">
        <v>2</v>
      </c>
      <c r="R572" t="s">
        <v>4</v>
      </c>
      <c r="S572" t="s">
        <v>21</v>
      </c>
      <c r="T572" s="21">
        <v>3</v>
      </c>
      <c r="U572" s="21" t="str" cm="1">
        <f t="array" ref="U572">_xlfn.IFS(T572=0,"Prenovato",T572=1,"Novato",T572=2,"Principiante avanzado",T572=3,"Competente",T572=4,"Proficiente",T572=5,"Master")</f>
        <v>Competente</v>
      </c>
      <c r="V572" s="21">
        <v>3</v>
      </c>
      <c r="W572" s="21" t="str" cm="1">
        <f t="array" ref="W572">_xlfn.IFS(V572=0,"No evidenciado",V572=1,"Novato",V572=2,"Principiante avanzado",V572=3,"Competente",V572=4,"Proficiente",V572=5,"Master")</f>
        <v>Competente</v>
      </c>
      <c r="X572" s="21">
        <v>3</v>
      </c>
      <c r="Y572" s="21" t="str" cm="1">
        <f t="array" ref="Y572">_xlfn.IFS(X572=0,"No evidenciado",X572=1,"Novato",X572=2,"Principiante avanzado",X572=3,"Competente",X572=4,"Proficiente",X572=5,"Master")</f>
        <v>Competente</v>
      </c>
      <c r="Z572" s="21">
        <v>4</v>
      </c>
      <c r="AA572" s="21" t="str" cm="1">
        <f t="array" ref="AA572">_xlfn.IFS(Z572=0,"No evidenciado",Z572=1,"Novato",Z572=2,"Principiante avanzado",Z572=3,"Competente",Z572=4,"Proficiente",Z572=5,"Master")</f>
        <v>Proficiente</v>
      </c>
      <c r="AB572" s="21">
        <v>3</v>
      </c>
      <c r="AC572" s="21" t="str" cm="1">
        <f t="array" ref="AC572">_xlfn.IFS(AB572=0,"Prenovato",AB572=1,"Novato",AB572=2,"Principiante avanzado",AB572=3,"Competente",AB572=4,"Proficiente",AB572=5,"Master")</f>
        <v>Competente</v>
      </c>
      <c r="AD572" s="21" t="str">
        <f t="shared" si="45"/>
        <v>EVALUACIÓN</v>
      </c>
    </row>
    <row r="573" spans="1:30" x14ac:dyDescent="0.25">
      <c r="A573" t="s">
        <v>197</v>
      </c>
      <c r="B573" t="s">
        <v>203</v>
      </c>
      <c r="C573" t="s">
        <v>206</v>
      </c>
      <c r="D573" t="s">
        <v>207</v>
      </c>
      <c r="E573" t="s">
        <v>244</v>
      </c>
      <c r="F573" t="s">
        <v>283</v>
      </c>
      <c r="G573" t="s">
        <v>326</v>
      </c>
      <c r="H573" s="5">
        <v>44409</v>
      </c>
      <c r="I573" s="1">
        <f t="shared" ca="1" si="42"/>
        <v>22</v>
      </c>
      <c r="J573" s="1" t="str">
        <f t="shared" ca="1" si="43"/>
        <v>3. Mayor a 6 meses</v>
      </c>
      <c r="K573" t="str">
        <f t="shared" si="41"/>
        <v>NO</v>
      </c>
      <c r="L573" t="s">
        <v>330</v>
      </c>
      <c r="M573" t="s">
        <v>341</v>
      </c>
      <c r="N573" t="s">
        <v>31</v>
      </c>
      <c r="O573" t="s">
        <v>31</v>
      </c>
      <c r="P573" t="str">
        <f t="shared" si="44"/>
        <v>JOSE LUIS TELLO GUZMANEcosistema BCP</v>
      </c>
      <c r="Q573">
        <v>4</v>
      </c>
      <c r="R573" t="s">
        <v>7</v>
      </c>
      <c r="S573" t="s">
        <v>21</v>
      </c>
      <c r="T573" s="21">
        <v>3</v>
      </c>
      <c r="U573" s="21" t="str" cm="1">
        <f t="array" ref="U573">_xlfn.IFS(T573=0,"Prenovato",T573=1,"Novato",T573=2,"Principiante avanzado",T573=3,"Competente",T573=4,"Proficiente",T573=5,"Master")</f>
        <v>Competente</v>
      </c>
      <c r="V573" s="21">
        <v>3</v>
      </c>
      <c r="W573" s="21" t="str" cm="1">
        <f t="array" ref="W573">_xlfn.IFS(V573=0,"No evidenciado",V573=1,"Novato",V573=2,"Principiante avanzado",V573=3,"Competente",V573=4,"Proficiente",V573=5,"Master")</f>
        <v>Competente</v>
      </c>
      <c r="X573" s="21">
        <v>3</v>
      </c>
      <c r="Y573" s="21" t="str" cm="1">
        <f t="array" ref="Y573">_xlfn.IFS(X573=0,"No evidenciado",X573=1,"Novato",X573=2,"Principiante avanzado",X573=3,"Competente",X573=4,"Proficiente",X573=5,"Master")</f>
        <v>Competente</v>
      </c>
      <c r="Z573" s="21">
        <v>4</v>
      </c>
      <c r="AA573" s="21" t="str" cm="1">
        <f t="array" ref="AA573">_xlfn.IFS(Z573=0,"No evidenciado",Z573=1,"Novato",Z573=2,"Principiante avanzado",Z573=3,"Competente",Z573=4,"Proficiente",Z573=5,"Master")</f>
        <v>Proficiente</v>
      </c>
      <c r="AB573" s="21">
        <v>3</v>
      </c>
      <c r="AC573" s="21" t="str" cm="1">
        <f t="array" ref="AC573">_xlfn.IFS(AB573=0,"Prenovato",AB573=1,"Novato",AB573=2,"Principiante avanzado",AB573=3,"Competente",AB573=4,"Proficiente",AB573=5,"Master")</f>
        <v>Competente</v>
      </c>
      <c r="AD573" s="21" t="str">
        <f t="shared" si="45"/>
        <v>EVALUACIÓN</v>
      </c>
    </row>
    <row r="574" spans="1:30" x14ac:dyDescent="0.25">
      <c r="A574" t="s">
        <v>197</v>
      </c>
      <c r="B574" t="s">
        <v>203</v>
      </c>
      <c r="C574" t="s">
        <v>206</v>
      </c>
      <c r="D574" t="s">
        <v>207</v>
      </c>
      <c r="E574" t="s">
        <v>244</v>
      </c>
      <c r="F574" t="s">
        <v>283</v>
      </c>
      <c r="G574" t="s">
        <v>326</v>
      </c>
      <c r="H574" s="5">
        <v>44409</v>
      </c>
      <c r="I574" s="1">
        <f t="shared" ca="1" si="42"/>
        <v>22</v>
      </c>
      <c r="J574" s="1" t="str">
        <f t="shared" ca="1" si="43"/>
        <v>3. Mayor a 6 meses</v>
      </c>
      <c r="K574" t="str">
        <f t="shared" si="41"/>
        <v>NO</v>
      </c>
      <c r="L574" t="s">
        <v>330</v>
      </c>
      <c r="M574" t="s">
        <v>343</v>
      </c>
      <c r="N574" t="s">
        <v>31</v>
      </c>
      <c r="O574" t="s">
        <v>31</v>
      </c>
      <c r="P574" t="str">
        <f t="shared" si="44"/>
        <v>JOSE LUIS TELLO GUZMANDiseño de Arq. Soluciones</v>
      </c>
      <c r="Q574">
        <v>4</v>
      </c>
      <c r="R574" t="s">
        <v>7</v>
      </c>
      <c r="S574" t="s">
        <v>21</v>
      </c>
      <c r="T574" s="21">
        <v>3</v>
      </c>
      <c r="U574" s="21" t="str" cm="1">
        <f t="array" ref="U574">_xlfn.IFS(T574=0,"Prenovato",T574=1,"Novato",T574=2,"Principiante avanzado",T574=3,"Competente",T574=4,"Proficiente",T574=5,"Master")</f>
        <v>Competente</v>
      </c>
      <c r="V574" s="21">
        <v>3</v>
      </c>
      <c r="W574" s="21" t="str" cm="1">
        <f t="array" ref="W574">_xlfn.IFS(V574=0,"No evidenciado",V574=1,"Novato",V574=2,"Principiante avanzado",V574=3,"Competente",V574=4,"Proficiente",V574=5,"Master")</f>
        <v>Competente</v>
      </c>
      <c r="X574" s="21">
        <v>3</v>
      </c>
      <c r="Y574" s="21" t="str" cm="1">
        <f t="array" ref="Y574">_xlfn.IFS(X574=0,"No evidenciado",X574=1,"Novato",X574=2,"Principiante avanzado",X574=3,"Competente",X574=4,"Proficiente",X574=5,"Master")</f>
        <v>Competente</v>
      </c>
      <c r="Z574" s="21">
        <v>4</v>
      </c>
      <c r="AA574" s="21" t="str" cm="1">
        <f t="array" ref="AA574">_xlfn.IFS(Z574=0,"No evidenciado",Z574=1,"Novato",Z574=2,"Principiante avanzado",Z574=3,"Competente",Z574=4,"Proficiente",Z574=5,"Master")</f>
        <v>Proficiente</v>
      </c>
      <c r="AB574" s="21">
        <v>3</v>
      </c>
      <c r="AC574" s="21" t="str" cm="1">
        <f t="array" ref="AC574">_xlfn.IFS(AB574=0,"Prenovato",AB574=1,"Novato",AB574=2,"Principiante avanzado",AB574=3,"Competente",AB574=4,"Proficiente",AB574=5,"Master")</f>
        <v>Competente</v>
      </c>
      <c r="AD574" s="21" t="str">
        <f t="shared" si="45"/>
        <v>EVALUACIÓN</v>
      </c>
    </row>
    <row r="575" spans="1:30" x14ac:dyDescent="0.25">
      <c r="A575" t="s">
        <v>197</v>
      </c>
      <c r="B575" t="s">
        <v>203</v>
      </c>
      <c r="C575" t="s">
        <v>206</v>
      </c>
      <c r="D575" t="s">
        <v>207</v>
      </c>
      <c r="E575" t="s">
        <v>244</v>
      </c>
      <c r="F575" t="s">
        <v>283</v>
      </c>
      <c r="G575" t="s">
        <v>326</v>
      </c>
      <c r="H575" s="5">
        <v>44409</v>
      </c>
      <c r="I575" s="1">
        <f t="shared" ca="1" si="42"/>
        <v>22</v>
      </c>
      <c r="J575" s="1" t="str">
        <f t="shared" ca="1" si="43"/>
        <v>3. Mayor a 6 meses</v>
      </c>
      <c r="K575" t="str">
        <f t="shared" si="41"/>
        <v>NO</v>
      </c>
      <c r="L575" t="s">
        <v>330</v>
      </c>
      <c r="M575" t="s">
        <v>344</v>
      </c>
      <c r="N575" t="s">
        <v>345</v>
      </c>
      <c r="O575" t="s">
        <v>345</v>
      </c>
      <c r="P575" t="str">
        <f t="shared" si="44"/>
        <v>JOSE LUIS TELLO GUZMANAutomatización</v>
      </c>
      <c r="Q575">
        <v>2</v>
      </c>
      <c r="R575" t="s">
        <v>4</v>
      </c>
      <c r="S575" t="s">
        <v>21</v>
      </c>
      <c r="T575" s="21">
        <v>3</v>
      </c>
      <c r="U575" s="21" t="str" cm="1">
        <f t="array" ref="U575">_xlfn.IFS(T575=0,"Prenovato",T575=1,"Novato",T575=2,"Principiante avanzado",T575=3,"Competente",T575=4,"Proficiente",T575=5,"Master")</f>
        <v>Competente</v>
      </c>
      <c r="V575" s="21">
        <v>3</v>
      </c>
      <c r="W575" s="21" t="str" cm="1">
        <f t="array" ref="W575">_xlfn.IFS(V575=0,"No evidenciado",V575=1,"Novato",V575=2,"Principiante avanzado",V575=3,"Competente",V575=4,"Proficiente",V575=5,"Master")</f>
        <v>Competente</v>
      </c>
      <c r="X575" s="21">
        <v>3</v>
      </c>
      <c r="Y575" s="21" t="str" cm="1">
        <f t="array" ref="Y575">_xlfn.IFS(X575=0,"No evidenciado",X575=1,"Novato",X575=2,"Principiante avanzado",X575=3,"Competente",X575=4,"Proficiente",X575=5,"Master")</f>
        <v>Competente</v>
      </c>
      <c r="Z575" s="21">
        <v>4</v>
      </c>
      <c r="AA575" s="21" t="str" cm="1">
        <f t="array" ref="AA575">_xlfn.IFS(Z575=0,"No evidenciado",Z575=1,"Novato",Z575=2,"Principiante avanzado",Z575=3,"Competente",Z575=4,"Proficiente",Z575=5,"Master")</f>
        <v>Proficiente</v>
      </c>
      <c r="AB575" s="21">
        <v>3</v>
      </c>
      <c r="AC575" s="21" t="str" cm="1">
        <f t="array" ref="AC575">_xlfn.IFS(AB575=0,"Prenovato",AB575=1,"Novato",AB575=2,"Principiante avanzado",AB575=3,"Competente",AB575=4,"Proficiente",AB575=5,"Master")</f>
        <v>Competente</v>
      </c>
      <c r="AD575" s="21" t="str">
        <f t="shared" si="45"/>
        <v>EVALUACIÓN</v>
      </c>
    </row>
    <row r="576" spans="1:30" x14ac:dyDescent="0.25">
      <c r="A576" t="s">
        <v>195</v>
      </c>
      <c r="B576" t="s">
        <v>201</v>
      </c>
      <c r="C576" t="s">
        <v>205</v>
      </c>
      <c r="D576" t="s">
        <v>207</v>
      </c>
      <c r="E576" t="s">
        <v>245</v>
      </c>
      <c r="F576" t="s">
        <v>284</v>
      </c>
      <c r="G576" t="s">
        <v>327</v>
      </c>
      <c r="H576" s="5">
        <v>44409</v>
      </c>
      <c r="I576" s="1">
        <f t="shared" ca="1" si="42"/>
        <v>22</v>
      </c>
      <c r="J576" s="1" t="str">
        <f t="shared" ca="1" si="43"/>
        <v>3. Mayor a 6 meses</v>
      </c>
      <c r="K576" t="str">
        <f t="shared" si="41"/>
        <v>NO</v>
      </c>
      <c r="L576" t="s">
        <v>330</v>
      </c>
      <c r="M576" t="s">
        <v>333</v>
      </c>
      <c r="N576" t="s">
        <v>345</v>
      </c>
      <c r="O576" t="s">
        <v>345</v>
      </c>
      <c r="P576" t="str">
        <f t="shared" si="44"/>
        <v>ANA MARIA MEDINA CALLATecnología BCP</v>
      </c>
      <c r="Q576">
        <v>2</v>
      </c>
      <c r="R576" t="s">
        <v>4</v>
      </c>
      <c r="S576" t="s">
        <v>21</v>
      </c>
      <c r="T576" s="21">
        <v>2</v>
      </c>
      <c r="U576" s="21" t="str" cm="1">
        <f t="array" ref="U576">_xlfn.IFS(T576=0,"Prenovato",T576=1,"Novato",T576=2,"Principiante avanzado",T576=3,"Competente",T576=4,"Proficiente",T576=5,"Master")</f>
        <v>Principiante avanzado</v>
      </c>
      <c r="V576" s="21">
        <v>2</v>
      </c>
      <c r="W576" s="21" t="str" cm="1">
        <f t="array" ref="W576">_xlfn.IFS(V576=0,"No evidenciado",V576=1,"Novato",V576=2,"Principiante avanzado",V576=3,"Competente",V576=4,"Proficiente",V576=5,"Master")</f>
        <v>Principiante avanzado</v>
      </c>
      <c r="X576" s="21">
        <v>2</v>
      </c>
      <c r="Y576" s="21" t="str" cm="1">
        <f t="array" ref="Y576">_xlfn.IFS(X576=0,"No evidenciado",X576=1,"Novato",X576=2,"Principiante avanzado",X576=3,"Competente",X576=4,"Proficiente",X576=5,"Master")</f>
        <v>Principiante avanzado</v>
      </c>
      <c r="Z576" s="21">
        <v>3</v>
      </c>
      <c r="AA576" s="21" t="str" cm="1">
        <f t="array" ref="AA576">_xlfn.IFS(Z576=0,"No evidenciado",Z576=1,"Novato",Z576=2,"Principiante avanzado",Z576=3,"Competente",Z576=4,"Proficiente",Z576=5,"Master")</f>
        <v>Competente</v>
      </c>
      <c r="AB576" s="21">
        <v>2</v>
      </c>
      <c r="AC576" s="21" t="str" cm="1">
        <f t="array" ref="AC576">_xlfn.IFS(AB576=0,"Prenovato",AB576=1,"Novato",AB576=2,"Principiante avanzado",AB576=3,"Competente",AB576=4,"Proficiente",AB576=5,"Master")</f>
        <v>Principiante avanzado</v>
      </c>
      <c r="AD576" s="21" t="str">
        <f t="shared" si="45"/>
        <v>EVALUACIÓN</v>
      </c>
    </row>
    <row r="577" spans="1:30" x14ac:dyDescent="0.25">
      <c r="A577" t="s">
        <v>195</v>
      </c>
      <c r="B577" t="s">
        <v>201</v>
      </c>
      <c r="C577" t="s">
        <v>205</v>
      </c>
      <c r="D577" t="s">
        <v>207</v>
      </c>
      <c r="E577" t="s">
        <v>245</v>
      </c>
      <c r="F577" t="s">
        <v>284</v>
      </c>
      <c r="G577" t="s">
        <v>327</v>
      </c>
      <c r="H577" s="5">
        <v>44409</v>
      </c>
      <c r="I577" s="1">
        <f t="shared" ca="1" si="42"/>
        <v>22</v>
      </c>
      <c r="J577" s="1" t="str">
        <f t="shared" ca="1" si="43"/>
        <v>3. Mayor a 6 meses</v>
      </c>
      <c r="K577" t="str">
        <f t="shared" si="41"/>
        <v>NO</v>
      </c>
      <c r="L577" t="s">
        <v>330</v>
      </c>
      <c r="M577" t="s">
        <v>332</v>
      </c>
      <c r="N577" t="s">
        <v>345</v>
      </c>
      <c r="O577" t="s">
        <v>345</v>
      </c>
      <c r="P577" t="str">
        <f t="shared" si="44"/>
        <v>ANA MARIA MEDINA CALLAPrincipios de seguridad</v>
      </c>
      <c r="Q577">
        <v>2</v>
      </c>
      <c r="R577" t="s">
        <v>4</v>
      </c>
      <c r="S577" t="s">
        <v>21</v>
      </c>
      <c r="T577" s="21">
        <v>2</v>
      </c>
      <c r="U577" s="21" t="str" cm="1">
        <f t="array" ref="U577">_xlfn.IFS(T577=0,"Prenovato",T577=1,"Novato",T577=2,"Principiante avanzado",T577=3,"Competente",T577=4,"Proficiente",T577=5,"Master")</f>
        <v>Principiante avanzado</v>
      </c>
      <c r="V577" s="21">
        <v>2</v>
      </c>
      <c r="W577" s="21" t="str" cm="1">
        <f t="array" ref="W577">_xlfn.IFS(V577=0,"No evidenciado",V577=1,"Novato",V577=2,"Principiante avanzado",V577=3,"Competente",V577=4,"Proficiente",V577=5,"Master")</f>
        <v>Principiante avanzado</v>
      </c>
      <c r="X577" s="21">
        <v>2</v>
      </c>
      <c r="Y577" s="21" t="str" cm="1">
        <f t="array" ref="Y577">_xlfn.IFS(X577=0,"No evidenciado",X577=1,"Novato",X577=2,"Principiante avanzado",X577=3,"Competente",X577=4,"Proficiente",X577=5,"Master")</f>
        <v>Principiante avanzado</v>
      </c>
      <c r="Z577" s="21">
        <v>3</v>
      </c>
      <c r="AA577" s="21" t="str" cm="1">
        <f t="array" ref="AA577">_xlfn.IFS(Z577=0,"No evidenciado",Z577=1,"Novato",Z577=2,"Principiante avanzado",Z577=3,"Competente",Z577=4,"Proficiente",Z577=5,"Master")</f>
        <v>Competente</v>
      </c>
      <c r="AB577" s="21">
        <v>2</v>
      </c>
      <c r="AC577" s="21" t="str" cm="1">
        <f t="array" ref="AC577">_xlfn.IFS(AB577=0,"Prenovato",AB577=1,"Novato",AB577=2,"Principiante avanzado",AB577=3,"Competente",AB577=4,"Proficiente",AB577=5,"Master")</f>
        <v>Principiante avanzado</v>
      </c>
      <c r="AD577" s="21" t="str">
        <f t="shared" si="45"/>
        <v>EVALUACIÓN</v>
      </c>
    </row>
    <row r="578" spans="1:30" x14ac:dyDescent="0.25">
      <c r="A578" t="s">
        <v>195</v>
      </c>
      <c r="B578" t="s">
        <v>201</v>
      </c>
      <c r="C578" t="s">
        <v>205</v>
      </c>
      <c r="D578" t="s">
        <v>207</v>
      </c>
      <c r="E578" t="s">
        <v>245</v>
      </c>
      <c r="F578" t="s">
        <v>284</v>
      </c>
      <c r="G578" t="s">
        <v>327</v>
      </c>
      <c r="H578" s="5">
        <v>44409</v>
      </c>
      <c r="I578" s="1">
        <f t="shared" ca="1" si="42"/>
        <v>22</v>
      </c>
      <c r="J578" s="1" t="str">
        <f t="shared" ca="1" si="43"/>
        <v>3. Mayor a 6 meses</v>
      </c>
      <c r="K578" t="str">
        <f t="shared" ref="K578:K617" si="46">IF(COUNTIFS($E$2:$E$617,E578,$O$2:$O$617,"PRINCIPAL",$Q$2:$Q$617,0)&gt;0,"SI","NO")</f>
        <v>NO</v>
      </c>
      <c r="L578" t="s">
        <v>330</v>
      </c>
      <c r="M578" t="s">
        <v>334</v>
      </c>
      <c r="N578" t="s">
        <v>31</v>
      </c>
      <c r="O578" t="s">
        <v>31</v>
      </c>
      <c r="P578" t="str">
        <f t="shared" si="44"/>
        <v>ANA MARIA MEDINA CALLAPlataformas</v>
      </c>
      <c r="Q578">
        <v>3</v>
      </c>
      <c r="R578" t="s">
        <v>5</v>
      </c>
      <c r="S578" t="s">
        <v>21</v>
      </c>
      <c r="T578" s="21">
        <v>2</v>
      </c>
      <c r="U578" s="21" t="str" cm="1">
        <f t="array" ref="U578">_xlfn.IFS(T578=0,"Prenovato",T578=1,"Novato",T578=2,"Principiante avanzado",T578=3,"Competente",T578=4,"Proficiente",T578=5,"Master")</f>
        <v>Principiante avanzado</v>
      </c>
      <c r="V578" s="21">
        <v>2</v>
      </c>
      <c r="W578" s="21" t="str" cm="1">
        <f t="array" ref="W578">_xlfn.IFS(V578=0,"No evidenciado",V578=1,"Novato",V578=2,"Principiante avanzado",V578=3,"Competente",V578=4,"Proficiente",V578=5,"Master")</f>
        <v>Principiante avanzado</v>
      </c>
      <c r="X578" s="21">
        <v>2</v>
      </c>
      <c r="Y578" s="21" t="str" cm="1">
        <f t="array" ref="Y578">_xlfn.IFS(X578=0,"No evidenciado",X578=1,"Novato",X578=2,"Principiante avanzado",X578=3,"Competente",X578=4,"Proficiente",X578=5,"Master")</f>
        <v>Principiante avanzado</v>
      </c>
      <c r="Z578" s="21">
        <v>3</v>
      </c>
      <c r="AA578" s="21" t="str" cm="1">
        <f t="array" ref="AA578">_xlfn.IFS(Z578=0,"No evidenciado",Z578=1,"Novato",Z578=2,"Principiante avanzado",Z578=3,"Competente",Z578=4,"Proficiente",Z578=5,"Master")</f>
        <v>Competente</v>
      </c>
      <c r="AB578" s="21">
        <v>2</v>
      </c>
      <c r="AC578" s="21" t="str" cm="1">
        <f t="array" ref="AC578">_xlfn.IFS(AB578=0,"Prenovato",AB578=1,"Novato",AB578=2,"Principiante avanzado",AB578=3,"Competente",AB578=4,"Proficiente",AB578=5,"Master")</f>
        <v>Principiante avanzado</v>
      </c>
      <c r="AD578" s="21" t="str">
        <f t="shared" si="45"/>
        <v>EVALUACIÓN</v>
      </c>
    </row>
    <row r="579" spans="1:30" x14ac:dyDescent="0.25">
      <c r="A579" t="s">
        <v>195</v>
      </c>
      <c r="B579" t="s">
        <v>201</v>
      </c>
      <c r="C579" t="s">
        <v>205</v>
      </c>
      <c r="D579" t="s">
        <v>207</v>
      </c>
      <c r="E579" t="s">
        <v>245</v>
      </c>
      <c r="F579" t="s">
        <v>284</v>
      </c>
      <c r="G579" t="s">
        <v>327</v>
      </c>
      <c r="H579" s="5">
        <v>44409</v>
      </c>
      <c r="I579" s="1">
        <f t="shared" ref="I579:I617" ca="1" si="47">DATEDIF(H579,TODAY(),"m")</f>
        <v>22</v>
      </c>
      <c r="J579" s="1" t="str">
        <f t="shared" ref="J579:J617" ca="1" si="48">IF(I579&lt;=3,"1. Menor o igual a 3 meses",IF(I579&lt;=6,"2. Entre 4 - 6 meses","3. Mayor a 6 meses"))</f>
        <v>3. Mayor a 6 meses</v>
      </c>
      <c r="K579" t="str">
        <f t="shared" si="46"/>
        <v>NO</v>
      </c>
      <c r="L579" t="s">
        <v>330</v>
      </c>
      <c r="M579" t="s">
        <v>335</v>
      </c>
      <c r="N579" t="s">
        <v>31</v>
      </c>
      <c r="O579" t="s">
        <v>31</v>
      </c>
      <c r="P579" t="str">
        <f t="shared" ref="P579:P617" si="49">F579&amp;M579</f>
        <v>ANA MARIA MEDINA CALLAPatrones de Arq. Soluciones</v>
      </c>
      <c r="Q579">
        <v>2</v>
      </c>
      <c r="R579" t="s">
        <v>4</v>
      </c>
      <c r="S579" t="s">
        <v>21</v>
      </c>
      <c r="T579" s="21">
        <v>2</v>
      </c>
      <c r="U579" s="21" t="str" cm="1">
        <f t="array" ref="U579">_xlfn.IFS(T579=0,"Prenovato",T579=1,"Novato",T579=2,"Principiante avanzado",T579=3,"Competente",T579=4,"Proficiente",T579=5,"Master")</f>
        <v>Principiante avanzado</v>
      </c>
      <c r="V579" s="21">
        <v>2</v>
      </c>
      <c r="W579" s="21" t="str" cm="1">
        <f t="array" ref="W579">_xlfn.IFS(V579=0,"No evidenciado",V579=1,"Novato",V579=2,"Principiante avanzado",V579=3,"Competente",V579=4,"Proficiente",V579=5,"Master")</f>
        <v>Principiante avanzado</v>
      </c>
      <c r="X579" s="21">
        <v>2</v>
      </c>
      <c r="Y579" s="21" t="str" cm="1">
        <f t="array" ref="Y579">_xlfn.IFS(X579=0,"No evidenciado",X579=1,"Novato",X579=2,"Principiante avanzado",X579=3,"Competente",X579=4,"Proficiente",X579=5,"Master")</f>
        <v>Principiante avanzado</v>
      </c>
      <c r="Z579" s="21">
        <v>3</v>
      </c>
      <c r="AA579" s="21" t="str" cm="1">
        <f t="array" ref="AA579">_xlfn.IFS(Z579=0,"No evidenciado",Z579=1,"Novato",Z579=2,"Principiante avanzado",Z579=3,"Competente",Z579=4,"Proficiente",Z579=5,"Master")</f>
        <v>Competente</v>
      </c>
      <c r="AB579" s="21">
        <v>2</v>
      </c>
      <c r="AC579" s="21" t="str" cm="1">
        <f t="array" ref="AC579">_xlfn.IFS(AB579=0,"Prenovato",AB579=1,"Novato",AB579=2,"Principiante avanzado",AB579=3,"Competente",AB579=4,"Proficiente",AB579=5,"Master")</f>
        <v>Principiante avanzado</v>
      </c>
      <c r="AD579" s="21" t="str">
        <f t="shared" ref="AD579:AD617" si="50">IF(A579&lt;&gt;E579,"EVALUACIÓN","AUTOEVALUACIÓN")</f>
        <v>EVALUACIÓN</v>
      </c>
    </row>
    <row r="580" spans="1:30" x14ac:dyDescent="0.25">
      <c r="A580" t="s">
        <v>195</v>
      </c>
      <c r="B580" t="s">
        <v>201</v>
      </c>
      <c r="C580" t="s">
        <v>205</v>
      </c>
      <c r="D580" t="s">
        <v>207</v>
      </c>
      <c r="E580" t="s">
        <v>245</v>
      </c>
      <c r="F580" t="s">
        <v>284</v>
      </c>
      <c r="G580" t="s">
        <v>327</v>
      </c>
      <c r="H580" s="5">
        <v>44409</v>
      </c>
      <c r="I580" s="1">
        <f t="shared" ca="1" si="47"/>
        <v>22</v>
      </c>
      <c r="J580" s="1" t="str">
        <f t="shared" ca="1" si="48"/>
        <v>3. Mayor a 6 meses</v>
      </c>
      <c r="K580" t="str">
        <f t="shared" si="46"/>
        <v>NO</v>
      </c>
      <c r="L580" t="s">
        <v>330</v>
      </c>
      <c r="M580" t="s">
        <v>336</v>
      </c>
      <c r="N580" t="s">
        <v>345</v>
      </c>
      <c r="O580" t="s">
        <v>345</v>
      </c>
      <c r="P580" t="str">
        <f t="shared" si="49"/>
        <v>ANA MARIA MEDINA CALLAPatrones de Arq. Datos</v>
      </c>
      <c r="Q580">
        <v>2</v>
      </c>
      <c r="R580" t="s">
        <v>4</v>
      </c>
      <c r="S580" t="s">
        <v>21</v>
      </c>
      <c r="T580" s="21">
        <v>2</v>
      </c>
      <c r="U580" s="21" t="str" cm="1">
        <f t="array" ref="U580">_xlfn.IFS(T580=0,"Prenovato",T580=1,"Novato",T580=2,"Principiante avanzado",T580=3,"Competente",T580=4,"Proficiente",T580=5,"Master")</f>
        <v>Principiante avanzado</v>
      </c>
      <c r="V580" s="21">
        <v>2</v>
      </c>
      <c r="W580" s="21" t="str" cm="1">
        <f t="array" ref="W580">_xlfn.IFS(V580=0,"No evidenciado",V580=1,"Novato",V580=2,"Principiante avanzado",V580=3,"Competente",V580=4,"Proficiente",V580=5,"Master")</f>
        <v>Principiante avanzado</v>
      </c>
      <c r="X580" s="21">
        <v>2</v>
      </c>
      <c r="Y580" s="21" t="str" cm="1">
        <f t="array" ref="Y580">_xlfn.IFS(X580=0,"No evidenciado",X580=1,"Novato",X580=2,"Principiante avanzado",X580=3,"Competente",X580=4,"Proficiente",X580=5,"Master")</f>
        <v>Principiante avanzado</v>
      </c>
      <c r="Z580" s="21">
        <v>3</v>
      </c>
      <c r="AA580" s="21" t="str" cm="1">
        <f t="array" ref="AA580">_xlfn.IFS(Z580=0,"No evidenciado",Z580=1,"Novato",Z580=2,"Principiante avanzado",Z580=3,"Competente",Z580=4,"Proficiente",Z580=5,"Master")</f>
        <v>Competente</v>
      </c>
      <c r="AB580" s="21">
        <v>2</v>
      </c>
      <c r="AC580" s="21" t="str" cm="1">
        <f t="array" ref="AC580">_xlfn.IFS(AB580=0,"Prenovato",AB580=1,"Novato",AB580=2,"Principiante avanzado",AB580=3,"Competente",AB580=4,"Proficiente",AB580=5,"Master")</f>
        <v>Principiante avanzado</v>
      </c>
      <c r="AD580" s="21" t="str">
        <f t="shared" si="50"/>
        <v>EVALUACIÓN</v>
      </c>
    </row>
    <row r="581" spans="1:30" x14ac:dyDescent="0.25">
      <c r="A581" t="s">
        <v>195</v>
      </c>
      <c r="B581" t="s">
        <v>201</v>
      </c>
      <c r="C581" t="s">
        <v>205</v>
      </c>
      <c r="D581" t="s">
        <v>207</v>
      </c>
      <c r="E581" t="s">
        <v>245</v>
      </c>
      <c r="F581" t="s">
        <v>284</v>
      </c>
      <c r="G581" t="s">
        <v>327</v>
      </c>
      <c r="H581" s="5">
        <v>44409</v>
      </c>
      <c r="I581" s="1">
        <f t="shared" ca="1" si="47"/>
        <v>22</v>
      </c>
      <c r="J581" s="1" t="str">
        <f t="shared" ca="1" si="48"/>
        <v>3. Mayor a 6 meses</v>
      </c>
      <c r="K581" t="str">
        <f t="shared" si="46"/>
        <v>NO</v>
      </c>
      <c r="L581" t="s">
        <v>330</v>
      </c>
      <c r="M581" t="s">
        <v>338</v>
      </c>
      <c r="N581" t="s">
        <v>346</v>
      </c>
      <c r="O581" t="s">
        <v>345</v>
      </c>
      <c r="P581" t="str">
        <f t="shared" si="49"/>
        <v>ANA MARIA MEDINA CALLAOpen Banking</v>
      </c>
      <c r="Q581">
        <v>1</v>
      </c>
      <c r="R581" t="s">
        <v>6</v>
      </c>
      <c r="S581" t="s">
        <v>21</v>
      </c>
      <c r="T581" s="21">
        <v>2</v>
      </c>
      <c r="U581" s="21" t="str" cm="1">
        <f t="array" ref="U581">_xlfn.IFS(T581=0,"Prenovato",T581=1,"Novato",T581=2,"Principiante avanzado",T581=3,"Competente",T581=4,"Proficiente",T581=5,"Master")</f>
        <v>Principiante avanzado</v>
      </c>
      <c r="V581" s="21">
        <v>2</v>
      </c>
      <c r="W581" s="21" t="str" cm="1">
        <f t="array" ref="W581">_xlfn.IFS(V581=0,"No evidenciado",V581=1,"Novato",V581=2,"Principiante avanzado",V581=3,"Competente",V581=4,"Proficiente",V581=5,"Master")</f>
        <v>Principiante avanzado</v>
      </c>
      <c r="X581" s="21">
        <v>2</v>
      </c>
      <c r="Y581" s="21" t="str" cm="1">
        <f t="array" ref="Y581">_xlfn.IFS(X581=0,"No evidenciado",X581=1,"Novato",X581=2,"Principiante avanzado",X581=3,"Competente",X581=4,"Proficiente",X581=5,"Master")</f>
        <v>Principiante avanzado</v>
      </c>
      <c r="Z581" s="21">
        <v>3</v>
      </c>
      <c r="AA581" s="21" t="str" cm="1">
        <f t="array" ref="AA581">_xlfn.IFS(Z581=0,"No evidenciado",Z581=1,"Novato",Z581=2,"Principiante avanzado",Z581=3,"Competente",Z581=4,"Proficiente",Z581=5,"Master")</f>
        <v>Competente</v>
      </c>
      <c r="AB581" s="21">
        <v>2</v>
      </c>
      <c r="AC581" s="21" t="str" cm="1">
        <f t="array" ref="AC581">_xlfn.IFS(AB581=0,"Prenovato",AB581=1,"Novato",AB581=2,"Principiante avanzado",AB581=3,"Competente",AB581=4,"Proficiente",AB581=5,"Master")</f>
        <v>Principiante avanzado</v>
      </c>
      <c r="AD581" s="21" t="str">
        <f t="shared" si="50"/>
        <v>EVALUACIÓN</v>
      </c>
    </row>
    <row r="582" spans="1:30" x14ac:dyDescent="0.25">
      <c r="A582" t="s">
        <v>195</v>
      </c>
      <c r="B582" t="s">
        <v>201</v>
      </c>
      <c r="C582" t="s">
        <v>205</v>
      </c>
      <c r="D582" t="s">
        <v>207</v>
      </c>
      <c r="E582" t="s">
        <v>245</v>
      </c>
      <c r="F582" t="s">
        <v>284</v>
      </c>
      <c r="G582" t="s">
        <v>327</v>
      </c>
      <c r="H582" s="5">
        <v>44409</v>
      </c>
      <c r="I582" s="1">
        <f t="shared" ca="1" si="47"/>
        <v>22</v>
      </c>
      <c r="J582" s="1" t="str">
        <f t="shared" ca="1" si="48"/>
        <v>3. Mayor a 6 meses</v>
      </c>
      <c r="K582" t="str">
        <f t="shared" si="46"/>
        <v>NO</v>
      </c>
      <c r="L582" t="s">
        <v>330</v>
      </c>
      <c r="M582" t="s">
        <v>337</v>
      </c>
      <c r="N582" t="s">
        <v>345</v>
      </c>
      <c r="O582" t="s">
        <v>345</v>
      </c>
      <c r="P582" t="str">
        <f t="shared" si="49"/>
        <v>ANA MARIA MEDINA CALLAModelos Bancarios</v>
      </c>
      <c r="Q582">
        <v>2</v>
      </c>
      <c r="R582" t="s">
        <v>4</v>
      </c>
      <c r="S582" t="s">
        <v>21</v>
      </c>
      <c r="T582" s="21">
        <v>2</v>
      </c>
      <c r="U582" s="21" t="str" cm="1">
        <f t="array" ref="U582">_xlfn.IFS(T582=0,"Prenovato",T582=1,"Novato",T582=2,"Principiante avanzado",T582=3,"Competente",T582=4,"Proficiente",T582=5,"Master")</f>
        <v>Principiante avanzado</v>
      </c>
      <c r="V582" s="21">
        <v>2</v>
      </c>
      <c r="W582" s="21" t="str" cm="1">
        <f t="array" ref="W582">_xlfn.IFS(V582=0,"No evidenciado",V582=1,"Novato",V582=2,"Principiante avanzado",V582=3,"Competente",V582=4,"Proficiente",V582=5,"Master")</f>
        <v>Principiante avanzado</v>
      </c>
      <c r="X582" s="21">
        <v>2</v>
      </c>
      <c r="Y582" s="21" t="str" cm="1">
        <f t="array" ref="Y582">_xlfn.IFS(X582=0,"No evidenciado",X582=1,"Novato",X582=2,"Principiante avanzado",X582=3,"Competente",X582=4,"Proficiente",X582=5,"Master")</f>
        <v>Principiante avanzado</v>
      </c>
      <c r="Z582" s="21">
        <v>3</v>
      </c>
      <c r="AA582" s="21" t="str" cm="1">
        <f t="array" ref="AA582">_xlfn.IFS(Z582=0,"No evidenciado",Z582=1,"Novato",Z582=2,"Principiante avanzado",Z582=3,"Competente",Z582=4,"Proficiente",Z582=5,"Master")</f>
        <v>Competente</v>
      </c>
      <c r="AB582" s="21">
        <v>2</v>
      </c>
      <c r="AC582" s="21" t="str" cm="1">
        <f t="array" ref="AC582">_xlfn.IFS(AB582=0,"Prenovato",AB582=1,"Novato",AB582=2,"Principiante avanzado",AB582=3,"Competente",AB582=4,"Proficiente",AB582=5,"Master")</f>
        <v>Principiante avanzado</v>
      </c>
      <c r="AD582" s="21" t="str">
        <f t="shared" si="50"/>
        <v>EVALUACIÓN</v>
      </c>
    </row>
    <row r="583" spans="1:30" x14ac:dyDescent="0.25">
      <c r="A583" t="s">
        <v>195</v>
      </c>
      <c r="B583" t="s">
        <v>201</v>
      </c>
      <c r="C583" t="s">
        <v>205</v>
      </c>
      <c r="D583" t="s">
        <v>207</v>
      </c>
      <c r="E583" t="s">
        <v>245</v>
      </c>
      <c r="F583" t="s">
        <v>284</v>
      </c>
      <c r="G583" t="s">
        <v>327</v>
      </c>
      <c r="H583" s="5">
        <v>44409</v>
      </c>
      <c r="I583" s="1">
        <f t="shared" ca="1" si="47"/>
        <v>22</v>
      </c>
      <c r="J583" s="1" t="str">
        <f t="shared" ca="1" si="48"/>
        <v>3. Mayor a 6 meses</v>
      </c>
      <c r="K583" t="str">
        <f t="shared" si="46"/>
        <v>NO</v>
      </c>
      <c r="L583" t="s">
        <v>330</v>
      </c>
      <c r="M583" t="s">
        <v>339</v>
      </c>
      <c r="N583" t="s">
        <v>346</v>
      </c>
      <c r="O583" t="s">
        <v>345</v>
      </c>
      <c r="P583" t="str">
        <f t="shared" si="49"/>
        <v>ANA MARIA MEDINA CALLAMicroservicios y APIs</v>
      </c>
      <c r="Q583">
        <v>2</v>
      </c>
      <c r="R583" t="s">
        <v>4</v>
      </c>
      <c r="S583" t="s">
        <v>21</v>
      </c>
      <c r="T583" s="21">
        <v>2</v>
      </c>
      <c r="U583" s="21" t="str" cm="1">
        <f t="array" ref="U583">_xlfn.IFS(T583=0,"Prenovato",T583=1,"Novato",T583=2,"Principiante avanzado",T583=3,"Competente",T583=4,"Proficiente",T583=5,"Master")</f>
        <v>Principiante avanzado</v>
      </c>
      <c r="V583" s="21">
        <v>2</v>
      </c>
      <c r="W583" s="21" t="str" cm="1">
        <f t="array" ref="W583">_xlfn.IFS(V583=0,"No evidenciado",V583=1,"Novato",V583=2,"Principiante avanzado",V583=3,"Competente",V583=4,"Proficiente",V583=5,"Master")</f>
        <v>Principiante avanzado</v>
      </c>
      <c r="X583" s="21">
        <v>2</v>
      </c>
      <c r="Y583" s="21" t="str" cm="1">
        <f t="array" ref="Y583">_xlfn.IFS(X583=0,"No evidenciado",X583=1,"Novato",X583=2,"Principiante avanzado",X583=3,"Competente",X583=4,"Proficiente",X583=5,"Master")</f>
        <v>Principiante avanzado</v>
      </c>
      <c r="Z583" s="21">
        <v>3</v>
      </c>
      <c r="AA583" s="21" t="str" cm="1">
        <f t="array" ref="AA583">_xlfn.IFS(Z583=0,"No evidenciado",Z583=1,"Novato",Z583=2,"Principiante avanzado",Z583=3,"Competente",Z583=4,"Proficiente",Z583=5,"Master")</f>
        <v>Competente</v>
      </c>
      <c r="AB583" s="21">
        <v>2</v>
      </c>
      <c r="AC583" s="21" t="str" cm="1">
        <f t="array" ref="AC583">_xlfn.IFS(AB583=0,"Prenovato",AB583=1,"Novato",AB583=2,"Principiante avanzado",AB583=3,"Competente",AB583=4,"Proficiente",AB583=5,"Master")</f>
        <v>Principiante avanzado</v>
      </c>
      <c r="AD583" s="21" t="str">
        <f t="shared" si="50"/>
        <v>EVALUACIÓN</v>
      </c>
    </row>
    <row r="584" spans="1:30" x14ac:dyDescent="0.25">
      <c r="A584" t="s">
        <v>195</v>
      </c>
      <c r="B584" t="s">
        <v>201</v>
      </c>
      <c r="C584" t="s">
        <v>205</v>
      </c>
      <c r="D584" t="s">
        <v>207</v>
      </c>
      <c r="E584" t="s">
        <v>245</v>
      </c>
      <c r="F584" t="s">
        <v>284</v>
      </c>
      <c r="G584" t="s">
        <v>327</v>
      </c>
      <c r="H584" s="5">
        <v>44409</v>
      </c>
      <c r="I584" s="1">
        <f t="shared" ca="1" si="47"/>
        <v>22</v>
      </c>
      <c r="J584" s="1" t="str">
        <f t="shared" ca="1" si="48"/>
        <v>3. Mayor a 6 meses</v>
      </c>
      <c r="K584" t="str">
        <f t="shared" si="46"/>
        <v>NO</v>
      </c>
      <c r="L584" t="s">
        <v>330</v>
      </c>
      <c r="M584" t="s">
        <v>340</v>
      </c>
      <c r="N584" t="s">
        <v>346</v>
      </c>
      <c r="O584" t="s">
        <v>345</v>
      </c>
      <c r="P584" t="str">
        <f t="shared" si="49"/>
        <v>ANA MARIA MEDINA CALLAIngeniería de software</v>
      </c>
      <c r="Q584">
        <v>2</v>
      </c>
      <c r="R584" t="s">
        <v>4</v>
      </c>
      <c r="S584" t="s">
        <v>21</v>
      </c>
      <c r="T584" s="21">
        <v>2</v>
      </c>
      <c r="U584" s="21" t="str" cm="1">
        <f t="array" ref="U584">_xlfn.IFS(T584=0,"Prenovato",T584=1,"Novato",T584=2,"Principiante avanzado",T584=3,"Competente",T584=4,"Proficiente",T584=5,"Master")</f>
        <v>Principiante avanzado</v>
      </c>
      <c r="V584" s="21">
        <v>2</v>
      </c>
      <c r="W584" s="21" t="str" cm="1">
        <f t="array" ref="W584">_xlfn.IFS(V584=0,"No evidenciado",V584=1,"Novato",V584=2,"Principiante avanzado",V584=3,"Competente",V584=4,"Proficiente",V584=5,"Master")</f>
        <v>Principiante avanzado</v>
      </c>
      <c r="X584" s="21">
        <v>2</v>
      </c>
      <c r="Y584" s="21" t="str" cm="1">
        <f t="array" ref="Y584">_xlfn.IFS(X584=0,"No evidenciado",X584=1,"Novato",X584=2,"Principiante avanzado",X584=3,"Competente",X584=4,"Proficiente",X584=5,"Master")</f>
        <v>Principiante avanzado</v>
      </c>
      <c r="Z584" s="21">
        <v>3</v>
      </c>
      <c r="AA584" s="21" t="str" cm="1">
        <f t="array" ref="AA584">_xlfn.IFS(Z584=0,"No evidenciado",Z584=1,"Novato",Z584=2,"Principiante avanzado",Z584=3,"Competente",Z584=4,"Proficiente",Z584=5,"Master")</f>
        <v>Competente</v>
      </c>
      <c r="AB584" s="21">
        <v>2</v>
      </c>
      <c r="AC584" s="21" t="str" cm="1">
        <f t="array" ref="AC584">_xlfn.IFS(AB584=0,"Prenovato",AB584=1,"Novato",AB584=2,"Principiante avanzado",AB584=3,"Competente",AB584=4,"Proficiente",AB584=5,"Master")</f>
        <v>Principiante avanzado</v>
      </c>
      <c r="AD584" s="21" t="str">
        <f t="shared" si="50"/>
        <v>EVALUACIÓN</v>
      </c>
    </row>
    <row r="585" spans="1:30" x14ac:dyDescent="0.25">
      <c r="A585" t="s">
        <v>195</v>
      </c>
      <c r="B585" t="s">
        <v>201</v>
      </c>
      <c r="C585" t="s">
        <v>205</v>
      </c>
      <c r="D585" t="s">
        <v>207</v>
      </c>
      <c r="E585" t="s">
        <v>245</v>
      </c>
      <c r="F585" t="s">
        <v>284</v>
      </c>
      <c r="G585" t="s">
        <v>327</v>
      </c>
      <c r="H585" s="5">
        <v>44409</v>
      </c>
      <c r="I585" s="1">
        <f t="shared" ca="1" si="47"/>
        <v>22</v>
      </c>
      <c r="J585" s="1" t="str">
        <f t="shared" ca="1" si="48"/>
        <v>3. Mayor a 6 meses</v>
      </c>
      <c r="K585" t="str">
        <f t="shared" si="46"/>
        <v>NO</v>
      </c>
      <c r="L585" t="s">
        <v>330</v>
      </c>
      <c r="M585" t="s">
        <v>342</v>
      </c>
      <c r="N585" t="s">
        <v>345</v>
      </c>
      <c r="O585" t="s">
        <v>345</v>
      </c>
      <c r="P585" t="str">
        <f t="shared" si="49"/>
        <v>ANA MARIA MEDINA CALLAFrameworks de arquitectura empresarial</v>
      </c>
      <c r="Q585">
        <v>2</v>
      </c>
      <c r="R585" t="s">
        <v>4</v>
      </c>
      <c r="S585" t="s">
        <v>21</v>
      </c>
      <c r="T585" s="21">
        <v>2</v>
      </c>
      <c r="U585" s="21" t="str" cm="1">
        <f t="array" ref="U585">_xlfn.IFS(T585=0,"Prenovato",T585=1,"Novato",T585=2,"Principiante avanzado",T585=3,"Competente",T585=4,"Proficiente",T585=5,"Master")</f>
        <v>Principiante avanzado</v>
      </c>
      <c r="V585" s="21">
        <v>2</v>
      </c>
      <c r="W585" s="21" t="str" cm="1">
        <f t="array" ref="W585">_xlfn.IFS(V585=0,"No evidenciado",V585=1,"Novato",V585=2,"Principiante avanzado",V585=3,"Competente",V585=4,"Proficiente",V585=5,"Master")</f>
        <v>Principiante avanzado</v>
      </c>
      <c r="X585" s="21">
        <v>2</v>
      </c>
      <c r="Y585" s="21" t="str" cm="1">
        <f t="array" ref="Y585">_xlfn.IFS(X585=0,"No evidenciado",X585=1,"Novato",X585=2,"Principiante avanzado",X585=3,"Competente",X585=4,"Proficiente",X585=5,"Master")</f>
        <v>Principiante avanzado</v>
      </c>
      <c r="Z585" s="21">
        <v>3</v>
      </c>
      <c r="AA585" s="21" t="str" cm="1">
        <f t="array" ref="AA585">_xlfn.IFS(Z585=0,"No evidenciado",Z585=1,"Novato",Z585=2,"Principiante avanzado",Z585=3,"Competente",Z585=4,"Proficiente",Z585=5,"Master")</f>
        <v>Competente</v>
      </c>
      <c r="AB585" s="21">
        <v>2</v>
      </c>
      <c r="AC585" s="21" t="str" cm="1">
        <f t="array" ref="AC585">_xlfn.IFS(AB585=0,"Prenovato",AB585=1,"Novato",AB585=2,"Principiante avanzado",AB585=3,"Competente",AB585=4,"Proficiente",AB585=5,"Master")</f>
        <v>Principiante avanzado</v>
      </c>
      <c r="AD585" s="21" t="str">
        <f t="shared" si="50"/>
        <v>EVALUACIÓN</v>
      </c>
    </row>
    <row r="586" spans="1:30" x14ac:dyDescent="0.25">
      <c r="A586" t="s">
        <v>195</v>
      </c>
      <c r="B586" t="s">
        <v>201</v>
      </c>
      <c r="C586" t="s">
        <v>205</v>
      </c>
      <c r="D586" t="s">
        <v>207</v>
      </c>
      <c r="E586" t="s">
        <v>245</v>
      </c>
      <c r="F586" t="s">
        <v>284</v>
      </c>
      <c r="G586" t="s">
        <v>327</v>
      </c>
      <c r="H586" s="5">
        <v>44409</v>
      </c>
      <c r="I586" s="1">
        <f t="shared" ca="1" si="47"/>
        <v>22</v>
      </c>
      <c r="J586" s="1" t="str">
        <f t="shared" ca="1" si="48"/>
        <v>3. Mayor a 6 meses</v>
      </c>
      <c r="K586" t="str">
        <f t="shared" si="46"/>
        <v>NO</v>
      </c>
      <c r="L586" t="s">
        <v>330</v>
      </c>
      <c r="M586" t="s">
        <v>341</v>
      </c>
      <c r="N586" t="s">
        <v>31</v>
      </c>
      <c r="O586" t="s">
        <v>31</v>
      </c>
      <c r="P586" t="str">
        <f t="shared" si="49"/>
        <v>ANA MARIA MEDINA CALLAEcosistema BCP</v>
      </c>
      <c r="Q586">
        <v>3</v>
      </c>
      <c r="R586" t="s">
        <v>5</v>
      </c>
      <c r="S586" t="s">
        <v>21</v>
      </c>
      <c r="T586" s="21">
        <v>2</v>
      </c>
      <c r="U586" s="21" t="str" cm="1">
        <f t="array" ref="U586">_xlfn.IFS(T586=0,"Prenovato",T586=1,"Novato",T586=2,"Principiante avanzado",T586=3,"Competente",T586=4,"Proficiente",T586=5,"Master")</f>
        <v>Principiante avanzado</v>
      </c>
      <c r="V586" s="21">
        <v>2</v>
      </c>
      <c r="W586" s="21" t="str" cm="1">
        <f t="array" ref="W586">_xlfn.IFS(V586=0,"No evidenciado",V586=1,"Novato",V586=2,"Principiante avanzado",V586=3,"Competente",V586=4,"Proficiente",V586=5,"Master")</f>
        <v>Principiante avanzado</v>
      </c>
      <c r="X586" s="21">
        <v>2</v>
      </c>
      <c r="Y586" s="21" t="str" cm="1">
        <f t="array" ref="Y586">_xlfn.IFS(X586=0,"No evidenciado",X586=1,"Novato",X586=2,"Principiante avanzado",X586=3,"Competente",X586=4,"Proficiente",X586=5,"Master")</f>
        <v>Principiante avanzado</v>
      </c>
      <c r="Z586" s="21">
        <v>3</v>
      </c>
      <c r="AA586" s="21" t="str" cm="1">
        <f t="array" ref="AA586">_xlfn.IFS(Z586=0,"No evidenciado",Z586=1,"Novato",Z586=2,"Principiante avanzado",Z586=3,"Competente",Z586=4,"Proficiente",Z586=5,"Master")</f>
        <v>Competente</v>
      </c>
      <c r="AB586" s="21">
        <v>2</v>
      </c>
      <c r="AC586" s="21" t="str" cm="1">
        <f t="array" ref="AC586">_xlfn.IFS(AB586=0,"Prenovato",AB586=1,"Novato",AB586=2,"Principiante avanzado",AB586=3,"Competente",AB586=4,"Proficiente",AB586=5,"Master")</f>
        <v>Principiante avanzado</v>
      </c>
      <c r="AD586" s="21" t="str">
        <f t="shared" si="50"/>
        <v>EVALUACIÓN</v>
      </c>
    </row>
    <row r="587" spans="1:30" x14ac:dyDescent="0.25">
      <c r="A587" t="s">
        <v>195</v>
      </c>
      <c r="B587" t="s">
        <v>201</v>
      </c>
      <c r="C587" t="s">
        <v>205</v>
      </c>
      <c r="D587" t="s">
        <v>207</v>
      </c>
      <c r="E587" t="s">
        <v>245</v>
      </c>
      <c r="F587" t="s">
        <v>284</v>
      </c>
      <c r="G587" t="s">
        <v>327</v>
      </c>
      <c r="H587" s="5">
        <v>44409</v>
      </c>
      <c r="I587" s="1">
        <f t="shared" ca="1" si="47"/>
        <v>22</v>
      </c>
      <c r="J587" s="1" t="str">
        <f t="shared" ca="1" si="48"/>
        <v>3. Mayor a 6 meses</v>
      </c>
      <c r="K587" t="str">
        <f t="shared" si="46"/>
        <v>NO</v>
      </c>
      <c r="L587" t="s">
        <v>330</v>
      </c>
      <c r="M587" t="s">
        <v>343</v>
      </c>
      <c r="N587" t="s">
        <v>31</v>
      </c>
      <c r="O587" t="s">
        <v>31</v>
      </c>
      <c r="P587" t="str">
        <f t="shared" si="49"/>
        <v>ANA MARIA MEDINA CALLADiseño de Arq. Soluciones</v>
      </c>
      <c r="Q587">
        <v>2</v>
      </c>
      <c r="R587" t="s">
        <v>4</v>
      </c>
      <c r="S587" t="s">
        <v>21</v>
      </c>
      <c r="T587" s="21">
        <v>2</v>
      </c>
      <c r="U587" s="21" t="str" cm="1">
        <f t="array" ref="U587">_xlfn.IFS(T587=0,"Prenovato",T587=1,"Novato",T587=2,"Principiante avanzado",T587=3,"Competente",T587=4,"Proficiente",T587=5,"Master")</f>
        <v>Principiante avanzado</v>
      </c>
      <c r="V587" s="21">
        <v>2</v>
      </c>
      <c r="W587" s="21" t="str" cm="1">
        <f t="array" ref="W587">_xlfn.IFS(V587=0,"No evidenciado",V587=1,"Novato",V587=2,"Principiante avanzado",V587=3,"Competente",V587=4,"Proficiente",V587=5,"Master")</f>
        <v>Principiante avanzado</v>
      </c>
      <c r="X587" s="21">
        <v>2</v>
      </c>
      <c r="Y587" s="21" t="str" cm="1">
        <f t="array" ref="Y587">_xlfn.IFS(X587=0,"No evidenciado",X587=1,"Novato",X587=2,"Principiante avanzado",X587=3,"Competente",X587=4,"Proficiente",X587=5,"Master")</f>
        <v>Principiante avanzado</v>
      </c>
      <c r="Z587" s="21">
        <v>3</v>
      </c>
      <c r="AA587" s="21" t="str" cm="1">
        <f t="array" ref="AA587">_xlfn.IFS(Z587=0,"No evidenciado",Z587=1,"Novato",Z587=2,"Principiante avanzado",Z587=3,"Competente",Z587=4,"Proficiente",Z587=5,"Master")</f>
        <v>Competente</v>
      </c>
      <c r="AB587" s="21">
        <v>2</v>
      </c>
      <c r="AC587" s="21" t="str" cm="1">
        <f t="array" ref="AC587">_xlfn.IFS(AB587=0,"Prenovato",AB587=1,"Novato",AB587=2,"Principiante avanzado",AB587=3,"Competente",AB587=4,"Proficiente",AB587=5,"Master")</f>
        <v>Principiante avanzado</v>
      </c>
      <c r="AD587" s="21" t="str">
        <f t="shared" si="50"/>
        <v>EVALUACIÓN</v>
      </c>
    </row>
    <row r="588" spans="1:30" x14ac:dyDescent="0.25">
      <c r="A588" t="s">
        <v>195</v>
      </c>
      <c r="B588" t="s">
        <v>201</v>
      </c>
      <c r="C588" t="s">
        <v>205</v>
      </c>
      <c r="D588" t="s">
        <v>207</v>
      </c>
      <c r="E588" t="s">
        <v>245</v>
      </c>
      <c r="F588" t="s">
        <v>284</v>
      </c>
      <c r="G588" t="s">
        <v>327</v>
      </c>
      <c r="H588" s="5">
        <v>44409</v>
      </c>
      <c r="I588" s="1">
        <f t="shared" ca="1" si="47"/>
        <v>22</v>
      </c>
      <c r="J588" s="1" t="str">
        <f t="shared" ca="1" si="48"/>
        <v>3. Mayor a 6 meses</v>
      </c>
      <c r="K588" t="str">
        <f t="shared" si="46"/>
        <v>NO</v>
      </c>
      <c r="L588" t="s">
        <v>330</v>
      </c>
      <c r="M588" t="s">
        <v>344</v>
      </c>
      <c r="N588" t="s">
        <v>345</v>
      </c>
      <c r="O588" t="s">
        <v>345</v>
      </c>
      <c r="P588" t="str">
        <f t="shared" si="49"/>
        <v>ANA MARIA MEDINA CALLAAutomatización</v>
      </c>
      <c r="Q588">
        <v>2</v>
      </c>
      <c r="R588" t="s">
        <v>4</v>
      </c>
      <c r="S588" t="s">
        <v>21</v>
      </c>
      <c r="T588" s="21">
        <v>2</v>
      </c>
      <c r="U588" s="21" t="str" cm="1">
        <f t="array" ref="U588">_xlfn.IFS(T588=0,"Prenovato",T588=1,"Novato",T588=2,"Principiante avanzado",T588=3,"Competente",T588=4,"Proficiente",T588=5,"Master")</f>
        <v>Principiante avanzado</v>
      </c>
      <c r="V588" s="21">
        <v>2</v>
      </c>
      <c r="W588" s="21" t="str" cm="1">
        <f t="array" ref="W588">_xlfn.IFS(V588=0,"No evidenciado",V588=1,"Novato",V588=2,"Principiante avanzado",V588=3,"Competente",V588=4,"Proficiente",V588=5,"Master")</f>
        <v>Principiante avanzado</v>
      </c>
      <c r="X588" s="21">
        <v>2</v>
      </c>
      <c r="Y588" s="21" t="str" cm="1">
        <f t="array" ref="Y588">_xlfn.IFS(X588=0,"No evidenciado",X588=1,"Novato",X588=2,"Principiante avanzado",X588=3,"Competente",X588=4,"Proficiente",X588=5,"Master")</f>
        <v>Principiante avanzado</v>
      </c>
      <c r="Z588" s="21">
        <v>3</v>
      </c>
      <c r="AA588" s="21" t="str" cm="1">
        <f t="array" ref="AA588">_xlfn.IFS(Z588=0,"No evidenciado",Z588=1,"Novato",Z588=2,"Principiante avanzado",Z588=3,"Competente",Z588=4,"Proficiente",Z588=5,"Master")</f>
        <v>Competente</v>
      </c>
      <c r="AB588" s="21">
        <v>2</v>
      </c>
      <c r="AC588" s="21" t="str" cm="1">
        <f t="array" ref="AC588">_xlfn.IFS(AB588=0,"Prenovato",AB588=1,"Novato",AB588=2,"Principiante avanzado",AB588=3,"Competente",AB588=4,"Proficiente",AB588=5,"Master")</f>
        <v>Principiante avanzado</v>
      </c>
      <c r="AD588" s="21" t="str">
        <f t="shared" si="50"/>
        <v>EVALUACIÓN</v>
      </c>
    </row>
    <row r="589" spans="1:30" x14ac:dyDescent="0.25">
      <c r="A589" t="s">
        <v>195</v>
      </c>
      <c r="B589" t="s">
        <v>201</v>
      </c>
      <c r="C589" t="s">
        <v>205</v>
      </c>
      <c r="D589" t="s">
        <v>207</v>
      </c>
      <c r="E589" t="s">
        <v>245</v>
      </c>
      <c r="F589" t="s">
        <v>284</v>
      </c>
      <c r="G589" t="s">
        <v>327</v>
      </c>
      <c r="H589" s="5">
        <v>44409</v>
      </c>
      <c r="I589" s="1">
        <f t="shared" ca="1" si="47"/>
        <v>22</v>
      </c>
      <c r="J589" s="1" t="str">
        <f t="shared" ca="1" si="48"/>
        <v>3. Mayor a 6 meses</v>
      </c>
      <c r="K589" t="str">
        <f t="shared" si="46"/>
        <v>NO</v>
      </c>
      <c r="L589" t="s">
        <v>330</v>
      </c>
      <c r="M589" t="s">
        <v>331</v>
      </c>
      <c r="N589" t="s">
        <v>345</v>
      </c>
      <c r="O589" t="s">
        <v>345</v>
      </c>
      <c r="P589" t="str">
        <f t="shared" si="49"/>
        <v>ANA MARIA MEDINA CALLACloud</v>
      </c>
      <c r="Q589">
        <v>3</v>
      </c>
      <c r="R589" t="s">
        <v>5</v>
      </c>
      <c r="S589" t="s">
        <v>21</v>
      </c>
      <c r="T589" s="21">
        <v>2</v>
      </c>
      <c r="U589" s="21" t="str" cm="1">
        <f t="array" ref="U589">_xlfn.IFS(T589=0,"Prenovato",T589=1,"Novato",T589=2,"Principiante avanzado",T589=3,"Competente",T589=4,"Proficiente",T589=5,"Master")</f>
        <v>Principiante avanzado</v>
      </c>
      <c r="V589" s="21">
        <v>2</v>
      </c>
      <c r="W589" s="21" t="str" cm="1">
        <f t="array" ref="W589">_xlfn.IFS(V589=0,"No evidenciado",V589=1,"Novato",V589=2,"Principiante avanzado",V589=3,"Competente",V589=4,"Proficiente",V589=5,"Master")</f>
        <v>Principiante avanzado</v>
      </c>
      <c r="X589" s="21">
        <v>2</v>
      </c>
      <c r="Y589" s="21" t="str" cm="1">
        <f t="array" ref="Y589">_xlfn.IFS(X589=0,"No evidenciado",X589=1,"Novato",X589=2,"Principiante avanzado",X589=3,"Competente",X589=4,"Proficiente",X589=5,"Master")</f>
        <v>Principiante avanzado</v>
      </c>
      <c r="Z589" s="21">
        <v>3</v>
      </c>
      <c r="AA589" s="21" t="str" cm="1">
        <f t="array" ref="AA589">_xlfn.IFS(Z589=0,"No evidenciado",Z589=1,"Novato",Z589=2,"Principiante avanzado",Z589=3,"Competente",Z589=4,"Proficiente",Z589=5,"Master")</f>
        <v>Competente</v>
      </c>
      <c r="AB589" s="21">
        <v>2</v>
      </c>
      <c r="AC589" s="21" t="str" cm="1">
        <f t="array" ref="AC589">_xlfn.IFS(AB589=0,"Prenovato",AB589=1,"Novato",AB589=2,"Principiante avanzado",AB589=3,"Competente",AB589=4,"Proficiente",AB589=5,"Master")</f>
        <v>Principiante avanzado</v>
      </c>
      <c r="AD589" s="21" t="str">
        <f t="shared" si="50"/>
        <v>EVALUACIÓN</v>
      </c>
    </row>
    <row r="590" spans="1:30" x14ac:dyDescent="0.25">
      <c r="A590" t="s">
        <v>197</v>
      </c>
      <c r="B590" t="s">
        <v>203</v>
      </c>
      <c r="C590" t="s">
        <v>206</v>
      </c>
      <c r="D590" t="s">
        <v>207</v>
      </c>
      <c r="E590" t="s">
        <v>198</v>
      </c>
      <c r="F590" t="s">
        <v>204</v>
      </c>
      <c r="G590" t="s">
        <v>328</v>
      </c>
      <c r="H590" s="5">
        <v>44409</v>
      </c>
      <c r="I590" s="1">
        <f t="shared" ca="1" si="47"/>
        <v>22</v>
      </c>
      <c r="J590" s="1" t="str">
        <f t="shared" ca="1" si="48"/>
        <v>3. Mayor a 6 meses</v>
      </c>
      <c r="K590" t="str">
        <f t="shared" si="46"/>
        <v>NO</v>
      </c>
      <c r="L590" t="s">
        <v>205</v>
      </c>
      <c r="M590" t="s">
        <v>343</v>
      </c>
      <c r="N590" t="s">
        <v>31</v>
      </c>
      <c r="O590" t="s">
        <v>31</v>
      </c>
      <c r="P590" t="str">
        <f t="shared" si="49"/>
        <v>ALBERTO LUIS ALFONSO MAC LEOD MONTOYADiseño de Arq. Soluciones</v>
      </c>
      <c r="Q590">
        <v>4</v>
      </c>
      <c r="R590" t="s">
        <v>7</v>
      </c>
      <c r="S590" t="s">
        <v>21</v>
      </c>
      <c r="T590" s="21">
        <v>3</v>
      </c>
      <c r="U590" s="21" t="str" cm="1">
        <f t="array" ref="U590">_xlfn.IFS(T590=0,"Prenovato",T590=1,"Novato",T590=2,"Principiante avanzado",T590=3,"Competente",T590=4,"Proficiente",T590=5,"Master")</f>
        <v>Competente</v>
      </c>
      <c r="V590" s="21">
        <v>4</v>
      </c>
      <c r="W590" s="21" t="str" cm="1">
        <f t="array" ref="W590">_xlfn.IFS(V590=0,"No evidenciado",V590=1,"Novato",V590=2,"Principiante avanzado",V590=3,"Competente",V590=4,"Proficiente",V590=5,"Master")</f>
        <v>Proficiente</v>
      </c>
      <c r="X590" s="21">
        <v>4</v>
      </c>
      <c r="Y590" s="21" t="str" cm="1">
        <f t="array" ref="Y590">_xlfn.IFS(X590=0,"No evidenciado",X590=1,"Novato",X590=2,"Principiante avanzado",X590=3,"Competente",X590=4,"Proficiente",X590=5,"Master")</f>
        <v>Proficiente</v>
      </c>
      <c r="Z590" s="21">
        <v>4</v>
      </c>
      <c r="AA590" s="21" t="str" cm="1">
        <f t="array" ref="AA590">_xlfn.IFS(Z590=0,"No evidenciado",Z590=1,"Novato",Z590=2,"Principiante avanzado",Z590=3,"Competente",Z590=4,"Proficiente",Z590=5,"Master")</f>
        <v>Proficiente</v>
      </c>
      <c r="AB590" s="21">
        <v>3</v>
      </c>
      <c r="AC590" s="21" t="str" cm="1">
        <f t="array" ref="AC590">_xlfn.IFS(AB590=0,"Prenovato",AB590=1,"Novato",AB590=2,"Principiante avanzado",AB590=3,"Competente",AB590=4,"Proficiente",AB590=5,"Master")</f>
        <v>Competente</v>
      </c>
      <c r="AD590" s="21" t="str">
        <f t="shared" si="50"/>
        <v>EVALUACIÓN</v>
      </c>
    </row>
    <row r="591" spans="1:30" x14ac:dyDescent="0.25">
      <c r="A591" t="s">
        <v>197</v>
      </c>
      <c r="B591" t="s">
        <v>203</v>
      </c>
      <c r="C591" t="s">
        <v>206</v>
      </c>
      <c r="D591" t="s">
        <v>207</v>
      </c>
      <c r="E591" t="s">
        <v>198</v>
      </c>
      <c r="F591" t="s">
        <v>204</v>
      </c>
      <c r="G591" t="s">
        <v>328</v>
      </c>
      <c r="H591" s="5">
        <v>44409</v>
      </c>
      <c r="I591" s="1">
        <f t="shared" ca="1" si="47"/>
        <v>22</v>
      </c>
      <c r="J591" s="1" t="str">
        <f t="shared" ca="1" si="48"/>
        <v>3. Mayor a 6 meses</v>
      </c>
      <c r="K591" t="str">
        <f t="shared" si="46"/>
        <v>NO</v>
      </c>
      <c r="L591" t="s">
        <v>205</v>
      </c>
      <c r="M591" t="s">
        <v>340</v>
      </c>
      <c r="N591" t="s">
        <v>346</v>
      </c>
      <c r="O591" t="s">
        <v>345</v>
      </c>
      <c r="P591" t="str">
        <f t="shared" si="49"/>
        <v>ALBERTO LUIS ALFONSO MAC LEOD MONTOYAIngeniería de software</v>
      </c>
      <c r="Q591">
        <v>3</v>
      </c>
      <c r="R591" t="s">
        <v>5</v>
      </c>
      <c r="S591" t="s">
        <v>21</v>
      </c>
      <c r="T591" s="21">
        <v>3</v>
      </c>
      <c r="U591" s="21" t="str" cm="1">
        <f t="array" ref="U591">_xlfn.IFS(T591=0,"Prenovato",T591=1,"Novato",T591=2,"Principiante avanzado",T591=3,"Competente",T591=4,"Proficiente",T591=5,"Master")</f>
        <v>Competente</v>
      </c>
      <c r="V591" s="21">
        <v>4</v>
      </c>
      <c r="W591" s="21" t="str" cm="1">
        <f t="array" ref="W591">_xlfn.IFS(V591=0,"No evidenciado",V591=1,"Novato",V591=2,"Principiante avanzado",V591=3,"Competente",V591=4,"Proficiente",V591=5,"Master")</f>
        <v>Proficiente</v>
      </c>
      <c r="X591" s="21">
        <v>4</v>
      </c>
      <c r="Y591" s="21" t="str" cm="1">
        <f t="array" ref="Y591">_xlfn.IFS(X591=0,"No evidenciado",X591=1,"Novato",X591=2,"Principiante avanzado",X591=3,"Competente",X591=4,"Proficiente",X591=5,"Master")</f>
        <v>Proficiente</v>
      </c>
      <c r="Z591" s="21">
        <v>4</v>
      </c>
      <c r="AA591" s="21" t="str" cm="1">
        <f t="array" ref="AA591">_xlfn.IFS(Z591=0,"No evidenciado",Z591=1,"Novato",Z591=2,"Principiante avanzado",Z591=3,"Competente",Z591=4,"Proficiente",Z591=5,"Master")</f>
        <v>Proficiente</v>
      </c>
      <c r="AB591" s="21">
        <v>3</v>
      </c>
      <c r="AC591" s="21" t="str" cm="1">
        <f t="array" ref="AC591">_xlfn.IFS(AB591=0,"Prenovato",AB591=1,"Novato",AB591=2,"Principiante avanzado",AB591=3,"Competente",AB591=4,"Proficiente",AB591=5,"Master")</f>
        <v>Competente</v>
      </c>
      <c r="AD591" s="21" t="str">
        <f t="shared" si="50"/>
        <v>EVALUACIÓN</v>
      </c>
    </row>
    <row r="592" spans="1:30" x14ac:dyDescent="0.25">
      <c r="A592" t="s">
        <v>197</v>
      </c>
      <c r="B592" t="s">
        <v>203</v>
      </c>
      <c r="C592" t="s">
        <v>206</v>
      </c>
      <c r="D592" t="s">
        <v>207</v>
      </c>
      <c r="E592" t="s">
        <v>198</v>
      </c>
      <c r="F592" t="s">
        <v>204</v>
      </c>
      <c r="G592" t="s">
        <v>328</v>
      </c>
      <c r="H592" s="5">
        <v>44409</v>
      </c>
      <c r="I592" s="1">
        <f t="shared" ca="1" si="47"/>
        <v>22</v>
      </c>
      <c r="J592" s="1" t="str">
        <f t="shared" ca="1" si="48"/>
        <v>3. Mayor a 6 meses</v>
      </c>
      <c r="K592" t="str">
        <f t="shared" si="46"/>
        <v>NO</v>
      </c>
      <c r="L592" t="s">
        <v>205</v>
      </c>
      <c r="M592" t="s">
        <v>341</v>
      </c>
      <c r="N592" t="s">
        <v>31</v>
      </c>
      <c r="O592" t="s">
        <v>31</v>
      </c>
      <c r="P592" t="str">
        <f t="shared" si="49"/>
        <v>ALBERTO LUIS ALFONSO MAC LEOD MONTOYAEcosistema BCP</v>
      </c>
      <c r="Q592">
        <v>4</v>
      </c>
      <c r="R592" t="s">
        <v>7</v>
      </c>
      <c r="S592" t="s">
        <v>21</v>
      </c>
      <c r="T592" s="21">
        <v>3</v>
      </c>
      <c r="U592" s="21" t="str" cm="1">
        <f t="array" ref="U592">_xlfn.IFS(T592=0,"Prenovato",T592=1,"Novato",T592=2,"Principiante avanzado",T592=3,"Competente",T592=4,"Proficiente",T592=5,"Master")</f>
        <v>Competente</v>
      </c>
      <c r="V592" s="21">
        <v>4</v>
      </c>
      <c r="W592" s="21" t="str" cm="1">
        <f t="array" ref="W592">_xlfn.IFS(V592=0,"No evidenciado",V592=1,"Novato",V592=2,"Principiante avanzado",V592=3,"Competente",V592=4,"Proficiente",V592=5,"Master")</f>
        <v>Proficiente</v>
      </c>
      <c r="X592" s="21">
        <v>4</v>
      </c>
      <c r="Y592" s="21" t="str" cm="1">
        <f t="array" ref="Y592">_xlfn.IFS(X592=0,"No evidenciado",X592=1,"Novato",X592=2,"Principiante avanzado",X592=3,"Competente",X592=4,"Proficiente",X592=5,"Master")</f>
        <v>Proficiente</v>
      </c>
      <c r="Z592" s="21">
        <v>4</v>
      </c>
      <c r="AA592" s="21" t="str" cm="1">
        <f t="array" ref="AA592">_xlfn.IFS(Z592=0,"No evidenciado",Z592=1,"Novato",Z592=2,"Principiante avanzado",Z592=3,"Competente",Z592=4,"Proficiente",Z592=5,"Master")</f>
        <v>Proficiente</v>
      </c>
      <c r="AB592" s="21">
        <v>3</v>
      </c>
      <c r="AC592" s="21" t="str" cm="1">
        <f t="array" ref="AC592">_xlfn.IFS(AB592=0,"Prenovato",AB592=1,"Novato",AB592=2,"Principiante avanzado",AB592=3,"Competente",AB592=4,"Proficiente",AB592=5,"Master")</f>
        <v>Competente</v>
      </c>
      <c r="AD592" s="21" t="str">
        <f t="shared" si="50"/>
        <v>EVALUACIÓN</v>
      </c>
    </row>
    <row r="593" spans="1:30" x14ac:dyDescent="0.25">
      <c r="A593" t="s">
        <v>197</v>
      </c>
      <c r="B593" t="s">
        <v>203</v>
      </c>
      <c r="C593" t="s">
        <v>206</v>
      </c>
      <c r="D593" t="s">
        <v>207</v>
      </c>
      <c r="E593" t="s">
        <v>198</v>
      </c>
      <c r="F593" t="s">
        <v>204</v>
      </c>
      <c r="G593" t="s">
        <v>328</v>
      </c>
      <c r="H593" s="5">
        <v>44409</v>
      </c>
      <c r="I593" s="1">
        <f t="shared" ca="1" si="47"/>
        <v>22</v>
      </c>
      <c r="J593" s="1" t="str">
        <f t="shared" ca="1" si="48"/>
        <v>3. Mayor a 6 meses</v>
      </c>
      <c r="K593" t="str">
        <f t="shared" si="46"/>
        <v>NO</v>
      </c>
      <c r="L593" t="s">
        <v>205</v>
      </c>
      <c r="M593" t="s">
        <v>344</v>
      </c>
      <c r="N593" t="s">
        <v>345</v>
      </c>
      <c r="O593" t="s">
        <v>345</v>
      </c>
      <c r="P593" t="str">
        <f t="shared" si="49"/>
        <v>ALBERTO LUIS ALFONSO MAC LEOD MONTOYAAutomatización</v>
      </c>
      <c r="Q593">
        <v>3</v>
      </c>
      <c r="R593" t="s">
        <v>5</v>
      </c>
      <c r="S593" t="s">
        <v>21</v>
      </c>
      <c r="T593" s="21">
        <v>3</v>
      </c>
      <c r="U593" s="21" t="str" cm="1">
        <f t="array" ref="U593">_xlfn.IFS(T593=0,"Prenovato",T593=1,"Novato",T593=2,"Principiante avanzado",T593=3,"Competente",T593=4,"Proficiente",T593=5,"Master")</f>
        <v>Competente</v>
      </c>
      <c r="V593" s="21">
        <v>4</v>
      </c>
      <c r="W593" s="21" t="str" cm="1">
        <f t="array" ref="W593">_xlfn.IFS(V593=0,"No evidenciado",V593=1,"Novato",V593=2,"Principiante avanzado",V593=3,"Competente",V593=4,"Proficiente",V593=5,"Master")</f>
        <v>Proficiente</v>
      </c>
      <c r="X593" s="21">
        <v>4</v>
      </c>
      <c r="Y593" s="21" t="str" cm="1">
        <f t="array" ref="Y593">_xlfn.IFS(X593=0,"No evidenciado",X593=1,"Novato",X593=2,"Principiante avanzado",X593=3,"Competente",X593=4,"Proficiente",X593=5,"Master")</f>
        <v>Proficiente</v>
      </c>
      <c r="Z593" s="21">
        <v>4</v>
      </c>
      <c r="AA593" s="21" t="str" cm="1">
        <f t="array" ref="AA593">_xlfn.IFS(Z593=0,"No evidenciado",Z593=1,"Novato",Z593=2,"Principiante avanzado",Z593=3,"Competente",Z593=4,"Proficiente",Z593=5,"Master")</f>
        <v>Proficiente</v>
      </c>
      <c r="AB593" s="21">
        <v>3</v>
      </c>
      <c r="AC593" s="21" t="str" cm="1">
        <f t="array" ref="AC593">_xlfn.IFS(AB593=0,"Prenovato",AB593=1,"Novato",AB593=2,"Principiante avanzado",AB593=3,"Competente",AB593=4,"Proficiente",AB593=5,"Master")</f>
        <v>Competente</v>
      </c>
      <c r="AD593" s="21" t="str">
        <f t="shared" si="50"/>
        <v>EVALUACIÓN</v>
      </c>
    </row>
    <row r="594" spans="1:30" x14ac:dyDescent="0.25">
      <c r="A594" t="s">
        <v>197</v>
      </c>
      <c r="B594" t="s">
        <v>203</v>
      </c>
      <c r="C594" t="s">
        <v>206</v>
      </c>
      <c r="D594" t="s">
        <v>207</v>
      </c>
      <c r="E594" t="s">
        <v>198</v>
      </c>
      <c r="F594" t="s">
        <v>204</v>
      </c>
      <c r="G594" t="s">
        <v>328</v>
      </c>
      <c r="H594" s="5">
        <v>44409</v>
      </c>
      <c r="I594" s="1">
        <f t="shared" ca="1" si="47"/>
        <v>22</v>
      </c>
      <c r="J594" s="1" t="str">
        <f t="shared" ca="1" si="48"/>
        <v>3. Mayor a 6 meses</v>
      </c>
      <c r="K594" t="str">
        <f t="shared" si="46"/>
        <v>NO</v>
      </c>
      <c r="L594" t="s">
        <v>205</v>
      </c>
      <c r="M594" t="s">
        <v>342</v>
      </c>
      <c r="N594" t="s">
        <v>345</v>
      </c>
      <c r="O594" t="s">
        <v>345</v>
      </c>
      <c r="P594" t="str">
        <f t="shared" si="49"/>
        <v>ALBERTO LUIS ALFONSO MAC LEOD MONTOYAFrameworks de arquitectura empresarial</v>
      </c>
      <c r="Q594">
        <v>3</v>
      </c>
      <c r="R594" t="s">
        <v>5</v>
      </c>
      <c r="S594" t="s">
        <v>21</v>
      </c>
      <c r="T594" s="21">
        <v>3</v>
      </c>
      <c r="U594" s="21" t="str" cm="1">
        <f t="array" ref="U594">_xlfn.IFS(T594=0,"Prenovato",T594=1,"Novato",T594=2,"Principiante avanzado",T594=3,"Competente",T594=4,"Proficiente",T594=5,"Master")</f>
        <v>Competente</v>
      </c>
      <c r="V594" s="21">
        <v>4</v>
      </c>
      <c r="W594" s="21" t="str" cm="1">
        <f t="array" ref="W594">_xlfn.IFS(V594=0,"No evidenciado",V594=1,"Novato",V594=2,"Principiante avanzado",V594=3,"Competente",V594=4,"Proficiente",V594=5,"Master")</f>
        <v>Proficiente</v>
      </c>
      <c r="X594" s="21">
        <v>4</v>
      </c>
      <c r="Y594" s="21" t="str" cm="1">
        <f t="array" ref="Y594">_xlfn.IFS(X594=0,"No evidenciado",X594=1,"Novato",X594=2,"Principiante avanzado",X594=3,"Competente",X594=4,"Proficiente",X594=5,"Master")</f>
        <v>Proficiente</v>
      </c>
      <c r="Z594" s="21">
        <v>4</v>
      </c>
      <c r="AA594" s="21" t="str" cm="1">
        <f t="array" ref="AA594">_xlfn.IFS(Z594=0,"No evidenciado",Z594=1,"Novato",Z594=2,"Principiante avanzado",Z594=3,"Competente",Z594=4,"Proficiente",Z594=5,"Master")</f>
        <v>Proficiente</v>
      </c>
      <c r="AB594" s="21">
        <v>3</v>
      </c>
      <c r="AC594" s="21" t="str" cm="1">
        <f t="array" ref="AC594">_xlfn.IFS(AB594=0,"Prenovato",AB594=1,"Novato",AB594=2,"Principiante avanzado",AB594=3,"Competente",AB594=4,"Proficiente",AB594=5,"Master")</f>
        <v>Competente</v>
      </c>
      <c r="AD594" s="21" t="str">
        <f t="shared" si="50"/>
        <v>EVALUACIÓN</v>
      </c>
    </row>
    <row r="595" spans="1:30" x14ac:dyDescent="0.25">
      <c r="A595" t="s">
        <v>197</v>
      </c>
      <c r="B595" t="s">
        <v>203</v>
      </c>
      <c r="C595" t="s">
        <v>206</v>
      </c>
      <c r="D595" t="s">
        <v>207</v>
      </c>
      <c r="E595" t="s">
        <v>198</v>
      </c>
      <c r="F595" t="s">
        <v>204</v>
      </c>
      <c r="G595" t="s">
        <v>328</v>
      </c>
      <c r="H595" s="5">
        <v>44409</v>
      </c>
      <c r="I595" s="1">
        <f t="shared" ca="1" si="47"/>
        <v>22</v>
      </c>
      <c r="J595" s="1" t="str">
        <f t="shared" ca="1" si="48"/>
        <v>3. Mayor a 6 meses</v>
      </c>
      <c r="K595" t="str">
        <f t="shared" si="46"/>
        <v>NO</v>
      </c>
      <c r="L595" t="s">
        <v>205</v>
      </c>
      <c r="M595" t="s">
        <v>339</v>
      </c>
      <c r="N595" t="s">
        <v>346</v>
      </c>
      <c r="O595" t="s">
        <v>345</v>
      </c>
      <c r="P595" t="str">
        <f t="shared" si="49"/>
        <v>ALBERTO LUIS ALFONSO MAC LEOD MONTOYAMicroservicios y APIs</v>
      </c>
      <c r="Q595">
        <v>4</v>
      </c>
      <c r="R595" t="s">
        <v>7</v>
      </c>
      <c r="S595" t="s">
        <v>21</v>
      </c>
      <c r="T595" s="21">
        <v>3</v>
      </c>
      <c r="U595" s="21" t="str" cm="1">
        <f t="array" ref="U595">_xlfn.IFS(T595=0,"Prenovato",T595=1,"Novato",T595=2,"Principiante avanzado",T595=3,"Competente",T595=4,"Proficiente",T595=5,"Master")</f>
        <v>Competente</v>
      </c>
      <c r="V595" s="21">
        <v>4</v>
      </c>
      <c r="W595" s="21" t="str" cm="1">
        <f t="array" ref="W595">_xlfn.IFS(V595=0,"No evidenciado",V595=1,"Novato",V595=2,"Principiante avanzado",V595=3,"Competente",V595=4,"Proficiente",V595=5,"Master")</f>
        <v>Proficiente</v>
      </c>
      <c r="X595" s="21">
        <v>4</v>
      </c>
      <c r="Y595" s="21" t="str" cm="1">
        <f t="array" ref="Y595">_xlfn.IFS(X595=0,"No evidenciado",X595=1,"Novato",X595=2,"Principiante avanzado",X595=3,"Competente",X595=4,"Proficiente",X595=5,"Master")</f>
        <v>Proficiente</v>
      </c>
      <c r="Z595" s="21">
        <v>4</v>
      </c>
      <c r="AA595" s="21" t="str" cm="1">
        <f t="array" ref="AA595">_xlfn.IFS(Z595=0,"No evidenciado",Z595=1,"Novato",Z595=2,"Principiante avanzado",Z595=3,"Competente",Z595=4,"Proficiente",Z595=5,"Master")</f>
        <v>Proficiente</v>
      </c>
      <c r="AB595" s="21">
        <v>3</v>
      </c>
      <c r="AC595" s="21" t="str" cm="1">
        <f t="array" ref="AC595">_xlfn.IFS(AB595=0,"Prenovato",AB595=1,"Novato",AB595=2,"Principiante avanzado",AB595=3,"Competente",AB595=4,"Proficiente",AB595=5,"Master")</f>
        <v>Competente</v>
      </c>
      <c r="AD595" s="21" t="str">
        <f t="shared" si="50"/>
        <v>EVALUACIÓN</v>
      </c>
    </row>
    <row r="596" spans="1:30" x14ac:dyDescent="0.25">
      <c r="A596" t="s">
        <v>197</v>
      </c>
      <c r="B596" t="s">
        <v>203</v>
      </c>
      <c r="C596" t="s">
        <v>206</v>
      </c>
      <c r="D596" t="s">
        <v>207</v>
      </c>
      <c r="E596" t="s">
        <v>198</v>
      </c>
      <c r="F596" t="s">
        <v>204</v>
      </c>
      <c r="G596" t="s">
        <v>328</v>
      </c>
      <c r="H596" s="5">
        <v>44409</v>
      </c>
      <c r="I596" s="1">
        <f t="shared" ca="1" si="47"/>
        <v>22</v>
      </c>
      <c r="J596" s="1" t="str">
        <f t="shared" ca="1" si="48"/>
        <v>3. Mayor a 6 meses</v>
      </c>
      <c r="K596" t="str">
        <f t="shared" si="46"/>
        <v>NO</v>
      </c>
      <c r="L596" t="s">
        <v>205</v>
      </c>
      <c r="M596" t="s">
        <v>337</v>
      </c>
      <c r="N596" t="s">
        <v>345</v>
      </c>
      <c r="O596" t="s">
        <v>345</v>
      </c>
      <c r="P596" t="str">
        <f t="shared" si="49"/>
        <v>ALBERTO LUIS ALFONSO MAC LEOD MONTOYAModelos Bancarios</v>
      </c>
      <c r="Q596">
        <v>3</v>
      </c>
      <c r="R596" t="s">
        <v>5</v>
      </c>
      <c r="S596" t="s">
        <v>21</v>
      </c>
      <c r="T596" s="21">
        <v>3</v>
      </c>
      <c r="U596" s="21" t="str" cm="1">
        <f t="array" ref="U596">_xlfn.IFS(T596=0,"Prenovato",T596=1,"Novato",T596=2,"Principiante avanzado",T596=3,"Competente",T596=4,"Proficiente",T596=5,"Master")</f>
        <v>Competente</v>
      </c>
      <c r="V596" s="21">
        <v>4</v>
      </c>
      <c r="W596" s="21" t="str" cm="1">
        <f t="array" ref="W596">_xlfn.IFS(V596=0,"No evidenciado",V596=1,"Novato",V596=2,"Principiante avanzado",V596=3,"Competente",V596=4,"Proficiente",V596=5,"Master")</f>
        <v>Proficiente</v>
      </c>
      <c r="X596" s="21">
        <v>4</v>
      </c>
      <c r="Y596" s="21" t="str" cm="1">
        <f t="array" ref="Y596">_xlfn.IFS(X596=0,"No evidenciado",X596=1,"Novato",X596=2,"Principiante avanzado",X596=3,"Competente",X596=4,"Proficiente",X596=5,"Master")</f>
        <v>Proficiente</v>
      </c>
      <c r="Z596" s="21">
        <v>4</v>
      </c>
      <c r="AA596" s="21" t="str" cm="1">
        <f t="array" ref="AA596">_xlfn.IFS(Z596=0,"No evidenciado",Z596=1,"Novato",Z596=2,"Principiante avanzado",Z596=3,"Competente",Z596=4,"Proficiente",Z596=5,"Master")</f>
        <v>Proficiente</v>
      </c>
      <c r="AB596" s="21">
        <v>3</v>
      </c>
      <c r="AC596" s="21" t="str" cm="1">
        <f t="array" ref="AC596">_xlfn.IFS(AB596=0,"Prenovato",AB596=1,"Novato",AB596=2,"Principiante avanzado",AB596=3,"Competente",AB596=4,"Proficiente",AB596=5,"Master")</f>
        <v>Competente</v>
      </c>
      <c r="AD596" s="21" t="str">
        <f t="shared" si="50"/>
        <v>EVALUACIÓN</v>
      </c>
    </row>
    <row r="597" spans="1:30" x14ac:dyDescent="0.25">
      <c r="A597" t="s">
        <v>197</v>
      </c>
      <c r="B597" t="s">
        <v>203</v>
      </c>
      <c r="C597" t="s">
        <v>206</v>
      </c>
      <c r="D597" t="s">
        <v>207</v>
      </c>
      <c r="E597" t="s">
        <v>198</v>
      </c>
      <c r="F597" t="s">
        <v>204</v>
      </c>
      <c r="G597" t="s">
        <v>328</v>
      </c>
      <c r="H597" s="5">
        <v>44409</v>
      </c>
      <c r="I597" s="1">
        <f t="shared" ca="1" si="47"/>
        <v>22</v>
      </c>
      <c r="J597" s="1" t="str">
        <f t="shared" ca="1" si="48"/>
        <v>3. Mayor a 6 meses</v>
      </c>
      <c r="K597" t="str">
        <f t="shared" si="46"/>
        <v>NO</v>
      </c>
      <c r="L597" t="s">
        <v>205</v>
      </c>
      <c r="M597" t="s">
        <v>338</v>
      </c>
      <c r="N597" t="s">
        <v>346</v>
      </c>
      <c r="O597" t="s">
        <v>345</v>
      </c>
      <c r="P597" t="str">
        <f t="shared" si="49"/>
        <v>ALBERTO LUIS ALFONSO MAC LEOD MONTOYAOpen Banking</v>
      </c>
      <c r="Q597">
        <v>3</v>
      </c>
      <c r="R597" t="s">
        <v>5</v>
      </c>
      <c r="S597" t="s">
        <v>21</v>
      </c>
      <c r="T597" s="21">
        <v>3</v>
      </c>
      <c r="U597" s="21" t="str" cm="1">
        <f t="array" ref="U597">_xlfn.IFS(T597=0,"Prenovato",T597=1,"Novato",T597=2,"Principiante avanzado",T597=3,"Competente",T597=4,"Proficiente",T597=5,"Master")</f>
        <v>Competente</v>
      </c>
      <c r="V597" s="21">
        <v>4</v>
      </c>
      <c r="W597" s="21" t="str" cm="1">
        <f t="array" ref="W597">_xlfn.IFS(V597=0,"No evidenciado",V597=1,"Novato",V597=2,"Principiante avanzado",V597=3,"Competente",V597=4,"Proficiente",V597=5,"Master")</f>
        <v>Proficiente</v>
      </c>
      <c r="X597" s="21">
        <v>4</v>
      </c>
      <c r="Y597" s="21" t="str" cm="1">
        <f t="array" ref="Y597">_xlfn.IFS(X597=0,"No evidenciado",X597=1,"Novato",X597=2,"Principiante avanzado",X597=3,"Competente",X597=4,"Proficiente",X597=5,"Master")</f>
        <v>Proficiente</v>
      </c>
      <c r="Z597" s="21">
        <v>4</v>
      </c>
      <c r="AA597" s="21" t="str" cm="1">
        <f t="array" ref="AA597">_xlfn.IFS(Z597=0,"No evidenciado",Z597=1,"Novato",Z597=2,"Principiante avanzado",Z597=3,"Competente",Z597=4,"Proficiente",Z597=5,"Master")</f>
        <v>Proficiente</v>
      </c>
      <c r="AB597" s="21">
        <v>3</v>
      </c>
      <c r="AC597" s="21" t="str" cm="1">
        <f t="array" ref="AC597">_xlfn.IFS(AB597=0,"Prenovato",AB597=1,"Novato",AB597=2,"Principiante avanzado",AB597=3,"Competente",AB597=4,"Proficiente",AB597=5,"Master")</f>
        <v>Competente</v>
      </c>
      <c r="AD597" s="21" t="str">
        <f t="shared" si="50"/>
        <v>EVALUACIÓN</v>
      </c>
    </row>
    <row r="598" spans="1:30" x14ac:dyDescent="0.25">
      <c r="A598" t="s">
        <v>197</v>
      </c>
      <c r="B598" t="s">
        <v>203</v>
      </c>
      <c r="C598" t="s">
        <v>206</v>
      </c>
      <c r="D598" t="s">
        <v>207</v>
      </c>
      <c r="E598" t="s">
        <v>198</v>
      </c>
      <c r="F598" t="s">
        <v>204</v>
      </c>
      <c r="G598" t="s">
        <v>328</v>
      </c>
      <c r="H598" s="5">
        <v>44409</v>
      </c>
      <c r="I598" s="1">
        <f t="shared" ca="1" si="47"/>
        <v>22</v>
      </c>
      <c r="J598" s="1" t="str">
        <f t="shared" ca="1" si="48"/>
        <v>3. Mayor a 6 meses</v>
      </c>
      <c r="K598" t="str">
        <f t="shared" si="46"/>
        <v>NO</v>
      </c>
      <c r="L598" t="s">
        <v>205</v>
      </c>
      <c r="M598" t="s">
        <v>336</v>
      </c>
      <c r="N598" t="s">
        <v>345</v>
      </c>
      <c r="O598" t="s">
        <v>345</v>
      </c>
      <c r="P598" t="str">
        <f t="shared" si="49"/>
        <v>ALBERTO LUIS ALFONSO MAC LEOD MONTOYAPatrones de Arq. Datos</v>
      </c>
      <c r="Q598">
        <v>3</v>
      </c>
      <c r="R598" t="s">
        <v>5</v>
      </c>
      <c r="S598" t="s">
        <v>21</v>
      </c>
      <c r="T598" s="21">
        <v>3</v>
      </c>
      <c r="U598" s="21" t="str" cm="1">
        <f t="array" ref="U598">_xlfn.IFS(T598=0,"Prenovato",T598=1,"Novato",T598=2,"Principiante avanzado",T598=3,"Competente",T598=4,"Proficiente",T598=5,"Master")</f>
        <v>Competente</v>
      </c>
      <c r="V598" s="21">
        <v>4</v>
      </c>
      <c r="W598" s="21" t="str" cm="1">
        <f t="array" ref="W598">_xlfn.IFS(V598=0,"No evidenciado",V598=1,"Novato",V598=2,"Principiante avanzado",V598=3,"Competente",V598=4,"Proficiente",V598=5,"Master")</f>
        <v>Proficiente</v>
      </c>
      <c r="X598" s="21">
        <v>4</v>
      </c>
      <c r="Y598" s="21" t="str" cm="1">
        <f t="array" ref="Y598">_xlfn.IFS(X598=0,"No evidenciado",X598=1,"Novato",X598=2,"Principiante avanzado",X598=3,"Competente",X598=4,"Proficiente",X598=5,"Master")</f>
        <v>Proficiente</v>
      </c>
      <c r="Z598" s="21">
        <v>4</v>
      </c>
      <c r="AA598" s="21" t="str" cm="1">
        <f t="array" ref="AA598">_xlfn.IFS(Z598=0,"No evidenciado",Z598=1,"Novato",Z598=2,"Principiante avanzado",Z598=3,"Competente",Z598=4,"Proficiente",Z598=5,"Master")</f>
        <v>Proficiente</v>
      </c>
      <c r="AB598" s="21">
        <v>3</v>
      </c>
      <c r="AC598" s="21" t="str" cm="1">
        <f t="array" ref="AC598">_xlfn.IFS(AB598=0,"Prenovato",AB598=1,"Novato",AB598=2,"Principiante avanzado",AB598=3,"Competente",AB598=4,"Proficiente",AB598=5,"Master")</f>
        <v>Competente</v>
      </c>
      <c r="AD598" s="21" t="str">
        <f t="shared" si="50"/>
        <v>EVALUACIÓN</v>
      </c>
    </row>
    <row r="599" spans="1:30" x14ac:dyDescent="0.25">
      <c r="A599" t="s">
        <v>197</v>
      </c>
      <c r="B599" t="s">
        <v>203</v>
      </c>
      <c r="C599" t="s">
        <v>206</v>
      </c>
      <c r="D599" t="s">
        <v>207</v>
      </c>
      <c r="E599" t="s">
        <v>198</v>
      </c>
      <c r="F599" t="s">
        <v>204</v>
      </c>
      <c r="G599" t="s">
        <v>328</v>
      </c>
      <c r="H599" s="5">
        <v>44409</v>
      </c>
      <c r="I599" s="1">
        <f t="shared" ca="1" si="47"/>
        <v>22</v>
      </c>
      <c r="J599" s="1" t="str">
        <f t="shared" ca="1" si="48"/>
        <v>3. Mayor a 6 meses</v>
      </c>
      <c r="K599" t="str">
        <f t="shared" si="46"/>
        <v>NO</v>
      </c>
      <c r="L599" t="s">
        <v>205</v>
      </c>
      <c r="M599" t="s">
        <v>335</v>
      </c>
      <c r="N599" t="s">
        <v>31</v>
      </c>
      <c r="O599" t="s">
        <v>31</v>
      </c>
      <c r="P599" t="str">
        <f t="shared" si="49"/>
        <v>ALBERTO LUIS ALFONSO MAC LEOD MONTOYAPatrones de Arq. Soluciones</v>
      </c>
      <c r="Q599">
        <v>3</v>
      </c>
      <c r="R599" t="s">
        <v>5</v>
      </c>
      <c r="S599" t="s">
        <v>21</v>
      </c>
      <c r="T599" s="21">
        <v>3</v>
      </c>
      <c r="U599" s="21" t="str" cm="1">
        <f t="array" ref="U599">_xlfn.IFS(T599=0,"Prenovato",T599=1,"Novato",T599=2,"Principiante avanzado",T599=3,"Competente",T599=4,"Proficiente",T599=5,"Master")</f>
        <v>Competente</v>
      </c>
      <c r="V599" s="21">
        <v>4</v>
      </c>
      <c r="W599" s="21" t="str" cm="1">
        <f t="array" ref="W599">_xlfn.IFS(V599=0,"No evidenciado",V599=1,"Novato",V599=2,"Principiante avanzado",V599=3,"Competente",V599=4,"Proficiente",V599=5,"Master")</f>
        <v>Proficiente</v>
      </c>
      <c r="X599" s="21">
        <v>4</v>
      </c>
      <c r="Y599" s="21" t="str" cm="1">
        <f t="array" ref="Y599">_xlfn.IFS(X599=0,"No evidenciado",X599=1,"Novato",X599=2,"Principiante avanzado",X599=3,"Competente",X599=4,"Proficiente",X599=5,"Master")</f>
        <v>Proficiente</v>
      </c>
      <c r="Z599" s="21">
        <v>4</v>
      </c>
      <c r="AA599" s="21" t="str" cm="1">
        <f t="array" ref="AA599">_xlfn.IFS(Z599=0,"No evidenciado",Z599=1,"Novato",Z599=2,"Principiante avanzado",Z599=3,"Competente",Z599=4,"Proficiente",Z599=5,"Master")</f>
        <v>Proficiente</v>
      </c>
      <c r="AB599" s="21">
        <v>3</v>
      </c>
      <c r="AC599" s="21" t="str" cm="1">
        <f t="array" ref="AC599">_xlfn.IFS(AB599=0,"Prenovato",AB599=1,"Novato",AB599=2,"Principiante avanzado",AB599=3,"Competente",AB599=4,"Proficiente",AB599=5,"Master")</f>
        <v>Competente</v>
      </c>
      <c r="AD599" s="21" t="str">
        <f t="shared" si="50"/>
        <v>EVALUACIÓN</v>
      </c>
    </row>
    <row r="600" spans="1:30" x14ac:dyDescent="0.25">
      <c r="A600" t="s">
        <v>197</v>
      </c>
      <c r="B600" t="s">
        <v>203</v>
      </c>
      <c r="C600" t="s">
        <v>206</v>
      </c>
      <c r="D600" t="s">
        <v>207</v>
      </c>
      <c r="E600" t="s">
        <v>198</v>
      </c>
      <c r="F600" t="s">
        <v>204</v>
      </c>
      <c r="G600" t="s">
        <v>328</v>
      </c>
      <c r="H600" s="5">
        <v>44409</v>
      </c>
      <c r="I600" s="1">
        <f t="shared" ca="1" si="47"/>
        <v>22</v>
      </c>
      <c r="J600" s="1" t="str">
        <f t="shared" ca="1" si="48"/>
        <v>3. Mayor a 6 meses</v>
      </c>
      <c r="K600" t="str">
        <f t="shared" si="46"/>
        <v>NO</v>
      </c>
      <c r="L600" t="s">
        <v>205</v>
      </c>
      <c r="M600" t="s">
        <v>334</v>
      </c>
      <c r="N600" t="s">
        <v>31</v>
      </c>
      <c r="O600" t="s">
        <v>31</v>
      </c>
      <c r="P600" t="str">
        <f t="shared" si="49"/>
        <v>ALBERTO LUIS ALFONSO MAC LEOD MONTOYAPlataformas</v>
      </c>
      <c r="Q600">
        <v>3</v>
      </c>
      <c r="R600" t="s">
        <v>5</v>
      </c>
      <c r="S600" t="s">
        <v>21</v>
      </c>
      <c r="T600" s="21">
        <v>3</v>
      </c>
      <c r="U600" s="21" t="str" cm="1">
        <f t="array" ref="U600">_xlfn.IFS(T600=0,"Prenovato",T600=1,"Novato",T600=2,"Principiante avanzado",T600=3,"Competente",T600=4,"Proficiente",T600=5,"Master")</f>
        <v>Competente</v>
      </c>
      <c r="V600" s="21">
        <v>4</v>
      </c>
      <c r="W600" s="21" t="str" cm="1">
        <f t="array" ref="W600">_xlfn.IFS(V600=0,"No evidenciado",V600=1,"Novato",V600=2,"Principiante avanzado",V600=3,"Competente",V600=4,"Proficiente",V600=5,"Master")</f>
        <v>Proficiente</v>
      </c>
      <c r="X600" s="21">
        <v>4</v>
      </c>
      <c r="Y600" s="21" t="str" cm="1">
        <f t="array" ref="Y600">_xlfn.IFS(X600=0,"No evidenciado",X600=1,"Novato",X600=2,"Principiante avanzado",X600=3,"Competente",X600=4,"Proficiente",X600=5,"Master")</f>
        <v>Proficiente</v>
      </c>
      <c r="Z600" s="21">
        <v>4</v>
      </c>
      <c r="AA600" s="21" t="str" cm="1">
        <f t="array" ref="AA600">_xlfn.IFS(Z600=0,"No evidenciado",Z600=1,"Novato",Z600=2,"Principiante avanzado",Z600=3,"Competente",Z600=4,"Proficiente",Z600=5,"Master")</f>
        <v>Proficiente</v>
      </c>
      <c r="AB600" s="21">
        <v>3</v>
      </c>
      <c r="AC600" s="21" t="str" cm="1">
        <f t="array" ref="AC600">_xlfn.IFS(AB600=0,"Prenovato",AB600=1,"Novato",AB600=2,"Principiante avanzado",AB600=3,"Competente",AB600=4,"Proficiente",AB600=5,"Master")</f>
        <v>Competente</v>
      </c>
      <c r="AD600" s="21" t="str">
        <f t="shared" si="50"/>
        <v>EVALUACIÓN</v>
      </c>
    </row>
    <row r="601" spans="1:30" x14ac:dyDescent="0.25">
      <c r="A601" t="s">
        <v>197</v>
      </c>
      <c r="B601" t="s">
        <v>203</v>
      </c>
      <c r="C601" t="s">
        <v>206</v>
      </c>
      <c r="D601" t="s">
        <v>207</v>
      </c>
      <c r="E601" t="s">
        <v>198</v>
      </c>
      <c r="F601" t="s">
        <v>204</v>
      </c>
      <c r="G601" t="s">
        <v>328</v>
      </c>
      <c r="H601" s="5">
        <v>44409</v>
      </c>
      <c r="I601" s="1">
        <f t="shared" ca="1" si="47"/>
        <v>22</v>
      </c>
      <c r="J601" s="1" t="str">
        <f t="shared" ca="1" si="48"/>
        <v>3. Mayor a 6 meses</v>
      </c>
      <c r="K601" t="str">
        <f t="shared" si="46"/>
        <v>NO</v>
      </c>
      <c r="L601" t="s">
        <v>205</v>
      </c>
      <c r="M601" t="s">
        <v>332</v>
      </c>
      <c r="N601" t="s">
        <v>345</v>
      </c>
      <c r="O601" t="s">
        <v>345</v>
      </c>
      <c r="P601" t="str">
        <f t="shared" si="49"/>
        <v>ALBERTO LUIS ALFONSO MAC LEOD MONTOYAPrincipios de seguridad</v>
      </c>
      <c r="Q601">
        <v>3</v>
      </c>
      <c r="R601" t="s">
        <v>5</v>
      </c>
      <c r="S601" t="s">
        <v>21</v>
      </c>
      <c r="T601" s="21">
        <v>3</v>
      </c>
      <c r="U601" s="21" t="str" cm="1">
        <f t="array" ref="U601">_xlfn.IFS(T601=0,"Prenovato",T601=1,"Novato",T601=2,"Principiante avanzado",T601=3,"Competente",T601=4,"Proficiente",T601=5,"Master")</f>
        <v>Competente</v>
      </c>
      <c r="V601" s="21">
        <v>4</v>
      </c>
      <c r="W601" s="21" t="str" cm="1">
        <f t="array" ref="W601">_xlfn.IFS(V601=0,"No evidenciado",V601=1,"Novato",V601=2,"Principiante avanzado",V601=3,"Competente",V601=4,"Proficiente",V601=5,"Master")</f>
        <v>Proficiente</v>
      </c>
      <c r="X601" s="21">
        <v>4</v>
      </c>
      <c r="Y601" s="21" t="str" cm="1">
        <f t="array" ref="Y601">_xlfn.IFS(X601=0,"No evidenciado",X601=1,"Novato",X601=2,"Principiante avanzado",X601=3,"Competente",X601=4,"Proficiente",X601=5,"Master")</f>
        <v>Proficiente</v>
      </c>
      <c r="Z601" s="21">
        <v>4</v>
      </c>
      <c r="AA601" s="21" t="str" cm="1">
        <f t="array" ref="AA601">_xlfn.IFS(Z601=0,"No evidenciado",Z601=1,"Novato",Z601=2,"Principiante avanzado",Z601=3,"Competente",Z601=4,"Proficiente",Z601=5,"Master")</f>
        <v>Proficiente</v>
      </c>
      <c r="AB601" s="21">
        <v>3</v>
      </c>
      <c r="AC601" s="21" t="str" cm="1">
        <f t="array" ref="AC601">_xlfn.IFS(AB601=0,"Prenovato",AB601=1,"Novato",AB601=2,"Principiante avanzado",AB601=3,"Competente",AB601=4,"Proficiente",AB601=5,"Master")</f>
        <v>Competente</v>
      </c>
      <c r="AD601" s="21" t="str">
        <f t="shared" si="50"/>
        <v>EVALUACIÓN</v>
      </c>
    </row>
    <row r="602" spans="1:30" x14ac:dyDescent="0.25">
      <c r="A602" t="s">
        <v>197</v>
      </c>
      <c r="B602" t="s">
        <v>203</v>
      </c>
      <c r="C602" t="s">
        <v>206</v>
      </c>
      <c r="D602" t="s">
        <v>207</v>
      </c>
      <c r="E602" t="s">
        <v>198</v>
      </c>
      <c r="F602" t="s">
        <v>204</v>
      </c>
      <c r="G602" t="s">
        <v>328</v>
      </c>
      <c r="H602" s="5">
        <v>44409</v>
      </c>
      <c r="I602" s="1">
        <f t="shared" ca="1" si="47"/>
        <v>22</v>
      </c>
      <c r="J602" s="1" t="str">
        <f t="shared" ca="1" si="48"/>
        <v>3. Mayor a 6 meses</v>
      </c>
      <c r="K602" t="str">
        <f t="shared" si="46"/>
        <v>NO</v>
      </c>
      <c r="L602" t="s">
        <v>205</v>
      </c>
      <c r="M602" t="s">
        <v>333</v>
      </c>
      <c r="N602" t="s">
        <v>345</v>
      </c>
      <c r="O602" t="s">
        <v>345</v>
      </c>
      <c r="P602" t="str">
        <f t="shared" si="49"/>
        <v>ALBERTO LUIS ALFONSO MAC LEOD MONTOYATecnología BCP</v>
      </c>
      <c r="Q602">
        <v>3</v>
      </c>
      <c r="R602" t="s">
        <v>5</v>
      </c>
      <c r="S602" t="s">
        <v>21</v>
      </c>
      <c r="T602" s="21">
        <v>3</v>
      </c>
      <c r="U602" s="21" t="str" cm="1">
        <f t="array" ref="U602">_xlfn.IFS(T602=0,"Prenovato",T602=1,"Novato",T602=2,"Principiante avanzado",T602=3,"Competente",T602=4,"Proficiente",T602=5,"Master")</f>
        <v>Competente</v>
      </c>
      <c r="V602" s="21">
        <v>4</v>
      </c>
      <c r="W602" s="21" t="str" cm="1">
        <f t="array" ref="W602">_xlfn.IFS(V602=0,"No evidenciado",V602=1,"Novato",V602=2,"Principiante avanzado",V602=3,"Competente",V602=4,"Proficiente",V602=5,"Master")</f>
        <v>Proficiente</v>
      </c>
      <c r="X602" s="21">
        <v>4</v>
      </c>
      <c r="Y602" s="21" t="str" cm="1">
        <f t="array" ref="Y602">_xlfn.IFS(X602=0,"No evidenciado",X602=1,"Novato",X602=2,"Principiante avanzado",X602=3,"Competente",X602=4,"Proficiente",X602=5,"Master")</f>
        <v>Proficiente</v>
      </c>
      <c r="Z602" s="21">
        <v>4</v>
      </c>
      <c r="AA602" s="21" t="str" cm="1">
        <f t="array" ref="AA602">_xlfn.IFS(Z602=0,"No evidenciado",Z602=1,"Novato",Z602=2,"Principiante avanzado",Z602=3,"Competente",Z602=4,"Proficiente",Z602=5,"Master")</f>
        <v>Proficiente</v>
      </c>
      <c r="AB602" s="21">
        <v>3</v>
      </c>
      <c r="AC602" s="21" t="str" cm="1">
        <f t="array" ref="AC602">_xlfn.IFS(AB602=0,"Prenovato",AB602=1,"Novato",AB602=2,"Principiante avanzado",AB602=3,"Competente",AB602=4,"Proficiente",AB602=5,"Master")</f>
        <v>Competente</v>
      </c>
      <c r="AD602" s="21" t="str">
        <f t="shared" si="50"/>
        <v>EVALUACIÓN</v>
      </c>
    </row>
    <row r="603" spans="1:30" x14ac:dyDescent="0.25">
      <c r="A603" t="s">
        <v>197</v>
      </c>
      <c r="B603" t="s">
        <v>203</v>
      </c>
      <c r="C603" t="s">
        <v>206</v>
      </c>
      <c r="D603" t="s">
        <v>207</v>
      </c>
      <c r="E603" t="s">
        <v>198</v>
      </c>
      <c r="F603" t="s">
        <v>204</v>
      </c>
      <c r="G603" t="s">
        <v>328</v>
      </c>
      <c r="H603" s="5">
        <v>44409</v>
      </c>
      <c r="I603" s="1">
        <f t="shared" ca="1" si="47"/>
        <v>22</v>
      </c>
      <c r="J603" s="1" t="str">
        <f t="shared" ca="1" si="48"/>
        <v>3. Mayor a 6 meses</v>
      </c>
      <c r="K603" t="str">
        <f t="shared" si="46"/>
        <v>NO</v>
      </c>
      <c r="L603" t="s">
        <v>205</v>
      </c>
      <c r="M603" t="s">
        <v>331</v>
      </c>
      <c r="N603" t="s">
        <v>345</v>
      </c>
      <c r="O603" t="s">
        <v>345</v>
      </c>
      <c r="P603" t="str">
        <f t="shared" si="49"/>
        <v>ALBERTO LUIS ALFONSO MAC LEOD MONTOYACloud</v>
      </c>
      <c r="Q603">
        <v>3</v>
      </c>
      <c r="R603" t="s">
        <v>5</v>
      </c>
      <c r="S603" t="s">
        <v>21</v>
      </c>
      <c r="T603" s="21">
        <v>3</v>
      </c>
      <c r="U603" s="21" t="str" cm="1">
        <f t="array" ref="U603">_xlfn.IFS(T603=0,"Prenovato",T603=1,"Novato",T603=2,"Principiante avanzado",T603=3,"Competente",T603=4,"Proficiente",T603=5,"Master")</f>
        <v>Competente</v>
      </c>
      <c r="V603" s="21">
        <v>4</v>
      </c>
      <c r="W603" s="21" t="str" cm="1">
        <f t="array" ref="W603">_xlfn.IFS(V603=0,"No evidenciado",V603=1,"Novato",V603=2,"Principiante avanzado",V603=3,"Competente",V603=4,"Proficiente",V603=5,"Master")</f>
        <v>Proficiente</v>
      </c>
      <c r="X603" s="21">
        <v>4</v>
      </c>
      <c r="Y603" s="21" t="str" cm="1">
        <f t="array" ref="Y603">_xlfn.IFS(X603=0,"No evidenciado",X603=1,"Novato",X603=2,"Principiante avanzado",X603=3,"Competente",X603=4,"Proficiente",X603=5,"Master")</f>
        <v>Proficiente</v>
      </c>
      <c r="Z603" s="21">
        <v>4</v>
      </c>
      <c r="AA603" s="21" t="str" cm="1">
        <f t="array" ref="AA603">_xlfn.IFS(Z603=0,"No evidenciado",Z603=1,"Novato",Z603=2,"Principiante avanzado",Z603=3,"Competente",Z603=4,"Proficiente",Z603=5,"Master")</f>
        <v>Proficiente</v>
      </c>
      <c r="AB603" s="21">
        <v>3</v>
      </c>
      <c r="AC603" s="21" t="str" cm="1">
        <f t="array" ref="AC603">_xlfn.IFS(AB603=0,"Prenovato",AB603=1,"Novato",AB603=2,"Principiante avanzado",AB603=3,"Competente",AB603=4,"Proficiente",AB603=5,"Master")</f>
        <v>Competente</v>
      </c>
      <c r="AD603" s="21" t="str">
        <f t="shared" si="50"/>
        <v>EVALUACIÓN</v>
      </c>
    </row>
    <row r="604" spans="1:30" x14ac:dyDescent="0.25">
      <c r="A604" t="s">
        <v>195</v>
      </c>
      <c r="B604" t="s">
        <v>201</v>
      </c>
      <c r="C604" t="s">
        <v>205</v>
      </c>
      <c r="D604" t="s">
        <v>207</v>
      </c>
      <c r="E604" t="s">
        <v>246</v>
      </c>
      <c r="F604" t="s">
        <v>285</v>
      </c>
      <c r="G604" t="s">
        <v>329</v>
      </c>
      <c r="H604" s="5">
        <v>44621</v>
      </c>
      <c r="I604" s="1">
        <f t="shared" ca="1" si="47"/>
        <v>15</v>
      </c>
      <c r="J604" s="1" t="str">
        <f t="shared" ca="1" si="48"/>
        <v>3. Mayor a 6 meses</v>
      </c>
      <c r="K604" t="str">
        <f t="shared" si="46"/>
        <v>NO</v>
      </c>
      <c r="L604" t="s">
        <v>330</v>
      </c>
      <c r="M604" t="s">
        <v>339</v>
      </c>
      <c r="N604" t="s">
        <v>346</v>
      </c>
      <c r="O604" t="s">
        <v>345</v>
      </c>
      <c r="P604" t="str">
        <f t="shared" si="49"/>
        <v>EDWIN CRISANTO MOLERO MUÑOZMicroservicios y APIs</v>
      </c>
      <c r="Q604">
        <v>3</v>
      </c>
      <c r="R604" t="s">
        <v>5</v>
      </c>
      <c r="S604" t="s">
        <v>21</v>
      </c>
      <c r="T604" s="21">
        <v>2</v>
      </c>
      <c r="U604" s="21" t="str" cm="1">
        <f t="array" ref="U604">_xlfn.IFS(T604=0,"Prenovato",T604=1,"Novato",T604=2,"Principiante avanzado",T604=3,"Competente",T604=4,"Proficiente",T604=5,"Master")</f>
        <v>Principiante avanzado</v>
      </c>
      <c r="V604" s="21">
        <v>3</v>
      </c>
      <c r="W604" s="21" t="str" cm="1">
        <f t="array" ref="W604">_xlfn.IFS(V604=0,"No evidenciado",V604=1,"Novato",V604=2,"Principiante avanzado",V604=3,"Competente",V604=4,"Proficiente",V604=5,"Master")</f>
        <v>Competente</v>
      </c>
      <c r="X604" s="21">
        <v>2</v>
      </c>
      <c r="Y604" s="21" t="str" cm="1">
        <f t="array" ref="Y604">_xlfn.IFS(X604=0,"No evidenciado",X604=1,"Novato",X604=2,"Principiante avanzado",X604=3,"Competente",X604=4,"Proficiente",X604=5,"Master")</f>
        <v>Principiante avanzado</v>
      </c>
      <c r="Z604" s="21">
        <v>3</v>
      </c>
      <c r="AA604" s="21" t="str" cm="1">
        <f t="array" ref="AA604">_xlfn.IFS(Z604=0,"No evidenciado",Z604=1,"Novato",Z604=2,"Principiante avanzado",Z604=3,"Competente",Z604=4,"Proficiente",Z604=5,"Master")</f>
        <v>Competente</v>
      </c>
      <c r="AB604" s="21">
        <v>2</v>
      </c>
      <c r="AC604" s="21" t="str" cm="1">
        <f t="array" ref="AC604">_xlfn.IFS(AB604=0,"Prenovato",AB604=1,"Novato",AB604=2,"Principiante avanzado",AB604=3,"Competente",AB604=4,"Proficiente",AB604=5,"Master")</f>
        <v>Principiante avanzado</v>
      </c>
      <c r="AD604" s="21" t="str">
        <f t="shared" si="50"/>
        <v>EVALUACIÓN</v>
      </c>
    </row>
    <row r="605" spans="1:30" x14ac:dyDescent="0.25">
      <c r="A605" t="s">
        <v>195</v>
      </c>
      <c r="B605" t="s">
        <v>201</v>
      </c>
      <c r="C605" t="s">
        <v>205</v>
      </c>
      <c r="D605" t="s">
        <v>207</v>
      </c>
      <c r="E605" t="s">
        <v>246</v>
      </c>
      <c r="F605" t="s">
        <v>285</v>
      </c>
      <c r="G605" t="s">
        <v>329</v>
      </c>
      <c r="H605" s="5">
        <v>44621</v>
      </c>
      <c r="I605" s="1">
        <f t="shared" ca="1" si="47"/>
        <v>15</v>
      </c>
      <c r="J605" s="1" t="str">
        <f t="shared" ca="1" si="48"/>
        <v>3. Mayor a 6 meses</v>
      </c>
      <c r="K605" t="str">
        <f t="shared" si="46"/>
        <v>NO</v>
      </c>
      <c r="L605" t="s">
        <v>330</v>
      </c>
      <c r="M605" t="s">
        <v>337</v>
      </c>
      <c r="N605" t="s">
        <v>345</v>
      </c>
      <c r="O605" t="s">
        <v>345</v>
      </c>
      <c r="P605" t="str">
        <f t="shared" si="49"/>
        <v>EDWIN CRISANTO MOLERO MUÑOZModelos Bancarios</v>
      </c>
      <c r="Q605">
        <v>1</v>
      </c>
      <c r="R605" t="s">
        <v>6</v>
      </c>
      <c r="S605" t="s">
        <v>21</v>
      </c>
      <c r="T605" s="21">
        <v>2</v>
      </c>
      <c r="U605" s="21" t="str" cm="1">
        <f t="array" ref="U605">_xlfn.IFS(T605=0,"Prenovato",T605=1,"Novato",T605=2,"Principiante avanzado",T605=3,"Competente",T605=4,"Proficiente",T605=5,"Master")</f>
        <v>Principiante avanzado</v>
      </c>
      <c r="V605" s="21">
        <v>3</v>
      </c>
      <c r="W605" s="21" t="str" cm="1">
        <f t="array" ref="W605">_xlfn.IFS(V605=0,"No evidenciado",V605=1,"Novato",V605=2,"Principiante avanzado",V605=3,"Competente",V605=4,"Proficiente",V605=5,"Master")</f>
        <v>Competente</v>
      </c>
      <c r="X605" s="21">
        <v>2</v>
      </c>
      <c r="Y605" s="21" t="str" cm="1">
        <f t="array" ref="Y605">_xlfn.IFS(X605=0,"No evidenciado",X605=1,"Novato",X605=2,"Principiante avanzado",X605=3,"Competente",X605=4,"Proficiente",X605=5,"Master")</f>
        <v>Principiante avanzado</v>
      </c>
      <c r="Z605" s="21">
        <v>3</v>
      </c>
      <c r="AA605" s="21" t="str" cm="1">
        <f t="array" ref="AA605">_xlfn.IFS(Z605=0,"No evidenciado",Z605=1,"Novato",Z605=2,"Principiante avanzado",Z605=3,"Competente",Z605=4,"Proficiente",Z605=5,"Master")</f>
        <v>Competente</v>
      </c>
      <c r="AB605" s="21">
        <v>2</v>
      </c>
      <c r="AC605" s="21" t="str" cm="1">
        <f t="array" ref="AC605">_xlfn.IFS(AB605=0,"Prenovato",AB605=1,"Novato",AB605=2,"Principiante avanzado",AB605=3,"Competente",AB605=4,"Proficiente",AB605=5,"Master")</f>
        <v>Principiante avanzado</v>
      </c>
      <c r="AD605" s="21" t="str">
        <f t="shared" si="50"/>
        <v>EVALUACIÓN</v>
      </c>
    </row>
    <row r="606" spans="1:30" x14ac:dyDescent="0.25">
      <c r="A606" t="s">
        <v>195</v>
      </c>
      <c r="B606" t="s">
        <v>201</v>
      </c>
      <c r="C606" t="s">
        <v>205</v>
      </c>
      <c r="D606" t="s">
        <v>207</v>
      </c>
      <c r="E606" t="s">
        <v>246</v>
      </c>
      <c r="F606" t="s">
        <v>285</v>
      </c>
      <c r="G606" t="s">
        <v>329</v>
      </c>
      <c r="H606" s="5">
        <v>44621</v>
      </c>
      <c r="I606" s="1">
        <f t="shared" ca="1" si="47"/>
        <v>15</v>
      </c>
      <c r="J606" s="1" t="str">
        <f t="shared" ca="1" si="48"/>
        <v>3. Mayor a 6 meses</v>
      </c>
      <c r="K606" t="str">
        <f t="shared" si="46"/>
        <v>NO</v>
      </c>
      <c r="L606" t="s">
        <v>330</v>
      </c>
      <c r="M606" t="s">
        <v>338</v>
      </c>
      <c r="N606" t="s">
        <v>346</v>
      </c>
      <c r="O606" t="s">
        <v>345</v>
      </c>
      <c r="P606" t="str">
        <f t="shared" si="49"/>
        <v>EDWIN CRISANTO MOLERO MUÑOZOpen Banking</v>
      </c>
      <c r="Q606">
        <v>1</v>
      </c>
      <c r="R606" t="s">
        <v>6</v>
      </c>
      <c r="S606" t="s">
        <v>21</v>
      </c>
      <c r="T606" s="21">
        <v>2</v>
      </c>
      <c r="U606" s="21" t="str" cm="1">
        <f t="array" ref="U606">_xlfn.IFS(T606=0,"Prenovato",T606=1,"Novato",T606=2,"Principiante avanzado",T606=3,"Competente",T606=4,"Proficiente",T606=5,"Master")</f>
        <v>Principiante avanzado</v>
      </c>
      <c r="V606" s="21">
        <v>3</v>
      </c>
      <c r="W606" s="21" t="str" cm="1">
        <f t="array" ref="W606">_xlfn.IFS(V606=0,"No evidenciado",V606=1,"Novato",V606=2,"Principiante avanzado",V606=3,"Competente",V606=4,"Proficiente",V606=5,"Master")</f>
        <v>Competente</v>
      </c>
      <c r="X606" s="21">
        <v>2</v>
      </c>
      <c r="Y606" s="21" t="str" cm="1">
        <f t="array" ref="Y606">_xlfn.IFS(X606=0,"No evidenciado",X606=1,"Novato",X606=2,"Principiante avanzado",X606=3,"Competente",X606=4,"Proficiente",X606=5,"Master")</f>
        <v>Principiante avanzado</v>
      </c>
      <c r="Z606" s="21">
        <v>3</v>
      </c>
      <c r="AA606" s="21" t="str" cm="1">
        <f t="array" ref="AA606">_xlfn.IFS(Z606=0,"No evidenciado",Z606=1,"Novato",Z606=2,"Principiante avanzado",Z606=3,"Competente",Z606=4,"Proficiente",Z606=5,"Master")</f>
        <v>Competente</v>
      </c>
      <c r="AB606" s="21">
        <v>2</v>
      </c>
      <c r="AC606" s="21" t="str" cm="1">
        <f t="array" ref="AC606">_xlfn.IFS(AB606=0,"Prenovato",AB606=1,"Novato",AB606=2,"Principiante avanzado",AB606=3,"Competente",AB606=4,"Proficiente",AB606=5,"Master")</f>
        <v>Principiante avanzado</v>
      </c>
      <c r="AD606" s="21" t="str">
        <f t="shared" si="50"/>
        <v>EVALUACIÓN</v>
      </c>
    </row>
    <row r="607" spans="1:30" x14ac:dyDescent="0.25">
      <c r="A607" t="s">
        <v>195</v>
      </c>
      <c r="B607" t="s">
        <v>201</v>
      </c>
      <c r="C607" t="s">
        <v>205</v>
      </c>
      <c r="D607" t="s">
        <v>207</v>
      </c>
      <c r="E607" t="s">
        <v>246</v>
      </c>
      <c r="F607" t="s">
        <v>285</v>
      </c>
      <c r="G607" t="s">
        <v>329</v>
      </c>
      <c r="H607" s="5">
        <v>44621</v>
      </c>
      <c r="I607" s="1">
        <f t="shared" ca="1" si="47"/>
        <v>15</v>
      </c>
      <c r="J607" s="1" t="str">
        <f t="shared" ca="1" si="48"/>
        <v>3. Mayor a 6 meses</v>
      </c>
      <c r="K607" t="str">
        <f t="shared" si="46"/>
        <v>NO</v>
      </c>
      <c r="L607" t="s">
        <v>330</v>
      </c>
      <c r="M607" t="s">
        <v>336</v>
      </c>
      <c r="N607" t="s">
        <v>345</v>
      </c>
      <c r="O607" t="s">
        <v>345</v>
      </c>
      <c r="P607" t="str">
        <f t="shared" si="49"/>
        <v>EDWIN CRISANTO MOLERO MUÑOZPatrones de Arq. Datos</v>
      </c>
      <c r="Q607">
        <v>2</v>
      </c>
      <c r="R607" t="s">
        <v>4</v>
      </c>
      <c r="S607" t="s">
        <v>21</v>
      </c>
      <c r="T607" s="21">
        <v>2</v>
      </c>
      <c r="U607" s="21" t="str" cm="1">
        <f t="array" ref="U607">_xlfn.IFS(T607=0,"Prenovato",T607=1,"Novato",T607=2,"Principiante avanzado",T607=3,"Competente",T607=4,"Proficiente",T607=5,"Master")</f>
        <v>Principiante avanzado</v>
      </c>
      <c r="V607" s="21">
        <v>3</v>
      </c>
      <c r="W607" s="21" t="str" cm="1">
        <f t="array" ref="W607">_xlfn.IFS(V607=0,"No evidenciado",V607=1,"Novato",V607=2,"Principiante avanzado",V607=3,"Competente",V607=4,"Proficiente",V607=5,"Master")</f>
        <v>Competente</v>
      </c>
      <c r="X607" s="21">
        <v>2</v>
      </c>
      <c r="Y607" s="21" t="str" cm="1">
        <f t="array" ref="Y607">_xlfn.IFS(X607=0,"No evidenciado",X607=1,"Novato",X607=2,"Principiante avanzado",X607=3,"Competente",X607=4,"Proficiente",X607=5,"Master")</f>
        <v>Principiante avanzado</v>
      </c>
      <c r="Z607" s="21">
        <v>3</v>
      </c>
      <c r="AA607" s="21" t="str" cm="1">
        <f t="array" ref="AA607">_xlfn.IFS(Z607=0,"No evidenciado",Z607=1,"Novato",Z607=2,"Principiante avanzado",Z607=3,"Competente",Z607=4,"Proficiente",Z607=5,"Master")</f>
        <v>Competente</v>
      </c>
      <c r="AB607" s="21">
        <v>2</v>
      </c>
      <c r="AC607" s="21" t="str" cm="1">
        <f t="array" ref="AC607">_xlfn.IFS(AB607=0,"Prenovato",AB607=1,"Novato",AB607=2,"Principiante avanzado",AB607=3,"Competente",AB607=4,"Proficiente",AB607=5,"Master")</f>
        <v>Principiante avanzado</v>
      </c>
      <c r="AD607" s="21" t="str">
        <f t="shared" si="50"/>
        <v>EVALUACIÓN</v>
      </c>
    </row>
    <row r="608" spans="1:30" x14ac:dyDescent="0.25">
      <c r="A608" t="s">
        <v>195</v>
      </c>
      <c r="B608" t="s">
        <v>201</v>
      </c>
      <c r="C608" t="s">
        <v>205</v>
      </c>
      <c r="D608" t="s">
        <v>207</v>
      </c>
      <c r="E608" t="s">
        <v>246</v>
      </c>
      <c r="F608" t="s">
        <v>285</v>
      </c>
      <c r="G608" t="s">
        <v>329</v>
      </c>
      <c r="H608" s="5">
        <v>44621</v>
      </c>
      <c r="I608" s="1">
        <f t="shared" ca="1" si="47"/>
        <v>15</v>
      </c>
      <c r="J608" s="1" t="str">
        <f t="shared" ca="1" si="48"/>
        <v>3. Mayor a 6 meses</v>
      </c>
      <c r="K608" t="str">
        <f t="shared" si="46"/>
        <v>NO</v>
      </c>
      <c r="L608" t="s">
        <v>330</v>
      </c>
      <c r="M608" t="s">
        <v>335</v>
      </c>
      <c r="N608" t="s">
        <v>31</v>
      </c>
      <c r="O608" t="s">
        <v>31</v>
      </c>
      <c r="P608" t="str">
        <f t="shared" si="49"/>
        <v>EDWIN CRISANTO MOLERO MUÑOZPatrones de Arq. Soluciones</v>
      </c>
      <c r="Q608">
        <v>2</v>
      </c>
      <c r="R608" t="s">
        <v>4</v>
      </c>
      <c r="S608" t="s">
        <v>21</v>
      </c>
      <c r="T608" s="21">
        <v>2</v>
      </c>
      <c r="U608" s="21" t="str" cm="1">
        <f t="array" ref="U608">_xlfn.IFS(T608=0,"Prenovato",T608=1,"Novato",T608=2,"Principiante avanzado",T608=3,"Competente",T608=4,"Proficiente",T608=5,"Master")</f>
        <v>Principiante avanzado</v>
      </c>
      <c r="V608" s="21">
        <v>3</v>
      </c>
      <c r="W608" s="21" t="str" cm="1">
        <f t="array" ref="W608">_xlfn.IFS(V608=0,"No evidenciado",V608=1,"Novato",V608=2,"Principiante avanzado",V608=3,"Competente",V608=4,"Proficiente",V608=5,"Master")</f>
        <v>Competente</v>
      </c>
      <c r="X608" s="21">
        <v>2</v>
      </c>
      <c r="Y608" s="21" t="str" cm="1">
        <f t="array" ref="Y608">_xlfn.IFS(X608=0,"No evidenciado",X608=1,"Novato",X608=2,"Principiante avanzado",X608=3,"Competente",X608=4,"Proficiente",X608=5,"Master")</f>
        <v>Principiante avanzado</v>
      </c>
      <c r="Z608" s="21">
        <v>3</v>
      </c>
      <c r="AA608" s="21" t="str" cm="1">
        <f t="array" ref="AA608">_xlfn.IFS(Z608=0,"No evidenciado",Z608=1,"Novato",Z608=2,"Principiante avanzado",Z608=3,"Competente",Z608=4,"Proficiente",Z608=5,"Master")</f>
        <v>Competente</v>
      </c>
      <c r="AB608" s="21">
        <v>2</v>
      </c>
      <c r="AC608" s="21" t="str" cm="1">
        <f t="array" ref="AC608">_xlfn.IFS(AB608=0,"Prenovato",AB608=1,"Novato",AB608=2,"Principiante avanzado",AB608=3,"Competente",AB608=4,"Proficiente",AB608=5,"Master")</f>
        <v>Principiante avanzado</v>
      </c>
      <c r="AD608" s="21" t="str">
        <f t="shared" si="50"/>
        <v>EVALUACIÓN</v>
      </c>
    </row>
    <row r="609" spans="1:30" x14ac:dyDescent="0.25">
      <c r="A609" t="s">
        <v>195</v>
      </c>
      <c r="B609" t="s">
        <v>201</v>
      </c>
      <c r="C609" t="s">
        <v>205</v>
      </c>
      <c r="D609" t="s">
        <v>207</v>
      </c>
      <c r="E609" t="s">
        <v>246</v>
      </c>
      <c r="F609" t="s">
        <v>285</v>
      </c>
      <c r="G609" t="s">
        <v>329</v>
      </c>
      <c r="H609" s="5">
        <v>44621</v>
      </c>
      <c r="I609" s="1">
        <f t="shared" ca="1" si="47"/>
        <v>15</v>
      </c>
      <c r="J609" s="1" t="str">
        <f t="shared" ca="1" si="48"/>
        <v>3. Mayor a 6 meses</v>
      </c>
      <c r="K609" t="str">
        <f t="shared" si="46"/>
        <v>NO</v>
      </c>
      <c r="L609" t="s">
        <v>330</v>
      </c>
      <c r="M609" t="s">
        <v>334</v>
      </c>
      <c r="N609" t="s">
        <v>31</v>
      </c>
      <c r="O609" t="s">
        <v>31</v>
      </c>
      <c r="P609" t="str">
        <f t="shared" si="49"/>
        <v>EDWIN CRISANTO MOLERO MUÑOZPlataformas</v>
      </c>
      <c r="Q609">
        <v>3</v>
      </c>
      <c r="R609" t="s">
        <v>5</v>
      </c>
      <c r="S609" t="s">
        <v>21</v>
      </c>
      <c r="T609" s="21">
        <v>2</v>
      </c>
      <c r="U609" s="21" t="str" cm="1">
        <f t="array" ref="U609">_xlfn.IFS(T609=0,"Prenovato",T609=1,"Novato",T609=2,"Principiante avanzado",T609=3,"Competente",T609=4,"Proficiente",T609=5,"Master")</f>
        <v>Principiante avanzado</v>
      </c>
      <c r="V609" s="21">
        <v>3</v>
      </c>
      <c r="W609" s="21" t="str" cm="1">
        <f t="array" ref="W609">_xlfn.IFS(V609=0,"No evidenciado",V609=1,"Novato",V609=2,"Principiante avanzado",V609=3,"Competente",V609=4,"Proficiente",V609=5,"Master")</f>
        <v>Competente</v>
      </c>
      <c r="X609" s="21">
        <v>2</v>
      </c>
      <c r="Y609" s="21" t="str" cm="1">
        <f t="array" ref="Y609">_xlfn.IFS(X609=0,"No evidenciado",X609=1,"Novato",X609=2,"Principiante avanzado",X609=3,"Competente",X609=4,"Proficiente",X609=5,"Master")</f>
        <v>Principiante avanzado</v>
      </c>
      <c r="Z609" s="21">
        <v>3</v>
      </c>
      <c r="AA609" s="21" t="str" cm="1">
        <f t="array" ref="AA609">_xlfn.IFS(Z609=0,"No evidenciado",Z609=1,"Novato",Z609=2,"Principiante avanzado",Z609=3,"Competente",Z609=4,"Proficiente",Z609=5,"Master")</f>
        <v>Competente</v>
      </c>
      <c r="AB609" s="21">
        <v>2</v>
      </c>
      <c r="AC609" s="21" t="str" cm="1">
        <f t="array" ref="AC609">_xlfn.IFS(AB609=0,"Prenovato",AB609=1,"Novato",AB609=2,"Principiante avanzado",AB609=3,"Competente",AB609=4,"Proficiente",AB609=5,"Master")</f>
        <v>Principiante avanzado</v>
      </c>
      <c r="AD609" s="21" t="str">
        <f t="shared" si="50"/>
        <v>EVALUACIÓN</v>
      </c>
    </row>
    <row r="610" spans="1:30" x14ac:dyDescent="0.25">
      <c r="A610" t="s">
        <v>195</v>
      </c>
      <c r="B610" t="s">
        <v>201</v>
      </c>
      <c r="C610" t="s">
        <v>205</v>
      </c>
      <c r="D610" t="s">
        <v>207</v>
      </c>
      <c r="E610" t="s">
        <v>246</v>
      </c>
      <c r="F610" t="s">
        <v>285</v>
      </c>
      <c r="G610" t="s">
        <v>329</v>
      </c>
      <c r="H610" s="5">
        <v>44621</v>
      </c>
      <c r="I610" s="1">
        <f t="shared" ca="1" si="47"/>
        <v>15</v>
      </c>
      <c r="J610" s="1" t="str">
        <f t="shared" ca="1" si="48"/>
        <v>3. Mayor a 6 meses</v>
      </c>
      <c r="K610" t="str">
        <f t="shared" si="46"/>
        <v>NO</v>
      </c>
      <c r="L610" t="s">
        <v>330</v>
      </c>
      <c r="M610" t="s">
        <v>332</v>
      </c>
      <c r="N610" t="s">
        <v>345</v>
      </c>
      <c r="O610" t="s">
        <v>345</v>
      </c>
      <c r="P610" t="str">
        <f t="shared" si="49"/>
        <v>EDWIN CRISANTO MOLERO MUÑOZPrincipios de seguridad</v>
      </c>
      <c r="Q610">
        <v>2</v>
      </c>
      <c r="R610" t="s">
        <v>4</v>
      </c>
      <c r="S610" t="s">
        <v>21</v>
      </c>
      <c r="T610" s="21">
        <v>2</v>
      </c>
      <c r="U610" s="21" t="str" cm="1">
        <f t="array" ref="U610">_xlfn.IFS(T610=0,"Prenovato",T610=1,"Novato",T610=2,"Principiante avanzado",T610=3,"Competente",T610=4,"Proficiente",T610=5,"Master")</f>
        <v>Principiante avanzado</v>
      </c>
      <c r="V610" s="21">
        <v>3</v>
      </c>
      <c r="W610" s="21" t="str" cm="1">
        <f t="array" ref="W610">_xlfn.IFS(V610=0,"No evidenciado",V610=1,"Novato",V610=2,"Principiante avanzado",V610=3,"Competente",V610=4,"Proficiente",V610=5,"Master")</f>
        <v>Competente</v>
      </c>
      <c r="X610" s="21">
        <v>2</v>
      </c>
      <c r="Y610" s="21" t="str" cm="1">
        <f t="array" ref="Y610">_xlfn.IFS(X610=0,"No evidenciado",X610=1,"Novato",X610=2,"Principiante avanzado",X610=3,"Competente",X610=4,"Proficiente",X610=5,"Master")</f>
        <v>Principiante avanzado</v>
      </c>
      <c r="Z610" s="21">
        <v>3</v>
      </c>
      <c r="AA610" s="21" t="str" cm="1">
        <f t="array" ref="AA610">_xlfn.IFS(Z610=0,"No evidenciado",Z610=1,"Novato",Z610=2,"Principiante avanzado",Z610=3,"Competente",Z610=4,"Proficiente",Z610=5,"Master")</f>
        <v>Competente</v>
      </c>
      <c r="AB610" s="21">
        <v>2</v>
      </c>
      <c r="AC610" s="21" t="str" cm="1">
        <f t="array" ref="AC610">_xlfn.IFS(AB610=0,"Prenovato",AB610=1,"Novato",AB610=2,"Principiante avanzado",AB610=3,"Competente",AB610=4,"Proficiente",AB610=5,"Master")</f>
        <v>Principiante avanzado</v>
      </c>
      <c r="AD610" s="21" t="str">
        <f t="shared" si="50"/>
        <v>EVALUACIÓN</v>
      </c>
    </row>
    <row r="611" spans="1:30" x14ac:dyDescent="0.25">
      <c r="A611" t="s">
        <v>195</v>
      </c>
      <c r="B611" t="s">
        <v>201</v>
      </c>
      <c r="C611" t="s">
        <v>205</v>
      </c>
      <c r="D611" t="s">
        <v>207</v>
      </c>
      <c r="E611" t="s">
        <v>246</v>
      </c>
      <c r="F611" t="s">
        <v>285</v>
      </c>
      <c r="G611" t="s">
        <v>329</v>
      </c>
      <c r="H611" s="5">
        <v>44621</v>
      </c>
      <c r="I611" s="1">
        <f t="shared" ca="1" si="47"/>
        <v>15</v>
      </c>
      <c r="J611" s="1" t="str">
        <f t="shared" ca="1" si="48"/>
        <v>3. Mayor a 6 meses</v>
      </c>
      <c r="K611" t="str">
        <f t="shared" si="46"/>
        <v>NO</v>
      </c>
      <c r="L611" t="s">
        <v>330</v>
      </c>
      <c r="M611" t="s">
        <v>333</v>
      </c>
      <c r="N611" t="s">
        <v>345</v>
      </c>
      <c r="O611" t="s">
        <v>345</v>
      </c>
      <c r="P611" t="str">
        <f t="shared" si="49"/>
        <v>EDWIN CRISANTO MOLERO MUÑOZTecnología BCP</v>
      </c>
      <c r="Q611">
        <v>2</v>
      </c>
      <c r="R611" t="s">
        <v>4</v>
      </c>
      <c r="S611" t="s">
        <v>21</v>
      </c>
      <c r="T611" s="21">
        <v>2</v>
      </c>
      <c r="U611" s="21" t="str" cm="1">
        <f t="array" ref="U611">_xlfn.IFS(T611=0,"Prenovato",T611=1,"Novato",T611=2,"Principiante avanzado",T611=3,"Competente",T611=4,"Proficiente",T611=5,"Master")</f>
        <v>Principiante avanzado</v>
      </c>
      <c r="V611" s="21">
        <v>3</v>
      </c>
      <c r="W611" s="21" t="str" cm="1">
        <f t="array" ref="W611">_xlfn.IFS(V611=0,"No evidenciado",V611=1,"Novato",V611=2,"Principiante avanzado",V611=3,"Competente",V611=4,"Proficiente",V611=5,"Master")</f>
        <v>Competente</v>
      </c>
      <c r="X611" s="21">
        <v>2</v>
      </c>
      <c r="Y611" s="21" t="str" cm="1">
        <f t="array" ref="Y611">_xlfn.IFS(X611=0,"No evidenciado",X611=1,"Novato",X611=2,"Principiante avanzado",X611=3,"Competente",X611=4,"Proficiente",X611=5,"Master")</f>
        <v>Principiante avanzado</v>
      </c>
      <c r="Z611" s="21">
        <v>3</v>
      </c>
      <c r="AA611" s="21" t="str" cm="1">
        <f t="array" ref="AA611">_xlfn.IFS(Z611=0,"No evidenciado",Z611=1,"Novato",Z611=2,"Principiante avanzado",Z611=3,"Competente",Z611=4,"Proficiente",Z611=5,"Master")</f>
        <v>Competente</v>
      </c>
      <c r="AB611" s="21">
        <v>2</v>
      </c>
      <c r="AC611" s="21" t="str" cm="1">
        <f t="array" ref="AC611">_xlfn.IFS(AB611=0,"Prenovato",AB611=1,"Novato",AB611=2,"Principiante avanzado",AB611=3,"Competente",AB611=4,"Proficiente",AB611=5,"Master")</f>
        <v>Principiante avanzado</v>
      </c>
      <c r="AD611" s="21" t="str">
        <f t="shared" si="50"/>
        <v>EVALUACIÓN</v>
      </c>
    </row>
    <row r="612" spans="1:30" x14ac:dyDescent="0.25">
      <c r="A612" t="s">
        <v>195</v>
      </c>
      <c r="B612" t="s">
        <v>201</v>
      </c>
      <c r="C612" t="s">
        <v>205</v>
      </c>
      <c r="D612" t="s">
        <v>207</v>
      </c>
      <c r="E612" t="s">
        <v>246</v>
      </c>
      <c r="F612" t="s">
        <v>285</v>
      </c>
      <c r="G612" t="s">
        <v>329</v>
      </c>
      <c r="H612" s="5">
        <v>44621</v>
      </c>
      <c r="I612" s="1">
        <f t="shared" ca="1" si="47"/>
        <v>15</v>
      </c>
      <c r="J612" s="1" t="str">
        <f t="shared" ca="1" si="48"/>
        <v>3. Mayor a 6 meses</v>
      </c>
      <c r="K612" t="str">
        <f t="shared" si="46"/>
        <v>NO</v>
      </c>
      <c r="L612" t="s">
        <v>330</v>
      </c>
      <c r="M612" t="s">
        <v>331</v>
      </c>
      <c r="N612" t="s">
        <v>345</v>
      </c>
      <c r="O612" t="s">
        <v>345</v>
      </c>
      <c r="P612" t="str">
        <f t="shared" si="49"/>
        <v>EDWIN CRISANTO MOLERO MUÑOZCloud</v>
      </c>
      <c r="Q612">
        <v>3</v>
      </c>
      <c r="R612" t="s">
        <v>5</v>
      </c>
      <c r="S612" t="s">
        <v>21</v>
      </c>
      <c r="T612" s="21">
        <v>2</v>
      </c>
      <c r="U612" s="21" t="str" cm="1">
        <f t="array" ref="U612">_xlfn.IFS(T612=0,"Prenovato",T612=1,"Novato",T612=2,"Principiante avanzado",T612=3,"Competente",T612=4,"Proficiente",T612=5,"Master")</f>
        <v>Principiante avanzado</v>
      </c>
      <c r="V612" s="21">
        <v>3</v>
      </c>
      <c r="W612" s="21" t="str" cm="1">
        <f t="array" ref="W612">_xlfn.IFS(V612=0,"No evidenciado",V612=1,"Novato",V612=2,"Principiante avanzado",V612=3,"Competente",V612=4,"Proficiente",V612=5,"Master")</f>
        <v>Competente</v>
      </c>
      <c r="X612" s="21">
        <v>2</v>
      </c>
      <c r="Y612" s="21" t="str" cm="1">
        <f t="array" ref="Y612">_xlfn.IFS(X612=0,"No evidenciado",X612=1,"Novato",X612=2,"Principiante avanzado",X612=3,"Competente",X612=4,"Proficiente",X612=5,"Master")</f>
        <v>Principiante avanzado</v>
      </c>
      <c r="Z612" s="21">
        <v>3</v>
      </c>
      <c r="AA612" s="21" t="str" cm="1">
        <f t="array" ref="AA612">_xlfn.IFS(Z612=0,"No evidenciado",Z612=1,"Novato",Z612=2,"Principiante avanzado",Z612=3,"Competente",Z612=4,"Proficiente",Z612=5,"Master")</f>
        <v>Competente</v>
      </c>
      <c r="AB612" s="21">
        <v>2</v>
      </c>
      <c r="AC612" s="21" t="str" cm="1">
        <f t="array" ref="AC612">_xlfn.IFS(AB612=0,"Prenovato",AB612=1,"Novato",AB612=2,"Principiante avanzado",AB612=3,"Competente",AB612=4,"Proficiente",AB612=5,"Master")</f>
        <v>Principiante avanzado</v>
      </c>
      <c r="AD612" s="21" t="str">
        <f t="shared" si="50"/>
        <v>EVALUACIÓN</v>
      </c>
    </row>
    <row r="613" spans="1:30" x14ac:dyDescent="0.25">
      <c r="A613" t="s">
        <v>195</v>
      </c>
      <c r="B613" t="s">
        <v>201</v>
      </c>
      <c r="C613" t="s">
        <v>205</v>
      </c>
      <c r="D613" t="s">
        <v>207</v>
      </c>
      <c r="E613" t="s">
        <v>246</v>
      </c>
      <c r="F613" t="s">
        <v>285</v>
      </c>
      <c r="G613" t="s">
        <v>329</v>
      </c>
      <c r="H613" s="5">
        <v>44621</v>
      </c>
      <c r="I613" s="1">
        <f t="shared" ca="1" si="47"/>
        <v>15</v>
      </c>
      <c r="J613" s="1" t="str">
        <f t="shared" ca="1" si="48"/>
        <v>3. Mayor a 6 meses</v>
      </c>
      <c r="K613" t="str">
        <f t="shared" si="46"/>
        <v>NO</v>
      </c>
      <c r="L613" t="s">
        <v>330</v>
      </c>
      <c r="M613" t="s">
        <v>344</v>
      </c>
      <c r="N613" t="s">
        <v>345</v>
      </c>
      <c r="O613" t="s">
        <v>345</v>
      </c>
      <c r="P613" t="str">
        <f t="shared" si="49"/>
        <v>EDWIN CRISANTO MOLERO MUÑOZAutomatización</v>
      </c>
      <c r="Q613">
        <v>2</v>
      </c>
      <c r="R613" t="s">
        <v>4</v>
      </c>
      <c r="S613" t="s">
        <v>21</v>
      </c>
      <c r="T613" s="21">
        <v>2</v>
      </c>
      <c r="U613" s="21" t="str" cm="1">
        <f t="array" ref="U613">_xlfn.IFS(T613=0,"Prenovato",T613=1,"Novato",T613=2,"Principiante avanzado",T613=3,"Competente",T613=4,"Proficiente",T613=5,"Master")</f>
        <v>Principiante avanzado</v>
      </c>
      <c r="V613" s="21">
        <v>3</v>
      </c>
      <c r="W613" s="21" t="str" cm="1">
        <f t="array" ref="W613">_xlfn.IFS(V613=0,"No evidenciado",V613=1,"Novato",V613=2,"Principiante avanzado",V613=3,"Competente",V613=4,"Proficiente",V613=5,"Master")</f>
        <v>Competente</v>
      </c>
      <c r="X613" s="21">
        <v>2</v>
      </c>
      <c r="Y613" s="21" t="str" cm="1">
        <f t="array" ref="Y613">_xlfn.IFS(X613=0,"No evidenciado",X613=1,"Novato",X613=2,"Principiante avanzado",X613=3,"Competente",X613=4,"Proficiente",X613=5,"Master")</f>
        <v>Principiante avanzado</v>
      </c>
      <c r="Z613" s="21">
        <v>3</v>
      </c>
      <c r="AA613" s="21" t="str" cm="1">
        <f t="array" ref="AA613">_xlfn.IFS(Z613=0,"No evidenciado",Z613=1,"Novato",Z613=2,"Principiante avanzado",Z613=3,"Competente",Z613=4,"Proficiente",Z613=5,"Master")</f>
        <v>Competente</v>
      </c>
      <c r="AB613" s="21">
        <v>2</v>
      </c>
      <c r="AC613" s="21" t="str" cm="1">
        <f t="array" ref="AC613">_xlfn.IFS(AB613=0,"Prenovato",AB613=1,"Novato",AB613=2,"Principiante avanzado",AB613=3,"Competente",AB613=4,"Proficiente",AB613=5,"Master")</f>
        <v>Principiante avanzado</v>
      </c>
      <c r="AD613" s="21" t="str">
        <f t="shared" si="50"/>
        <v>EVALUACIÓN</v>
      </c>
    </row>
    <row r="614" spans="1:30" x14ac:dyDescent="0.25">
      <c r="A614" t="s">
        <v>195</v>
      </c>
      <c r="B614" t="s">
        <v>201</v>
      </c>
      <c r="C614" t="s">
        <v>205</v>
      </c>
      <c r="D614" t="s">
        <v>207</v>
      </c>
      <c r="E614" t="s">
        <v>246</v>
      </c>
      <c r="F614" t="s">
        <v>285</v>
      </c>
      <c r="G614" t="s">
        <v>329</v>
      </c>
      <c r="H614" s="5">
        <v>44621</v>
      </c>
      <c r="I614" s="1">
        <f t="shared" ca="1" si="47"/>
        <v>15</v>
      </c>
      <c r="J614" s="1" t="str">
        <f t="shared" ca="1" si="48"/>
        <v>3. Mayor a 6 meses</v>
      </c>
      <c r="K614" t="str">
        <f t="shared" si="46"/>
        <v>NO</v>
      </c>
      <c r="L614" t="s">
        <v>330</v>
      </c>
      <c r="M614" t="s">
        <v>341</v>
      </c>
      <c r="N614" t="s">
        <v>31</v>
      </c>
      <c r="O614" t="s">
        <v>31</v>
      </c>
      <c r="P614" t="str">
        <f t="shared" si="49"/>
        <v>EDWIN CRISANTO MOLERO MUÑOZEcosistema BCP</v>
      </c>
      <c r="Q614">
        <v>3</v>
      </c>
      <c r="R614" t="s">
        <v>5</v>
      </c>
      <c r="S614" t="s">
        <v>21</v>
      </c>
      <c r="T614" s="21">
        <v>2</v>
      </c>
      <c r="U614" s="21" t="str" cm="1">
        <f t="array" ref="U614">_xlfn.IFS(T614=0,"Prenovato",T614=1,"Novato",T614=2,"Principiante avanzado",T614=3,"Competente",T614=4,"Proficiente",T614=5,"Master")</f>
        <v>Principiante avanzado</v>
      </c>
      <c r="V614" s="21">
        <v>3</v>
      </c>
      <c r="W614" s="21" t="str" cm="1">
        <f t="array" ref="W614">_xlfn.IFS(V614=0,"No evidenciado",V614=1,"Novato",V614=2,"Principiante avanzado",V614=3,"Competente",V614=4,"Proficiente",V614=5,"Master")</f>
        <v>Competente</v>
      </c>
      <c r="X614" s="21">
        <v>2</v>
      </c>
      <c r="Y614" s="21" t="str" cm="1">
        <f t="array" ref="Y614">_xlfn.IFS(X614=0,"No evidenciado",X614=1,"Novato",X614=2,"Principiante avanzado",X614=3,"Competente",X614=4,"Proficiente",X614=5,"Master")</f>
        <v>Principiante avanzado</v>
      </c>
      <c r="Z614" s="21">
        <v>3</v>
      </c>
      <c r="AA614" s="21" t="str" cm="1">
        <f t="array" ref="AA614">_xlfn.IFS(Z614=0,"No evidenciado",Z614=1,"Novato",Z614=2,"Principiante avanzado",Z614=3,"Competente",Z614=4,"Proficiente",Z614=5,"Master")</f>
        <v>Competente</v>
      </c>
      <c r="AB614" s="21">
        <v>2</v>
      </c>
      <c r="AC614" s="21" t="str" cm="1">
        <f t="array" ref="AC614">_xlfn.IFS(AB614=0,"Prenovato",AB614=1,"Novato",AB614=2,"Principiante avanzado",AB614=3,"Competente",AB614=4,"Proficiente",AB614=5,"Master")</f>
        <v>Principiante avanzado</v>
      </c>
      <c r="AD614" s="21" t="str">
        <f t="shared" si="50"/>
        <v>EVALUACIÓN</v>
      </c>
    </row>
    <row r="615" spans="1:30" x14ac:dyDescent="0.25">
      <c r="A615" t="s">
        <v>195</v>
      </c>
      <c r="B615" t="s">
        <v>201</v>
      </c>
      <c r="C615" t="s">
        <v>205</v>
      </c>
      <c r="D615" t="s">
        <v>207</v>
      </c>
      <c r="E615" t="s">
        <v>246</v>
      </c>
      <c r="F615" t="s">
        <v>285</v>
      </c>
      <c r="G615" t="s">
        <v>329</v>
      </c>
      <c r="H615" s="5">
        <v>44621</v>
      </c>
      <c r="I615" s="1">
        <f t="shared" ca="1" si="47"/>
        <v>15</v>
      </c>
      <c r="J615" s="1" t="str">
        <f t="shared" ca="1" si="48"/>
        <v>3. Mayor a 6 meses</v>
      </c>
      <c r="K615" t="str">
        <f t="shared" si="46"/>
        <v>NO</v>
      </c>
      <c r="L615" t="s">
        <v>330</v>
      </c>
      <c r="M615" t="s">
        <v>343</v>
      </c>
      <c r="N615" t="s">
        <v>31</v>
      </c>
      <c r="O615" t="s">
        <v>31</v>
      </c>
      <c r="P615" t="str">
        <f t="shared" si="49"/>
        <v>EDWIN CRISANTO MOLERO MUÑOZDiseño de Arq. Soluciones</v>
      </c>
      <c r="Q615">
        <v>3</v>
      </c>
      <c r="R615" t="s">
        <v>5</v>
      </c>
      <c r="S615" t="s">
        <v>21</v>
      </c>
      <c r="T615" s="21">
        <v>2</v>
      </c>
      <c r="U615" s="21" t="str" cm="1">
        <f t="array" ref="U615">_xlfn.IFS(T615=0,"Prenovato",T615=1,"Novato",T615=2,"Principiante avanzado",T615=3,"Competente",T615=4,"Proficiente",T615=5,"Master")</f>
        <v>Principiante avanzado</v>
      </c>
      <c r="V615" s="21">
        <v>3</v>
      </c>
      <c r="W615" s="21" t="str" cm="1">
        <f t="array" ref="W615">_xlfn.IFS(V615=0,"No evidenciado",V615=1,"Novato",V615=2,"Principiante avanzado",V615=3,"Competente",V615=4,"Proficiente",V615=5,"Master")</f>
        <v>Competente</v>
      </c>
      <c r="X615" s="21">
        <v>2</v>
      </c>
      <c r="Y615" s="21" t="str" cm="1">
        <f t="array" ref="Y615">_xlfn.IFS(X615=0,"No evidenciado",X615=1,"Novato",X615=2,"Principiante avanzado",X615=3,"Competente",X615=4,"Proficiente",X615=5,"Master")</f>
        <v>Principiante avanzado</v>
      </c>
      <c r="Z615" s="21">
        <v>3</v>
      </c>
      <c r="AA615" s="21" t="str" cm="1">
        <f t="array" ref="AA615">_xlfn.IFS(Z615=0,"No evidenciado",Z615=1,"Novato",Z615=2,"Principiante avanzado",Z615=3,"Competente",Z615=4,"Proficiente",Z615=5,"Master")</f>
        <v>Competente</v>
      </c>
      <c r="AB615" s="21">
        <v>2</v>
      </c>
      <c r="AC615" s="21" t="str" cm="1">
        <f t="array" ref="AC615">_xlfn.IFS(AB615=0,"Prenovato",AB615=1,"Novato",AB615=2,"Principiante avanzado",AB615=3,"Competente",AB615=4,"Proficiente",AB615=5,"Master")</f>
        <v>Principiante avanzado</v>
      </c>
      <c r="AD615" s="21" t="str">
        <f t="shared" si="50"/>
        <v>EVALUACIÓN</v>
      </c>
    </row>
    <row r="616" spans="1:30" x14ac:dyDescent="0.25">
      <c r="A616" t="s">
        <v>195</v>
      </c>
      <c r="B616" t="s">
        <v>201</v>
      </c>
      <c r="C616" t="s">
        <v>205</v>
      </c>
      <c r="D616" t="s">
        <v>207</v>
      </c>
      <c r="E616" t="s">
        <v>246</v>
      </c>
      <c r="F616" t="s">
        <v>285</v>
      </c>
      <c r="G616" t="s">
        <v>329</v>
      </c>
      <c r="H616" s="5">
        <v>44621</v>
      </c>
      <c r="I616" s="1">
        <f t="shared" ca="1" si="47"/>
        <v>15</v>
      </c>
      <c r="J616" s="1" t="str">
        <f t="shared" ca="1" si="48"/>
        <v>3. Mayor a 6 meses</v>
      </c>
      <c r="K616" t="str">
        <f t="shared" si="46"/>
        <v>NO</v>
      </c>
      <c r="L616" t="s">
        <v>330</v>
      </c>
      <c r="M616" t="s">
        <v>340</v>
      </c>
      <c r="N616" t="s">
        <v>346</v>
      </c>
      <c r="O616" t="s">
        <v>345</v>
      </c>
      <c r="P616" t="str">
        <f t="shared" si="49"/>
        <v>EDWIN CRISANTO MOLERO MUÑOZIngeniería de software</v>
      </c>
      <c r="Q616">
        <v>3</v>
      </c>
      <c r="R616" t="s">
        <v>5</v>
      </c>
      <c r="S616" t="s">
        <v>21</v>
      </c>
      <c r="T616" s="21">
        <v>2</v>
      </c>
      <c r="U616" s="21" t="str" cm="1">
        <f t="array" ref="U616">_xlfn.IFS(T616=0,"Prenovato",T616=1,"Novato",T616=2,"Principiante avanzado",T616=3,"Competente",T616=4,"Proficiente",T616=5,"Master")</f>
        <v>Principiante avanzado</v>
      </c>
      <c r="V616" s="21">
        <v>3</v>
      </c>
      <c r="W616" s="21" t="str" cm="1">
        <f t="array" ref="W616">_xlfn.IFS(V616=0,"No evidenciado",V616=1,"Novato",V616=2,"Principiante avanzado",V616=3,"Competente",V616=4,"Proficiente",V616=5,"Master")</f>
        <v>Competente</v>
      </c>
      <c r="X616" s="21">
        <v>2</v>
      </c>
      <c r="Y616" s="21" t="str" cm="1">
        <f t="array" ref="Y616">_xlfn.IFS(X616=0,"No evidenciado",X616=1,"Novato",X616=2,"Principiante avanzado",X616=3,"Competente",X616=4,"Proficiente",X616=5,"Master")</f>
        <v>Principiante avanzado</v>
      </c>
      <c r="Z616" s="21">
        <v>3</v>
      </c>
      <c r="AA616" s="21" t="str" cm="1">
        <f t="array" ref="AA616">_xlfn.IFS(Z616=0,"No evidenciado",Z616=1,"Novato",Z616=2,"Principiante avanzado",Z616=3,"Competente",Z616=4,"Proficiente",Z616=5,"Master")</f>
        <v>Competente</v>
      </c>
      <c r="AB616" s="21">
        <v>2</v>
      </c>
      <c r="AC616" s="21" t="str" cm="1">
        <f t="array" ref="AC616">_xlfn.IFS(AB616=0,"Prenovato",AB616=1,"Novato",AB616=2,"Principiante avanzado",AB616=3,"Competente",AB616=4,"Proficiente",AB616=5,"Master")</f>
        <v>Principiante avanzado</v>
      </c>
      <c r="AD616" s="21" t="str">
        <f t="shared" si="50"/>
        <v>EVALUACIÓN</v>
      </c>
    </row>
    <row r="617" spans="1:30" x14ac:dyDescent="0.25">
      <c r="A617" t="s">
        <v>195</v>
      </c>
      <c r="B617" t="s">
        <v>201</v>
      </c>
      <c r="C617" t="s">
        <v>205</v>
      </c>
      <c r="D617" t="s">
        <v>207</v>
      </c>
      <c r="E617" t="s">
        <v>246</v>
      </c>
      <c r="F617" t="s">
        <v>285</v>
      </c>
      <c r="G617" t="s">
        <v>329</v>
      </c>
      <c r="H617" s="5">
        <v>44621</v>
      </c>
      <c r="I617" s="1">
        <f t="shared" ca="1" si="47"/>
        <v>15</v>
      </c>
      <c r="J617" s="1" t="str">
        <f t="shared" ca="1" si="48"/>
        <v>3. Mayor a 6 meses</v>
      </c>
      <c r="K617" t="str">
        <f t="shared" si="46"/>
        <v>NO</v>
      </c>
      <c r="L617" t="s">
        <v>330</v>
      </c>
      <c r="M617" t="s">
        <v>342</v>
      </c>
      <c r="N617" t="s">
        <v>345</v>
      </c>
      <c r="O617" t="s">
        <v>345</v>
      </c>
      <c r="P617" t="str">
        <f t="shared" si="49"/>
        <v>EDWIN CRISANTO MOLERO MUÑOZFrameworks de arquitectura empresarial</v>
      </c>
      <c r="Q617">
        <v>2</v>
      </c>
      <c r="R617" t="s">
        <v>4</v>
      </c>
      <c r="S617" t="s">
        <v>21</v>
      </c>
      <c r="T617" s="21">
        <v>2</v>
      </c>
      <c r="U617" s="21" t="str" cm="1">
        <f t="array" ref="U617">_xlfn.IFS(T617=0,"Prenovato",T617=1,"Novato",T617=2,"Principiante avanzado",T617=3,"Competente",T617=4,"Proficiente",T617=5,"Master")</f>
        <v>Principiante avanzado</v>
      </c>
      <c r="V617" s="21">
        <v>3</v>
      </c>
      <c r="W617" s="21" t="str" cm="1">
        <f t="array" ref="W617">_xlfn.IFS(V617=0,"No evidenciado",V617=1,"Novato",V617=2,"Principiante avanzado",V617=3,"Competente",V617=4,"Proficiente",V617=5,"Master")</f>
        <v>Competente</v>
      </c>
      <c r="X617" s="21">
        <v>2</v>
      </c>
      <c r="Y617" s="21" t="str" cm="1">
        <f t="array" ref="Y617">_xlfn.IFS(X617=0,"No evidenciado",X617=1,"Novato",X617=2,"Principiante avanzado",X617=3,"Competente",X617=4,"Proficiente",X617=5,"Master")</f>
        <v>Principiante avanzado</v>
      </c>
      <c r="Z617" s="21">
        <v>3</v>
      </c>
      <c r="AA617" s="21" t="str" cm="1">
        <f t="array" ref="AA617">_xlfn.IFS(Z617=0,"No evidenciado",Z617=1,"Novato",Z617=2,"Principiante avanzado",Z617=3,"Competente",Z617=4,"Proficiente",Z617=5,"Master")</f>
        <v>Competente</v>
      </c>
      <c r="AB617" s="21">
        <v>2</v>
      </c>
      <c r="AC617" s="21" t="str" cm="1">
        <f t="array" ref="AC617">_xlfn.IFS(AB617=0,"Prenovato",AB617=1,"Novato",AB617=2,"Principiante avanzado",AB617=3,"Competente",AB617=4,"Proficiente",AB617=5,"Master")</f>
        <v>Principiante avanzado</v>
      </c>
      <c r="AD617" s="21" t="str">
        <f t="shared" si="50"/>
        <v>EVALUACIÓN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8AE89-D00D-4DB6-8A7A-E25EEB874FA8}">
  <dimension ref="B16:G86"/>
  <sheetViews>
    <sheetView showGridLines="0" zoomScale="80" zoomScaleNormal="80" workbookViewId="0">
      <selection activeCell="D90" sqref="D90"/>
    </sheetView>
  </sheetViews>
  <sheetFormatPr baseColWidth="10" defaultRowHeight="15" x14ac:dyDescent="0.25"/>
  <cols>
    <col min="1" max="1" width="5.7109375" customWidth="1"/>
    <col min="2" max="2" width="37.7109375" bestFit="1" customWidth="1"/>
    <col min="3" max="3" width="28.85546875" bestFit="1" customWidth="1"/>
    <col min="4" max="4" width="17.42578125" bestFit="1" customWidth="1"/>
    <col min="5" max="5" width="7.7109375" bestFit="1" customWidth="1"/>
    <col min="6" max="6" width="20.7109375" bestFit="1" customWidth="1"/>
    <col min="7" max="8" width="10.85546875" bestFit="1" customWidth="1"/>
    <col min="9" max="9" width="10.7109375" bestFit="1" customWidth="1"/>
    <col min="10" max="10" width="3.28515625" bestFit="1" customWidth="1"/>
    <col min="11" max="11" width="3.7109375" bestFit="1" customWidth="1"/>
    <col min="12" max="12" width="3.28515625" bestFit="1" customWidth="1"/>
    <col min="13" max="13" width="2.28515625" bestFit="1" customWidth="1"/>
    <col min="14" max="14" width="12.28515625" bestFit="1" customWidth="1"/>
    <col min="15" max="15" width="10.7109375" bestFit="1" customWidth="1"/>
    <col min="16" max="16" width="7.28515625" bestFit="1" customWidth="1"/>
    <col min="17" max="17" width="3.7109375" bestFit="1" customWidth="1"/>
    <col min="18" max="18" width="3.28515625" bestFit="1" customWidth="1"/>
    <col min="19" max="19" width="3.7109375" bestFit="1" customWidth="1"/>
    <col min="20" max="20" width="2.28515625" bestFit="1" customWidth="1"/>
    <col min="21" max="21" width="23.28515625" bestFit="1" customWidth="1"/>
  </cols>
  <sheetData>
    <row r="16" spans="2:2" x14ac:dyDescent="0.25">
      <c r="B16" t="s">
        <v>25</v>
      </c>
    </row>
    <row r="17" spans="2:4" x14ac:dyDescent="0.25">
      <c r="B17">
        <v>44</v>
      </c>
    </row>
    <row r="20" spans="2:4" x14ac:dyDescent="0.25">
      <c r="B20" s="2" t="s">
        <v>8</v>
      </c>
      <c r="C20" t="s">
        <v>25</v>
      </c>
      <c r="D20" t="s">
        <v>28</v>
      </c>
    </row>
    <row r="21" spans="2:4" x14ac:dyDescent="0.25">
      <c r="B21" t="s">
        <v>181</v>
      </c>
      <c r="C21">
        <v>2</v>
      </c>
      <c r="D21" s="3">
        <v>4.5454545454545456E-2</v>
      </c>
    </row>
    <row r="22" spans="2:4" x14ac:dyDescent="0.25">
      <c r="B22" t="s">
        <v>6</v>
      </c>
      <c r="C22">
        <v>9</v>
      </c>
      <c r="D22" s="3">
        <v>0.20454545454545456</v>
      </c>
    </row>
    <row r="23" spans="2:4" x14ac:dyDescent="0.25">
      <c r="B23" t="s">
        <v>4</v>
      </c>
      <c r="C23">
        <v>12</v>
      </c>
      <c r="D23" s="3">
        <v>0.27272727272727271</v>
      </c>
    </row>
    <row r="24" spans="2:4" x14ac:dyDescent="0.25">
      <c r="B24" t="s">
        <v>5</v>
      </c>
      <c r="C24">
        <v>21</v>
      </c>
      <c r="D24" s="3">
        <v>0.47727272727272729</v>
      </c>
    </row>
    <row r="25" spans="2:4" x14ac:dyDescent="0.25">
      <c r="B25" t="s">
        <v>24</v>
      </c>
      <c r="C25">
        <v>44</v>
      </c>
      <c r="D25" s="3">
        <v>1</v>
      </c>
    </row>
    <row r="46" spans="2:5" x14ac:dyDescent="0.25">
      <c r="B46" s="2" t="s">
        <v>25</v>
      </c>
      <c r="C46" s="2" t="s">
        <v>20</v>
      </c>
      <c r="E46" s="26"/>
    </row>
    <row r="47" spans="2:5" x14ac:dyDescent="0.25">
      <c r="B47" s="2" t="s">
        <v>8</v>
      </c>
      <c r="C47" t="s">
        <v>21</v>
      </c>
      <c r="E47" s="24" t="s">
        <v>24</v>
      </c>
    </row>
    <row r="48" spans="2:5" x14ac:dyDescent="0.25">
      <c r="B48" t="s">
        <v>5</v>
      </c>
      <c r="C48">
        <v>21</v>
      </c>
      <c r="E48">
        <f>C48+D48</f>
        <v>21</v>
      </c>
    </row>
    <row r="49" spans="2:5" x14ac:dyDescent="0.25">
      <c r="B49" t="s">
        <v>6</v>
      </c>
      <c r="C49">
        <v>9</v>
      </c>
      <c r="E49">
        <f t="shared" ref="E49:E52" si="0">C49+D49</f>
        <v>9</v>
      </c>
    </row>
    <row r="50" spans="2:5" x14ac:dyDescent="0.25">
      <c r="B50" t="s">
        <v>181</v>
      </c>
      <c r="C50">
        <v>2</v>
      </c>
      <c r="E50">
        <f t="shared" si="0"/>
        <v>2</v>
      </c>
    </row>
    <row r="51" spans="2:5" x14ac:dyDescent="0.25">
      <c r="B51" t="s">
        <v>4</v>
      </c>
      <c r="C51">
        <v>12</v>
      </c>
      <c r="E51">
        <f t="shared" si="0"/>
        <v>12</v>
      </c>
    </row>
    <row r="52" spans="2:5" x14ac:dyDescent="0.25">
      <c r="B52" t="s">
        <v>24</v>
      </c>
      <c r="C52">
        <v>44</v>
      </c>
      <c r="E52">
        <f t="shared" si="0"/>
        <v>44</v>
      </c>
    </row>
    <row r="53" spans="2:5" x14ac:dyDescent="0.25">
      <c r="E53" s="25">
        <f>SUM(E48:E52)</f>
        <v>88</v>
      </c>
    </row>
    <row r="66" spans="2:7" x14ac:dyDescent="0.25">
      <c r="B66" s="4"/>
    </row>
    <row r="73" spans="2:7" x14ac:dyDescent="0.25">
      <c r="B73" s="2" t="s">
        <v>8</v>
      </c>
      <c r="C73" t="s" vm="4">
        <v>40</v>
      </c>
    </row>
    <row r="74" spans="2:7" x14ac:dyDescent="0.25">
      <c r="B74" s="2" t="s">
        <v>27</v>
      </c>
      <c r="C74" t="s" vm="5">
        <v>31</v>
      </c>
    </row>
    <row r="76" spans="2:7" x14ac:dyDescent="0.25">
      <c r="B76" s="2" t="s">
        <v>25</v>
      </c>
      <c r="D76" s="2" t="s">
        <v>10</v>
      </c>
    </row>
    <row r="77" spans="2:7" x14ac:dyDescent="0.25">
      <c r="B77" s="2" t="s">
        <v>15</v>
      </c>
      <c r="C77" s="2" t="s">
        <v>3</v>
      </c>
      <c r="D77" t="s">
        <v>5</v>
      </c>
      <c r="E77" t="s">
        <v>6</v>
      </c>
      <c r="F77" t="s">
        <v>4</v>
      </c>
      <c r="G77" t="s">
        <v>7</v>
      </c>
    </row>
    <row r="78" spans="2:7" x14ac:dyDescent="0.25">
      <c r="B78" t="s">
        <v>205</v>
      </c>
      <c r="C78" t="s">
        <v>343</v>
      </c>
      <c r="D78">
        <v>0</v>
      </c>
      <c r="E78">
        <v>0</v>
      </c>
      <c r="F78">
        <v>0</v>
      </c>
      <c r="G78">
        <v>5</v>
      </c>
    </row>
    <row r="79" spans="2:7" x14ac:dyDescent="0.25">
      <c r="C79" t="s">
        <v>341</v>
      </c>
      <c r="D79">
        <v>2</v>
      </c>
      <c r="E79">
        <v>0</v>
      </c>
      <c r="F79">
        <v>0</v>
      </c>
      <c r="G79">
        <v>3</v>
      </c>
    </row>
    <row r="80" spans="2:7" x14ac:dyDescent="0.25">
      <c r="C80" t="s">
        <v>335</v>
      </c>
      <c r="D80">
        <v>5</v>
      </c>
      <c r="E80">
        <v>0</v>
      </c>
      <c r="F80">
        <v>0</v>
      </c>
      <c r="G80">
        <v>0</v>
      </c>
    </row>
    <row r="81" spans="2:7" x14ac:dyDescent="0.25">
      <c r="C81" t="s">
        <v>334</v>
      </c>
      <c r="D81">
        <v>5</v>
      </c>
      <c r="E81">
        <v>0</v>
      </c>
      <c r="F81">
        <v>0</v>
      </c>
      <c r="G81">
        <v>0</v>
      </c>
    </row>
    <row r="82" spans="2:7" x14ac:dyDescent="0.25">
      <c r="B82" t="s">
        <v>330</v>
      </c>
      <c r="C82" t="s">
        <v>343</v>
      </c>
      <c r="D82">
        <v>20</v>
      </c>
      <c r="E82">
        <v>2</v>
      </c>
      <c r="F82">
        <v>9</v>
      </c>
      <c r="G82">
        <v>8</v>
      </c>
    </row>
    <row r="83" spans="2:7" x14ac:dyDescent="0.25">
      <c r="C83" t="s">
        <v>341</v>
      </c>
      <c r="D83">
        <v>22</v>
      </c>
      <c r="E83">
        <v>3</v>
      </c>
      <c r="F83">
        <v>11</v>
      </c>
      <c r="G83">
        <v>3</v>
      </c>
    </row>
    <row r="84" spans="2:7" x14ac:dyDescent="0.25">
      <c r="C84" t="s">
        <v>335</v>
      </c>
      <c r="D84">
        <v>23</v>
      </c>
      <c r="E84">
        <v>3</v>
      </c>
      <c r="F84">
        <v>13</v>
      </c>
      <c r="G84">
        <v>0</v>
      </c>
    </row>
    <row r="85" spans="2:7" x14ac:dyDescent="0.25">
      <c r="C85" t="s">
        <v>334</v>
      </c>
      <c r="D85">
        <v>23</v>
      </c>
      <c r="E85">
        <v>1</v>
      </c>
      <c r="F85">
        <v>15</v>
      </c>
      <c r="G85">
        <v>0</v>
      </c>
    </row>
    <row r="86" spans="2:7" x14ac:dyDescent="0.25">
      <c r="B86" t="s">
        <v>24</v>
      </c>
      <c r="D86">
        <v>36</v>
      </c>
      <c r="E86">
        <v>4</v>
      </c>
      <c r="F86">
        <v>22</v>
      </c>
      <c r="G86">
        <v>14</v>
      </c>
    </row>
  </sheetData>
  <conditionalFormatting pivot="1" sqref="D21:D24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D21:D24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5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BE34-193F-4F5F-BC09-5F0F8AE885EF}">
  <dimension ref="A18:T83"/>
  <sheetViews>
    <sheetView showGridLines="0" zoomScale="85" zoomScaleNormal="85" workbookViewId="0">
      <selection activeCell="H15" sqref="H15"/>
    </sheetView>
  </sheetViews>
  <sheetFormatPr baseColWidth="10" defaultRowHeight="15" x14ac:dyDescent="0.25"/>
  <cols>
    <col min="1" max="1" width="5.7109375" customWidth="1"/>
    <col min="2" max="2" width="21.85546875" bestFit="1" customWidth="1"/>
    <col min="3" max="3" width="37.7109375" bestFit="1" customWidth="1"/>
    <col min="4" max="4" width="38.7109375" bestFit="1" customWidth="1"/>
  </cols>
  <sheetData>
    <row r="18" spans="2:4" ht="19.5" x14ac:dyDescent="0.35">
      <c r="B18" s="8" t="s">
        <v>45</v>
      </c>
    </row>
    <row r="20" spans="2:4" x14ac:dyDescent="0.25">
      <c r="B20" t="s">
        <v>25</v>
      </c>
    </row>
    <row r="21" spans="2:4" x14ac:dyDescent="0.25">
      <c r="B21">
        <v>44</v>
      </c>
    </row>
    <row r="25" spans="2:4" ht="19.5" x14ac:dyDescent="0.35">
      <c r="B25" s="10" t="s">
        <v>46</v>
      </c>
    </row>
    <row r="27" spans="2:4" x14ac:dyDescent="0.25">
      <c r="B27" s="2" t="s">
        <v>39</v>
      </c>
      <c r="C27" t="s">
        <v>25</v>
      </c>
      <c r="D27" t="s">
        <v>28</v>
      </c>
    </row>
    <row r="28" spans="2:4" x14ac:dyDescent="0.25">
      <c r="B28" t="s">
        <v>6</v>
      </c>
      <c r="C28">
        <v>10</v>
      </c>
      <c r="D28" s="3">
        <v>0.22727272727272727</v>
      </c>
    </row>
    <row r="29" spans="2:4" x14ac:dyDescent="0.25">
      <c r="B29" t="s">
        <v>5</v>
      </c>
      <c r="C29">
        <v>18</v>
      </c>
      <c r="D29" s="3">
        <v>0.40909090909090912</v>
      </c>
    </row>
    <row r="30" spans="2:4" x14ac:dyDescent="0.25">
      <c r="B30" t="s">
        <v>4</v>
      </c>
      <c r="C30">
        <v>14</v>
      </c>
      <c r="D30" s="3">
        <v>0.31818181818181818</v>
      </c>
    </row>
    <row r="31" spans="2:4" x14ac:dyDescent="0.25">
      <c r="B31" t="s">
        <v>181</v>
      </c>
      <c r="C31">
        <v>2</v>
      </c>
      <c r="D31" s="3">
        <v>4.5454545454545456E-2</v>
      </c>
    </row>
    <row r="32" spans="2:4" x14ac:dyDescent="0.25">
      <c r="B32" t="s">
        <v>24</v>
      </c>
      <c r="C32">
        <v>44</v>
      </c>
      <c r="D32" s="3">
        <v>1</v>
      </c>
    </row>
    <row r="37" spans="1:20" ht="9" customHeight="1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</row>
    <row r="39" spans="1:20" ht="19.5" x14ac:dyDescent="0.35">
      <c r="B39" s="8" t="s">
        <v>41</v>
      </c>
    </row>
    <row r="41" spans="1:20" x14ac:dyDescent="0.25">
      <c r="B41" s="2" t="s">
        <v>8</v>
      </c>
      <c r="C41" t="s">
        <v>25</v>
      </c>
      <c r="D41" t="s">
        <v>28</v>
      </c>
    </row>
    <row r="42" spans="1:20" x14ac:dyDescent="0.25">
      <c r="B42" t="s">
        <v>349</v>
      </c>
      <c r="C42">
        <v>44</v>
      </c>
      <c r="D42" s="3">
        <v>1</v>
      </c>
    </row>
    <row r="43" spans="1:20" x14ac:dyDescent="0.25">
      <c r="B43" t="s">
        <v>24</v>
      </c>
      <c r="C43">
        <v>44</v>
      </c>
      <c r="D43" s="3">
        <v>1</v>
      </c>
    </row>
    <row r="51" spans="2:4" ht="19.5" x14ac:dyDescent="0.35">
      <c r="B51" s="8" t="s">
        <v>42</v>
      </c>
    </row>
    <row r="53" spans="2:4" x14ac:dyDescent="0.25">
      <c r="B53" s="2" t="s">
        <v>33</v>
      </c>
      <c r="C53" t="s">
        <v>25</v>
      </c>
      <c r="D53" t="s">
        <v>28</v>
      </c>
    </row>
    <row r="54" spans="2:4" x14ac:dyDescent="0.25">
      <c r="B54" t="s">
        <v>5</v>
      </c>
      <c r="C54">
        <v>22</v>
      </c>
      <c r="D54" s="3">
        <v>0.5</v>
      </c>
    </row>
    <row r="55" spans="2:4" x14ac:dyDescent="0.25">
      <c r="B55" t="s">
        <v>6</v>
      </c>
      <c r="C55">
        <v>1</v>
      </c>
      <c r="D55" s="3">
        <v>2.2727272727272728E-2</v>
      </c>
    </row>
    <row r="56" spans="2:4" x14ac:dyDescent="0.25">
      <c r="B56" t="s">
        <v>4</v>
      </c>
      <c r="C56">
        <v>11</v>
      </c>
      <c r="D56" s="3">
        <v>0.25</v>
      </c>
    </row>
    <row r="57" spans="2:4" x14ac:dyDescent="0.25">
      <c r="B57" t="s">
        <v>7</v>
      </c>
      <c r="C57">
        <v>10</v>
      </c>
      <c r="D57" s="3">
        <v>0.22727272727272727</v>
      </c>
    </row>
    <row r="58" spans="2:4" x14ac:dyDescent="0.25">
      <c r="B58" t="s">
        <v>24</v>
      </c>
      <c r="C58">
        <v>44</v>
      </c>
      <c r="D58" s="3">
        <v>1</v>
      </c>
    </row>
    <row r="63" spans="2:4" ht="19.5" x14ac:dyDescent="0.35">
      <c r="B63" s="8" t="s">
        <v>43</v>
      </c>
    </row>
    <row r="65" spans="2:4" x14ac:dyDescent="0.25">
      <c r="B65" s="2" t="s">
        <v>35</v>
      </c>
      <c r="C65" t="s">
        <v>25</v>
      </c>
      <c r="D65" t="s">
        <v>28</v>
      </c>
    </row>
    <row r="66" spans="2:4" x14ac:dyDescent="0.25">
      <c r="B66" t="s">
        <v>5</v>
      </c>
      <c r="C66">
        <v>21</v>
      </c>
      <c r="D66" s="3">
        <v>0.47727272727272729</v>
      </c>
    </row>
    <row r="67" spans="2:4" x14ac:dyDescent="0.25">
      <c r="B67" t="s">
        <v>6</v>
      </c>
      <c r="C67">
        <v>4</v>
      </c>
      <c r="D67" s="3">
        <v>9.0909090909090912E-2</v>
      </c>
    </row>
    <row r="68" spans="2:4" x14ac:dyDescent="0.25">
      <c r="B68" t="s">
        <v>4</v>
      </c>
      <c r="C68">
        <v>14</v>
      </c>
      <c r="D68" s="3">
        <v>0.31818181818181818</v>
      </c>
    </row>
    <row r="69" spans="2:4" x14ac:dyDescent="0.25">
      <c r="B69" t="s">
        <v>7</v>
      </c>
      <c r="C69">
        <v>5</v>
      </c>
      <c r="D69" s="3">
        <v>0.11363636363636363</v>
      </c>
    </row>
    <row r="70" spans="2:4" x14ac:dyDescent="0.25">
      <c r="B70" t="s">
        <v>24</v>
      </c>
      <c r="C70">
        <v>44</v>
      </c>
      <c r="D70" s="3">
        <v>1</v>
      </c>
    </row>
    <row r="77" spans="2:4" ht="19.5" x14ac:dyDescent="0.35">
      <c r="B77" s="8" t="s">
        <v>44</v>
      </c>
    </row>
    <row r="79" spans="2:4" x14ac:dyDescent="0.25">
      <c r="B79" s="2" t="s">
        <v>37</v>
      </c>
      <c r="C79" t="s">
        <v>25</v>
      </c>
      <c r="D79" t="s">
        <v>28</v>
      </c>
    </row>
    <row r="80" spans="2:4" x14ac:dyDescent="0.25">
      <c r="B80" t="s">
        <v>5</v>
      </c>
      <c r="C80">
        <v>27</v>
      </c>
      <c r="D80" s="3">
        <v>0.61363636363636365</v>
      </c>
    </row>
    <row r="81" spans="2:4" x14ac:dyDescent="0.25">
      <c r="B81" t="s">
        <v>4</v>
      </c>
      <c r="C81">
        <v>9</v>
      </c>
      <c r="D81" s="3">
        <v>0.20454545454545456</v>
      </c>
    </row>
    <row r="82" spans="2:4" x14ac:dyDescent="0.25">
      <c r="B82" t="s">
        <v>7</v>
      </c>
      <c r="C82">
        <v>8</v>
      </c>
      <c r="D82" s="3">
        <v>0.18181818181818182</v>
      </c>
    </row>
    <row r="83" spans="2:4" x14ac:dyDescent="0.25">
      <c r="B83" t="s">
        <v>24</v>
      </c>
      <c r="C83">
        <v>44</v>
      </c>
      <c r="D83" s="3">
        <v>1</v>
      </c>
    </row>
  </sheetData>
  <conditionalFormatting pivot="1" sqref="D28:D31">
    <cfRule type="colorScale" priority="3">
      <colorScale>
        <cfvo type="min"/>
        <cfvo type="max"/>
        <color rgb="FFFCFCFF"/>
        <color rgb="FF63BE7B"/>
      </colorScale>
    </cfRule>
  </conditionalFormatting>
  <conditionalFormatting pivot="1">
    <cfRule type="colorScale" priority="4">
      <colorScale>
        <cfvo type="min"/>
        <cfvo type="max"/>
        <color rgb="FFFCFCFF"/>
        <color rgb="FF63BE7B"/>
      </colorScale>
    </cfRule>
  </conditionalFormatting>
  <conditionalFormatting pivot="1" sqref="D54:D57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D66:D69">
    <cfRule type="colorScale" priority="2">
      <colorScale>
        <cfvo type="min"/>
        <cfvo type="max"/>
        <color rgb="FFFCFCFF"/>
        <color rgb="FF63BE7B"/>
      </colorScale>
    </cfRule>
  </conditionalFormatting>
  <conditionalFormatting pivot="1" sqref="D80:D82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7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2:AE49"/>
  <sheetViews>
    <sheetView showGridLines="0" tabSelected="1" topLeftCell="A5" zoomScale="85" zoomScaleNormal="85" workbookViewId="0">
      <selection activeCell="F7" sqref="F7"/>
    </sheetView>
  </sheetViews>
  <sheetFormatPr baseColWidth="10" defaultRowHeight="15" x14ac:dyDescent="0.25"/>
  <cols>
    <col min="1" max="1" width="5.42578125" customWidth="1"/>
    <col min="2" max="2" width="26.140625" bestFit="1" customWidth="1"/>
    <col min="3" max="3" width="20.85546875" bestFit="1" customWidth="1"/>
    <col min="4" max="4" width="46.5703125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16.28515625" bestFit="1" customWidth="1"/>
    <col min="11" max="24" width="6" customWidth="1"/>
    <col min="25" max="26" width="5.42578125" customWidth="1"/>
    <col min="27" max="30" width="6" customWidth="1"/>
    <col min="31" max="31" width="21.140625" bestFit="1" customWidth="1"/>
  </cols>
  <sheetData>
    <row r="2" spans="2:31" ht="15.75" thickBot="1" x14ac:dyDescent="0.3"/>
    <row r="3" spans="2:31" ht="17.25" thickBot="1" x14ac:dyDescent="0.3">
      <c r="K3" s="29" t="s">
        <v>52</v>
      </c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1"/>
      <c r="Z3" s="29" t="s">
        <v>53</v>
      </c>
      <c r="AA3" s="30"/>
      <c r="AB3" s="30"/>
      <c r="AC3" s="31"/>
    </row>
    <row r="4" spans="2:31" ht="15.75" x14ac:dyDescent="0.25">
      <c r="K4" s="13">
        <f t="shared" ref="K4:X4" si="0">AVERAGE(K6:K49)</f>
        <v>2.2045454545454546</v>
      </c>
      <c r="L4" s="13">
        <f t="shared" si="0"/>
        <v>1.9545454545454546</v>
      </c>
      <c r="M4" s="13">
        <f t="shared" si="0"/>
        <v>1.9772727272727273</v>
      </c>
      <c r="N4" s="13">
        <f t="shared" si="0"/>
        <v>2.6136363636363638</v>
      </c>
      <c r="O4" s="13">
        <f t="shared" si="0"/>
        <v>2.5681818181818183</v>
      </c>
      <c r="P4" s="13">
        <f t="shared" si="0"/>
        <v>2.1590909090909092</v>
      </c>
      <c r="Q4" s="13">
        <f t="shared" si="0"/>
        <v>1.8181818181818181</v>
      </c>
      <c r="R4" s="13">
        <f t="shared" si="0"/>
        <v>1.6363636363636365</v>
      </c>
      <c r="S4" s="13">
        <f t="shared" si="0"/>
        <v>2.5</v>
      </c>
      <c r="T4" s="13">
        <f t="shared" si="0"/>
        <v>2.2954545454545454</v>
      </c>
      <c r="U4" s="13">
        <f t="shared" si="0"/>
        <v>2.75</v>
      </c>
      <c r="V4" s="13">
        <f t="shared" si="0"/>
        <v>2.0681818181818183</v>
      </c>
      <c r="W4" s="13">
        <f t="shared" si="0"/>
        <v>3</v>
      </c>
      <c r="X4" s="13">
        <f t="shared" si="0"/>
        <v>1.75</v>
      </c>
      <c r="Y4" s="13"/>
      <c r="Z4" s="13">
        <f>AVERAGE(Z6:Z22)</f>
        <v>2.4705882352941178</v>
      </c>
      <c r="AA4" s="13">
        <f ca="1">AVERAGE(AA6:AA22)</f>
        <v>2.9411764705882355</v>
      </c>
      <c r="AB4" s="13">
        <f ca="1">AVERAGE(AB6:AB22)</f>
        <v>2.5882352941176472</v>
      </c>
      <c r="AC4" s="13">
        <f ca="1">AVERAGE(AC6:AC22)</f>
        <v>2.8823529411764706</v>
      </c>
    </row>
    <row r="5" spans="2:31" ht="221.25" x14ac:dyDescent="0.3">
      <c r="B5" s="14" t="s">
        <v>0</v>
      </c>
      <c r="C5" s="14" t="s">
        <v>12</v>
      </c>
      <c r="D5" s="14" t="s">
        <v>13</v>
      </c>
      <c r="E5" s="14" t="s">
        <v>16</v>
      </c>
      <c r="F5" s="14" t="s">
        <v>11</v>
      </c>
      <c r="G5" s="14" t="s">
        <v>14</v>
      </c>
      <c r="H5" s="14" t="s">
        <v>15</v>
      </c>
      <c r="I5" s="14" t="s">
        <v>59</v>
      </c>
      <c r="J5" s="14" t="s">
        <v>192</v>
      </c>
      <c r="K5" s="22" t="s">
        <v>331</v>
      </c>
      <c r="L5" s="22" t="s">
        <v>332</v>
      </c>
      <c r="M5" s="22" t="s">
        <v>333</v>
      </c>
      <c r="N5" s="22" t="s">
        <v>334</v>
      </c>
      <c r="O5" s="15" t="s">
        <v>335</v>
      </c>
      <c r="P5" s="15" t="s">
        <v>336</v>
      </c>
      <c r="Q5" s="15" t="s">
        <v>337</v>
      </c>
      <c r="R5" s="15" t="s">
        <v>338</v>
      </c>
      <c r="S5" s="15" t="s">
        <v>339</v>
      </c>
      <c r="T5" s="15" t="s">
        <v>340</v>
      </c>
      <c r="U5" s="15" t="s">
        <v>341</v>
      </c>
      <c r="V5" s="15" t="s">
        <v>342</v>
      </c>
      <c r="W5" s="15" t="s">
        <v>343</v>
      </c>
      <c r="X5" s="15" t="s">
        <v>344</v>
      </c>
      <c r="Y5" s="23" t="s">
        <v>54</v>
      </c>
      <c r="Z5" s="16" t="s">
        <v>8</v>
      </c>
      <c r="AA5" s="16" t="s">
        <v>62</v>
      </c>
      <c r="AB5" s="16" t="s">
        <v>55</v>
      </c>
      <c r="AC5" s="16" t="s">
        <v>56</v>
      </c>
      <c r="AD5" s="17" t="s">
        <v>57</v>
      </c>
      <c r="AE5" s="18" t="s">
        <v>58</v>
      </c>
    </row>
    <row r="6" spans="2:31" ht="15.75" x14ac:dyDescent="0.3">
      <c r="B6" s="19" t="s">
        <v>207</v>
      </c>
      <c r="C6" s="19" t="str">
        <f ca="1">OFFSET(BASE!$A$1,MATCH(D6,BASE!B:B,0),0)</f>
        <v>U10438</v>
      </c>
      <c r="D6" s="19" t="str">
        <f ca="1">OFFSET(BASE!$B$1,MATCH(G6,BASE!F:F,0),0)</f>
        <v>EDUARDO CECILIO PEREZ CHAVEZ</v>
      </c>
      <c r="E6" s="19" t="str">
        <f ca="1">OFFSET(BASE!$B$1,MATCH(G6,BASE!F:F,0),1)</f>
        <v>CL</v>
      </c>
      <c r="F6" s="19" t="str" cm="1">
        <f t="array" ref="F6:F49">_xlfn.UNIQUE(BASE[MatriculaCalificado])</f>
        <v>S07984</v>
      </c>
      <c r="G6" s="19" t="str" cm="1">
        <f t="array" ref="G6:G49">_xlfn.UNIQUE(BASE[NombresCalificado])</f>
        <v>FLAVIA ERIKA PACHAS PEÑA</v>
      </c>
      <c r="H6" s="19" t="str">
        <f>VLOOKUP(G6,BASE[[NombresCalificado]:[Nivel]],7,0)</f>
        <v>TM</v>
      </c>
      <c r="I6" s="19" t="s">
        <v>191</v>
      </c>
      <c r="J6" s="19" t="s">
        <v>350</v>
      </c>
      <c r="K6" s="28">
        <f>VLOOKUP($G6&amp;K$5,BASE!$P$2:$Q$617,2,0)</f>
        <v>2</v>
      </c>
      <c r="L6" s="28">
        <f>VLOOKUP($G6&amp;L$5,BASE!$P$2:$Q$617,2,0)</f>
        <v>2</v>
      </c>
      <c r="M6" s="28">
        <f>VLOOKUP($G6&amp;M$5,BASE!$P$2:$Q$617,2,0)</f>
        <v>2</v>
      </c>
      <c r="N6" s="28">
        <f>VLOOKUP($G6&amp;N$5,BASE!$P$2:$Q$617,2,0)</f>
        <v>2</v>
      </c>
      <c r="O6" s="28">
        <f>VLOOKUP($G6&amp;O$5,BASE!$P$2:$Q$617,2,0)</f>
        <v>3</v>
      </c>
      <c r="P6" s="28">
        <f>VLOOKUP($G6&amp;P$5,BASE!$P$2:$Q$617,2,0)</f>
        <v>2</v>
      </c>
      <c r="Q6" s="28">
        <f>VLOOKUP($G6&amp;Q$5,BASE!$P$2:$Q$617,2,0)</f>
        <v>1</v>
      </c>
      <c r="R6" s="28">
        <f>VLOOKUP($G6&amp;R$5,BASE!$P$2:$Q$617,2,0)</f>
        <v>2</v>
      </c>
      <c r="S6" s="28">
        <f>VLOOKUP($G6&amp;S$5,BASE!$P$2:$Q$617,2,0)</f>
        <v>2</v>
      </c>
      <c r="T6" s="28">
        <f>VLOOKUP($G6&amp;T$5,BASE!$P$2:$Q$617,2,0)</f>
        <v>3</v>
      </c>
      <c r="U6" s="28">
        <f>VLOOKUP($G6&amp;U$5,BASE!$P$2:$Q$617,2,0)</f>
        <v>2</v>
      </c>
      <c r="V6" s="28">
        <f>VLOOKUP($G6&amp;V$5,BASE!$P$2:$Q$617,2,0)</f>
        <v>1</v>
      </c>
      <c r="W6" s="28">
        <f>VLOOKUP($G6&amp;W$5,BASE!$P$2:$Q$617,2,0)</f>
        <v>3</v>
      </c>
      <c r="X6" s="28">
        <f>VLOOKUP($G6&amp;X$5,BASE!$P$2:$Q$617,2,0)</f>
        <v>3</v>
      </c>
      <c r="Y6" s="20">
        <f t="shared" ref="Y6:Y49" si="1">AVERAGE(K6:X6)</f>
        <v>2.1428571428571428</v>
      </c>
      <c r="Z6" s="28">
        <f>VLOOKUP(G6,BASE[[NombresCalificado]:[Nivel]],15,0)</f>
        <v>2</v>
      </c>
      <c r="AA6" s="28">
        <f ca="1">OFFSET(BASE!$V$1,MATCH($G6,BASE!$F$2:$F$617,0),0)</f>
        <v>3</v>
      </c>
      <c r="AB6" s="28">
        <f ca="1">OFFSET(BASE!$X$1,MATCH($G6,BASE!$F$2:$F$617,0),0)</f>
        <v>3</v>
      </c>
      <c r="AC6" s="28">
        <f ca="1">OFFSET(BASE!$Z$1,MATCH($G6,BASE!$F$2:$F$617,0),0)</f>
        <v>3</v>
      </c>
      <c r="AD6" s="28">
        <f ca="1">OFFSET(BASE!$AB$1,MATCH($G6,BASE!$F$2:$F$617,0),0)</f>
        <v>2</v>
      </c>
      <c r="AE6" s="19"/>
    </row>
    <row r="7" spans="2:31" ht="15.75" x14ac:dyDescent="0.3">
      <c r="B7" s="19" t="s">
        <v>207</v>
      </c>
      <c r="C7" s="19" t="str">
        <f ca="1">OFFSET(BASE!$A$1,MATCH(D7,BASE!B:B,0),0)</f>
        <v>S89231</v>
      </c>
      <c r="D7" s="19" t="str">
        <f ca="1">OFFSET(BASE!$B$1,MATCH(G7,BASE!F:F,0),0)</f>
        <v>ENRIQUE MARTIN ROMANI PAREDES</v>
      </c>
      <c r="E7" s="19" t="str">
        <f ca="1">OFFSET(BASE!$B$1,MATCH(G7,BASE!F:F,0),1)</f>
        <v>CL</v>
      </c>
      <c r="F7" s="19" t="str">
        <v>S08671</v>
      </c>
      <c r="G7" s="19" t="str">
        <v>ESTEFANY GISELLA AMAYA TOVAR</v>
      </c>
      <c r="H7" s="27" t="str">
        <f>VLOOKUP(G7,BASE!$F$2:$AC$617,7,0)</f>
        <v>TM</v>
      </c>
      <c r="I7" s="19" t="s">
        <v>191</v>
      </c>
      <c r="J7" s="19" t="s">
        <v>350</v>
      </c>
      <c r="K7" s="28">
        <f>VLOOKUP($G7&amp;K$5,BASE!$P$2:$Q$617,2,0)</f>
        <v>3</v>
      </c>
      <c r="L7" s="28">
        <f>VLOOKUP($G7&amp;L$5,BASE!$P$2:$Q$617,2,0)</f>
        <v>2</v>
      </c>
      <c r="M7" s="28">
        <f>VLOOKUP($G7&amp;M$5,BASE!$P$2:$Q$617,2,0)</f>
        <v>2</v>
      </c>
      <c r="N7" s="28">
        <f>VLOOKUP($G7&amp;N$5,BASE!$P$2:$Q$617,2,0)</f>
        <v>3</v>
      </c>
      <c r="O7" s="28">
        <f>VLOOKUP($G7&amp;O$5,BASE!$P$2:$Q$617,2,0)</f>
        <v>3</v>
      </c>
      <c r="P7" s="28">
        <f>VLOOKUP($G7&amp;P$5,BASE!$P$2:$Q$617,2,0)</f>
        <v>3</v>
      </c>
      <c r="Q7" s="28">
        <f>VLOOKUP($G7&amp;Q$5,BASE!$P$2:$Q$617,2,0)</f>
        <v>2</v>
      </c>
      <c r="R7" s="28">
        <f>VLOOKUP($G7&amp;R$5,BASE!$P$2:$Q$617,2,0)</f>
        <v>1</v>
      </c>
      <c r="S7" s="28">
        <f>VLOOKUP($G7&amp;S$5,BASE!$P$2:$Q$617,2,0)</f>
        <v>3</v>
      </c>
      <c r="T7" s="28">
        <f>VLOOKUP($G7&amp;T$5,BASE!$P$2:$Q$617,2,0)</f>
        <v>2</v>
      </c>
      <c r="U7" s="28">
        <f>VLOOKUP($G7&amp;U$5,BASE!$P$2:$Q$617,2,0)</f>
        <v>3</v>
      </c>
      <c r="V7" s="28">
        <f>VLOOKUP($G7&amp;V$5,BASE!$P$2:$Q$617,2,0)</f>
        <v>3</v>
      </c>
      <c r="W7" s="28">
        <f>VLOOKUP($G7&amp;W$5,BASE!$P$2:$Q$617,2,0)</f>
        <v>4</v>
      </c>
      <c r="X7" s="28">
        <f>VLOOKUP($G7&amp;X$5,BASE!$P$2:$Q$617,2,0)</f>
        <v>2</v>
      </c>
      <c r="Y7" s="20">
        <f t="shared" si="1"/>
        <v>2.5714285714285716</v>
      </c>
      <c r="Z7" s="28">
        <f>VLOOKUP(G7,BASE[[NombresCalificado]:[Nivel]],15,0)</f>
        <v>3</v>
      </c>
      <c r="AA7" s="28">
        <f ca="1">OFFSET(BASE!$V$1,MATCH($G7,BASE!$F$2:$F$617,0),0)</f>
        <v>3</v>
      </c>
      <c r="AB7" s="28">
        <f ca="1">OFFSET(BASE!$X$1,MATCH($G7,BASE!$F$2:$F$617,0),0)</f>
        <v>3</v>
      </c>
      <c r="AC7" s="28">
        <f ca="1">OFFSET(BASE!$Z$1,MATCH($G7,BASE!$F$2:$F$617,0),0)</f>
        <v>3</v>
      </c>
      <c r="AD7" s="28">
        <f ca="1">OFFSET(BASE!$AB$1,MATCH($G7,BASE!$F$2:$F$617,0),0)</f>
        <v>3</v>
      </c>
      <c r="AE7" s="19"/>
    </row>
    <row r="8" spans="2:31" ht="15.75" x14ac:dyDescent="0.3">
      <c r="B8" s="19" t="s">
        <v>207</v>
      </c>
      <c r="C8" s="19" t="str">
        <f ca="1">OFFSET(BASE!$A$1,MATCH(D8,BASE!B:B,0),0)</f>
        <v>S95262</v>
      </c>
      <c r="D8" s="19" t="str">
        <f ca="1">OFFSET(BASE!$B$1,MATCH(G8,BASE!F:F,0),0)</f>
        <v>MARTIN IRVING MANRIQUE FLORES</v>
      </c>
      <c r="E8" s="19" t="str">
        <f ca="1">OFFSET(BASE!$B$1,MATCH(G8,BASE!F:F,0),1)</f>
        <v>CL</v>
      </c>
      <c r="F8" s="19" t="str">
        <v>S09541</v>
      </c>
      <c r="G8" s="19" t="str">
        <v>RICARDO MIGUEL LAINES PACHECO</v>
      </c>
      <c r="H8" s="27" t="str">
        <f>VLOOKUP(G8,BASE!$F$2:$AC$617,7,0)</f>
        <v>TM</v>
      </c>
      <c r="I8" s="19" t="s">
        <v>190</v>
      </c>
      <c r="J8" s="19" t="s">
        <v>350</v>
      </c>
      <c r="K8" s="28">
        <f>VLOOKUP($G8&amp;K$5,BASE!$P$2:$Q$617,2,0)</f>
        <v>2</v>
      </c>
      <c r="L8" s="28">
        <f>VLOOKUP($G8&amp;L$5,BASE!$P$2:$Q$617,2,0)</f>
        <v>2</v>
      </c>
      <c r="M8" s="28">
        <f>VLOOKUP($G8&amp;M$5,BASE!$P$2:$Q$617,2,0)</f>
        <v>3</v>
      </c>
      <c r="N8" s="28">
        <f>VLOOKUP($G8&amp;N$5,BASE!$P$2:$Q$617,2,0)</f>
        <v>3</v>
      </c>
      <c r="O8" s="28">
        <f>VLOOKUP($G8&amp;O$5,BASE!$P$2:$Q$617,2,0)</f>
        <v>3</v>
      </c>
      <c r="P8" s="28">
        <f>VLOOKUP($G8&amp;P$5,BASE!$P$2:$Q$617,2,0)</f>
        <v>2</v>
      </c>
      <c r="Q8" s="28">
        <f>VLOOKUP($G8&amp;Q$5,BASE!$P$2:$Q$617,2,0)</f>
        <v>2</v>
      </c>
      <c r="R8" s="28">
        <f>VLOOKUP($G8&amp;R$5,BASE!$P$2:$Q$617,2,0)</f>
        <v>1</v>
      </c>
      <c r="S8" s="28">
        <f>VLOOKUP($G8&amp;S$5,BASE!$P$2:$Q$617,2,0)</f>
        <v>3</v>
      </c>
      <c r="T8" s="28">
        <f>VLOOKUP($G8&amp;T$5,BASE!$P$2:$Q$617,2,0)</f>
        <v>3</v>
      </c>
      <c r="U8" s="28">
        <f>VLOOKUP($G8&amp;U$5,BASE!$P$2:$Q$617,2,0)</f>
        <v>3</v>
      </c>
      <c r="V8" s="28">
        <f>VLOOKUP($G8&amp;V$5,BASE!$P$2:$Q$617,2,0)</f>
        <v>2</v>
      </c>
      <c r="W8" s="28">
        <f>VLOOKUP($G8&amp;W$5,BASE!$P$2:$Q$617,2,0)</f>
        <v>3</v>
      </c>
      <c r="X8" s="28">
        <f>VLOOKUP($G8&amp;X$5,BASE!$P$2:$Q$617,2,0)</f>
        <v>1</v>
      </c>
      <c r="Y8" s="20">
        <f t="shared" si="1"/>
        <v>2.3571428571428572</v>
      </c>
      <c r="Z8" s="28">
        <f>VLOOKUP(G8,BASE[[NombresCalificado]:[Nivel]],15,0)</f>
        <v>3</v>
      </c>
      <c r="AA8" s="28">
        <f ca="1">OFFSET(BASE!$V$1,MATCH($G8,BASE!$F$2:$F$617,0),0)</f>
        <v>4</v>
      </c>
      <c r="AB8" s="28">
        <f ca="1">OFFSET(BASE!$X$1,MATCH($G8,BASE!$F$2:$F$617,0),0)</f>
        <v>3</v>
      </c>
      <c r="AC8" s="28">
        <f ca="1">OFFSET(BASE!$Z$1,MATCH($G8,BASE!$F$2:$F$617,0),0)</f>
        <v>3</v>
      </c>
      <c r="AD8" s="28">
        <f ca="1">OFFSET(BASE!$AB$1,MATCH($G8,BASE!$F$2:$F$617,0),0)</f>
        <v>3</v>
      </c>
      <c r="AE8" s="19"/>
    </row>
    <row r="9" spans="2:31" ht="15.75" x14ac:dyDescent="0.3">
      <c r="B9" s="19" t="s">
        <v>207</v>
      </c>
      <c r="C9" s="19" t="str">
        <f ca="1">OFFSET(BASE!$A$1,MATCH(D9,BASE!B:B,0),0)</f>
        <v>S89231</v>
      </c>
      <c r="D9" s="19" t="str">
        <f ca="1">OFFSET(BASE!$B$1,MATCH(G9,BASE!F:F,0),0)</f>
        <v>ENRIQUE MARTIN ROMANI PAREDES</v>
      </c>
      <c r="E9" s="19" t="str">
        <f ca="1">OFFSET(BASE!$B$1,MATCH(G9,BASE!F:F,0),1)</f>
        <v>CL</v>
      </c>
      <c r="F9" s="19" t="str">
        <v>S16946</v>
      </c>
      <c r="G9" s="19" t="str">
        <v>MARLON ESTIV ARCE ESPINOZA</v>
      </c>
      <c r="H9" s="27" t="str">
        <f>VLOOKUP(G9,BASE!$F$2:$AC$617,7,0)</f>
        <v>TM</v>
      </c>
      <c r="I9" s="19" t="s">
        <v>191</v>
      </c>
      <c r="J9" s="19" t="s">
        <v>350</v>
      </c>
      <c r="K9" s="28">
        <f>VLOOKUP($G9&amp;K$5,BASE!$P$2:$Q$617,2,0)</f>
        <v>2</v>
      </c>
      <c r="L9" s="28">
        <f>VLOOKUP($G9&amp;L$5,BASE!$P$2:$Q$617,2,0)</f>
        <v>2</v>
      </c>
      <c r="M9" s="28">
        <f>VLOOKUP($G9&amp;M$5,BASE!$P$2:$Q$617,2,0)</f>
        <v>2</v>
      </c>
      <c r="N9" s="28">
        <f>VLOOKUP($G9&amp;N$5,BASE!$P$2:$Q$617,2,0)</f>
        <v>2</v>
      </c>
      <c r="O9" s="28">
        <f>VLOOKUP($G9&amp;O$5,BASE!$P$2:$Q$617,2,0)</f>
        <v>1</v>
      </c>
      <c r="P9" s="28">
        <f>VLOOKUP($G9&amp;P$5,BASE!$P$2:$Q$617,2,0)</f>
        <v>1</v>
      </c>
      <c r="Q9" s="28">
        <f>VLOOKUP($G9&amp;Q$5,BASE!$P$2:$Q$617,2,0)</f>
        <v>1</v>
      </c>
      <c r="R9" s="28">
        <f>VLOOKUP($G9&amp;R$5,BASE!$P$2:$Q$617,2,0)</f>
        <v>2</v>
      </c>
      <c r="S9" s="28">
        <f>VLOOKUP($G9&amp;S$5,BASE!$P$2:$Q$617,2,0)</f>
        <v>2</v>
      </c>
      <c r="T9" s="28">
        <f>VLOOKUP($G9&amp;T$5,BASE!$P$2:$Q$617,2,0)</f>
        <v>2</v>
      </c>
      <c r="U9" s="28">
        <f>VLOOKUP($G9&amp;U$5,BASE!$P$2:$Q$617,2,0)</f>
        <v>1</v>
      </c>
      <c r="V9" s="28">
        <f>VLOOKUP($G9&amp;V$5,BASE!$P$2:$Q$617,2,0)</f>
        <v>1</v>
      </c>
      <c r="W9" s="28">
        <f>VLOOKUP($G9&amp;W$5,BASE!$P$2:$Q$617,2,0)</f>
        <v>1</v>
      </c>
      <c r="X9" s="28">
        <f>VLOOKUP($G9&amp;X$5,BASE!$P$2:$Q$617,2,0)</f>
        <v>1</v>
      </c>
      <c r="Y9" s="20">
        <f t="shared" si="1"/>
        <v>1.5</v>
      </c>
      <c r="Z9" s="28">
        <f>VLOOKUP(G9,BASE[[NombresCalificado]:[Nivel]],15,0)</f>
        <v>0</v>
      </c>
      <c r="AA9" s="28">
        <f ca="1">OFFSET(BASE!$V$1,MATCH($G9,BASE!$F$2:$F$617,0),0)</f>
        <v>2</v>
      </c>
      <c r="AB9" s="28">
        <f ca="1">OFFSET(BASE!$X$1,MATCH($G9,BASE!$F$2:$F$617,0),0)</f>
        <v>1</v>
      </c>
      <c r="AC9" s="28">
        <f ca="1">OFFSET(BASE!$Z$1,MATCH($G9,BASE!$F$2:$F$617,0),0)</f>
        <v>2</v>
      </c>
      <c r="AD9" s="28">
        <f ca="1">OFFSET(BASE!$AB$1,MATCH($G9,BASE!$F$2:$F$617,0),0)</f>
        <v>0</v>
      </c>
      <c r="AE9" s="19"/>
    </row>
    <row r="10" spans="2:31" ht="15.75" x14ac:dyDescent="0.3">
      <c r="B10" s="19" t="s">
        <v>207</v>
      </c>
      <c r="C10" s="19" t="str">
        <f ca="1">OFFSET(BASE!$A$1,MATCH(D10,BASE!B:B,0),0)</f>
        <v>U10438</v>
      </c>
      <c r="D10" s="19" t="str">
        <f ca="1">OFFSET(BASE!$B$1,MATCH(G10,BASE!F:F,0),0)</f>
        <v>EDUARDO CECILIO PEREZ CHAVEZ</v>
      </c>
      <c r="E10" s="19" t="str">
        <f ca="1">OFFSET(BASE!$B$1,MATCH(G10,BASE!F:F,0),1)</f>
        <v>CL</v>
      </c>
      <c r="F10" s="19" t="str">
        <v>S24629</v>
      </c>
      <c r="G10" s="19" t="str">
        <v>ROBIN FLAVIO ZEA ASTO</v>
      </c>
      <c r="H10" s="27" t="str">
        <f>VLOOKUP(G10,BASE!$F$2:$AC$617,7,0)</f>
        <v>TM</v>
      </c>
      <c r="I10" s="19" t="s">
        <v>191</v>
      </c>
      <c r="J10" s="19" t="s">
        <v>350</v>
      </c>
      <c r="K10" s="28">
        <f>VLOOKUP($G10&amp;K$5,BASE!$P$2:$Q$617,2,0)</f>
        <v>2</v>
      </c>
      <c r="L10" s="28">
        <f>VLOOKUP($G10&amp;L$5,BASE!$P$2:$Q$617,2,0)</f>
        <v>2</v>
      </c>
      <c r="M10" s="28">
        <f>VLOOKUP($G10&amp;M$5,BASE!$P$2:$Q$617,2,0)</f>
        <v>2</v>
      </c>
      <c r="N10" s="28">
        <f>VLOOKUP($G10&amp;N$5,BASE!$P$2:$Q$617,2,0)</f>
        <v>3</v>
      </c>
      <c r="O10" s="28">
        <f>VLOOKUP($G10&amp;O$5,BASE!$P$2:$Q$617,2,0)</f>
        <v>3</v>
      </c>
      <c r="P10" s="28">
        <f>VLOOKUP($G10&amp;P$5,BASE!$P$2:$Q$617,2,0)</f>
        <v>2</v>
      </c>
      <c r="Q10" s="28">
        <f>VLOOKUP($G10&amp;Q$5,BASE!$P$2:$Q$617,2,0)</f>
        <v>1</v>
      </c>
      <c r="R10" s="28">
        <f>VLOOKUP($G10&amp;R$5,BASE!$P$2:$Q$617,2,0)</f>
        <v>2</v>
      </c>
      <c r="S10" s="28">
        <f>VLOOKUP($G10&amp;S$5,BASE!$P$2:$Q$617,2,0)</f>
        <v>3</v>
      </c>
      <c r="T10" s="28">
        <f>VLOOKUP($G10&amp;T$5,BASE!$P$2:$Q$617,2,0)</f>
        <v>2</v>
      </c>
      <c r="U10" s="28">
        <f>VLOOKUP($G10&amp;U$5,BASE!$P$2:$Q$617,2,0)</f>
        <v>3</v>
      </c>
      <c r="V10" s="28">
        <f>VLOOKUP($G10&amp;V$5,BASE!$P$2:$Q$617,2,0)</f>
        <v>2</v>
      </c>
      <c r="W10" s="28">
        <f>VLOOKUP($G10&amp;W$5,BASE!$P$2:$Q$617,2,0)</f>
        <v>3</v>
      </c>
      <c r="X10" s="28">
        <f>VLOOKUP($G10&amp;X$5,BASE!$P$2:$Q$617,2,0)</f>
        <v>2</v>
      </c>
      <c r="Y10" s="20">
        <f t="shared" si="1"/>
        <v>2.2857142857142856</v>
      </c>
      <c r="Z10" s="28">
        <f>VLOOKUP(G10,BASE[[NombresCalificado]:[Nivel]],15,0)</f>
        <v>3</v>
      </c>
      <c r="AA10" s="28">
        <f ca="1">OFFSET(BASE!$V$1,MATCH($G10,BASE!$F$2:$F$617,0),0)</f>
        <v>3</v>
      </c>
      <c r="AB10" s="28">
        <f ca="1">OFFSET(BASE!$X$1,MATCH($G10,BASE!$F$2:$F$617,0),0)</f>
        <v>3</v>
      </c>
      <c r="AC10" s="28">
        <f ca="1">OFFSET(BASE!$Z$1,MATCH($G10,BASE!$F$2:$F$617,0),0)</f>
        <v>3</v>
      </c>
      <c r="AD10" s="28">
        <f ca="1">OFFSET(BASE!$AB$1,MATCH($G10,BASE!$F$2:$F$617,0),0)</f>
        <v>3</v>
      </c>
      <c r="AE10" s="19"/>
    </row>
    <row r="11" spans="2:31" ht="15.75" x14ac:dyDescent="0.3">
      <c r="B11" s="19" t="s">
        <v>207</v>
      </c>
      <c r="C11" s="19" t="str">
        <f ca="1">OFFSET(BASE!$A$1,MATCH(D11,BASE!B:B,0),0)</f>
        <v>S67162</v>
      </c>
      <c r="D11" s="19" t="str">
        <f ca="1">OFFSET(BASE!$B$1,MATCH(G11,BASE!F:F,0),0)</f>
        <v>FAUSTO KOYZUMI SORIANO TOYAMA</v>
      </c>
      <c r="E11" s="19" t="str">
        <f ca="1">OFFSET(BASE!$B$1,MATCH(G11,BASE!F:F,0),1)</f>
        <v>CL</v>
      </c>
      <c r="F11" s="19" t="str">
        <v>S27889</v>
      </c>
      <c r="G11" s="19" t="str">
        <v>MONICA CECILIA CALDERON SEGURA</v>
      </c>
      <c r="H11" s="27" t="str">
        <f>VLOOKUP(G11,BASE!$F$2:$AC$617,7,0)</f>
        <v>TM</v>
      </c>
      <c r="I11" s="19" t="s">
        <v>190</v>
      </c>
      <c r="J11" s="19" t="s">
        <v>350</v>
      </c>
      <c r="K11" s="28">
        <f>VLOOKUP($G11&amp;K$5,BASE!$P$2:$Q$617,2,0)</f>
        <v>2</v>
      </c>
      <c r="L11" s="28">
        <f>VLOOKUP($G11&amp;L$5,BASE!$P$2:$Q$617,2,0)</f>
        <v>2</v>
      </c>
      <c r="M11" s="28">
        <f>VLOOKUP($G11&amp;M$5,BASE!$P$2:$Q$617,2,0)</f>
        <v>2</v>
      </c>
      <c r="N11" s="28">
        <f>VLOOKUP($G11&amp;N$5,BASE!$P$2:$Q$617,2,0)</f>
        <v>3</v>
      </c>
      <c r="O11" s="28">
        <f>VLOOKUP($G11&amp;O$5,BASE!$P$2:$Q$617,2,0)</f>
        <v>3</v>
      </c>
      <c r="P11" s="28">
        <f>VLOOKUP($G11&amp;P$5,BASE!$P$2:$Q$617,2,0)</f>
        <v>2</v>
      </c>
      <c r="Q11" s="28">
        <f>VLOOKUP($G11&amp;Q$5,BASE!$P$2:$Q$617,2,0)</f>
        <v>1</v>
      </c>
      <c r="R11" s="28">
        <f>VLOOKUP($G11&amp;R$5,BASE!$P$2:$Q$617,2,0)</f>
        <v>1</v>
      </c>
      <c r="S11" s="28">
        <f>VLOOKUP($G11&amp;S$5,BASE!$P$2:$Q$617,2,0)</f>
        <v>3</v>
      </c>
      <c r="T11" s="28">
        <f>VLOOKUP($G11&amp;T$5,BASE!$P$2:$Q$617,2,0)</f>
        <v>2</v>
      </c>
      <c r="U11" s="28">
        <f>VLOOKUP($G11&amp;U$5,BASE!$P$2:$Q$617,2,0)</f>
        <v>3</v>
      </c>
      <c r="V11" s="28">
        <f>VLOOKUP($G11&amp;V$5,BASE!$P$2:$Q$617,2,0)</f>
        <v>2</v>
      </c>
      <c r="W11" s="28">
        <f>VLOOKUP($G11&amp;W$5,BASE!$P$2:$Q$617,2,0)</f>
        <v>3</v>
      </c>
      <c r="X11" s="28">
        <f>VLOOKUP($G11&amp;X$5,BASE!$P$2:$Q$617,2,0)</f>
        <v>2</v>
      </c>
      <c r="Y11" s="20">
        <f t="shared" si="1"/>
        <v>2.2142857142857144</v>
      </c>
      <c r="Z11" s="28">
        <f>VLOOKUP(G11,BASE[[NombresCalificado]:[Nivel]],15,0)</f>
        <v>3</v>
      </c>
      <c r="AA11" s="28">
        <f ca="1">OFFSET(BASE!$V$1,MATCH($G11,BASE!$F$2:$F$617,0),0)</f>
        <v>3</v>
      </c>
      <c r="AB11" s="28">
        <f ca="1">OFFSET(BASE!$X$1,MATCH($G11,BASE!$F$2:$F$617,0),0)</f>
        <v>2</v>
      </c>
      <c r="AC11" s="28">
        <f ca="1">OFFSET(BASE!$Z$1,MATCH($G11,BASE!$F$2:$F$617,0),0)</f>
        <v>3</v>
      </c>
      <c r="AD11" s="28">
        <f ca="1">OFFSET(BASE!$AB$1,MATCH($G11,BASE!$F$2:$F$617,0),0)</f>
        <v>2</v>
      </c>
      <c r="AE11" s="19"/>
    </row>
    <row r="12" spans="2:31" ht="15.75" x14ac:dyDescent="0.3">
      <c r="B12" s="19" t="s">
        <v>207</v>
      </c>
      <c r="C12" s="19" t="str">
        <f ca="1">OFFSET(BASE!$A$1,MATCH(D12,BASE!B:B,0),0)</f>
        <v>U10438</v>
      </c>
      <c r="D12" s="19" t="str">
        <f ca="1">OFFSET(BASE!$B$1,MATCH(G12,BASE!F:F,0),0)</f>
        <v>EDUARDO CECILIO PEREZ CHAVEZ</v>
      </c>
      <c r="E12" s="19" t="str">
        <f ca="1">OFFSET(BASE!$B$1,MATCH(G12,BASE!F:F,0),1)</f>
        <v>CL</v>
      </c>
      <c r="F12" s="19" t="str">
        <v>S35305</v>
      </c>
      <c r="G12" s="19" t="str">
        <v>MARCOS JOSE CARNERO YATACO</v>
      </c>
      <c r="H12" s="27" t="str">
        <f>VLOOKUP(G12,BASE!$F$2:$AC$617,7,0)</f>
        <v>TM</v>
      </c>
      <c r="I12" s="19" t="s">
        <v>190</v>
      </c>
      <c r="J12" s="19" t="s">
        <v>350</v>
      </c>
      <c r="K12" s="28">
        <f>VLOOKUP($G12&amp;K$5,BASE!$P$2:$Q$617,2,0)</f>
        <v>2</v>
      </c>
      <c r="L12" s="28">
        <f>VLOOKUP($G12&amp;L$5,BASE!$P$2:$Q$617,2,0)</f>
        <v>2</v>
      </c>
      <c r="M12" s="28">
        <f>VLOOKUP($G12&amp;M$5,BASE!$P$2:$Q$617,2,0)</f>
        <v>2</v>
      </c>
      <c r="N12" s="28">
        <f>VLOOKUP($G12&amp;N$5,BASE!$P$2:$Q$617,2,0)</f>
        <v>3</v>
      </c>
      <c r="O12" s="28">
        <f>VLOOKUP($G12&amp;O$5,BASE!$P$2:$Q$617,2,0)</f>
        <v>3</v>
      </c>
      <c r="P12" s="28">
        <f>VLOOKUP($G12&amp;P$5,BASE!$P$2:$Q$617,2,0)</f>
        <v>2</v>
      </c>
      <c r="Q12" s="28">
        <f>VLOOKUP($G12&amp;Q$5,BASE!$P$2:$Q$617,2,0)</f>
        <v>2</v>
      </c>
      <c r="R12" s="28">
        <f>VLOOKUP($G12&amp;R$5,BASE!$P$2:$Q$617,2,0)</f>
        <v>1</v>
      </c>
      <c r="S12" s="28">
        <f>VLOOKUP($G12&amp;S$5,BASE!$P$2:$Q$617,2,0)</f>
        <v>2</v>
      </c>
      <c r="T12" s="28">
        <f>VLOOKUP($G12&amp;T$5,BASE!$P$2:$Q$617,2,0)</f>
        <v>2</v>
      </c>
      <c r="U12" s="28">
        <f>VLOOKUP($G12&amp;U$5,BASE!$P$2:$Q$617,2,0)</f>
        <v>3</v>
      </c>
      <c r="V12" s="28">
        <f>VLOOKUP($G12&amp;V$5,BASE!$P$2:$Q$617,2,0)</f>
        <v>2</v>
      </c>
      <c r="W12" s="28">
        <f>VLOOKUP($G12&amp;W$5,BASE!$P$2:$Q$617,2,0)</f>
        <v>3</v>
      </c>
      <c r="X12" s="28">
        <f>VLOOKUP($G12&amp;X$5,BASE!$P$2:$Q$617,2,0)</f>
        <v>2</v>
      </c>
      <c r="Y12" s="20">
        <f t="shared" si="1"/>
        <v>2.2142857142857144</v>
      </c>
      <c r="Z12" s="28">
        <f>VLOOKUP(G12,BASE[[NombresCalificado]:[Nivel]],15,0)</f>
        <v>3</v>
      </c>
      <c r="AA12" s="28">
        <f ca="1">OFFSET(BASE!$V$1,MATCH($G12,BASE!$F$2:$F$617,0),0)</f>
        <v>3</v>
      </c>
      <c r="AB12" s="28">
        <f ca="1">OFFSET(BASE!$X$1,MATCH($G12,BASE!$F$2:$F$617,0),0)</f>
        <v>2</v>
      </c>
      <c r="AC12" s="28">
        <f ca="1">OFFSET(BASE!$Z$1,MATCH($G12,BASE!$F$2:$F$617,0),0)</f>
        <v>2</v>
      </c>
      <c r="AD12" s="28">
        <f ca="1">OFFSET(BASE!$AB$1,MATCH($G12,BASE!$F$2:$F$617,0),0)</f>
        <v>2</v>
      </c>
      <c r="AE12" s="19"/>
    </row>
    <row r="13" spans="2:31" ht="15.75" x14ac:dyDescent="0.3">
      <c r="B13" s="19" t="s">
        <v>207</v>
      </c>
      <c r="C13" s="19" t="str">
        <f ca="1">OFFSET(BASE!$A$1,MATCH(D13,BASE!B:B,0),0)</f>
        <v>U10438</v>
      </c>
      <c r="D13" s="19" t="str">
        <f ca="1">OFFSET(BASE!$B$1,MATCH(G13,BASE!F:F,0),0)</f>
        <v>EDUARDO CECILIO PEREZ CHAVEZ</v>
      </c>
      <c r="E13" s="19" t="str">
        <f ca="1">OFFSET(BASE!$B$1,MATCH(G13,BASE!F:F,0),1)</f>
        <v>CL</v>
      </c>
      <c r="F13" s="19" t="str">
        <v>S38226</v>
      </c>
      <c r="G13" s="19" t="str">
        <v>CHRISTIAN TINEO TENORIO</v>
      </c>
      <c r="H13" s="27" t="str">
        <f>VLOOKUP(G13,BASE!$F$2:$AC$617,7,0)</f>
        <v>TM</v>
      </c>
      <c r="I13" s="19" t="s">
        <v>190</v>
      </c>
      <c r="J13" s="19" t="s">
        <v>350</v>
      </c>
      <c r="K13" s="28">
        <f>VLOOKUP($G13&amp;K$5,BASE!$P$2:$Q$617,2,0)</f>
        <v>2</v>
      </c>
      <c r="L13" s="28">
        <f>VLOOKUP($G13&amp;L$5,BASE!$P$2:$Q$617,2,0)</f>
        <v>2</v>
      </c>
      <c r="M13" s="28">
        <f>VLOOKUP($G13&amp;M$5,BASE!$P$2:$Q$617,2,0)</f>
        <v>2</v>
      </c>
      <c r="N13" s="28">
        <f>VLOOKUP($G13&amp;N$5,BASE!$P$2:$Q$617,2,0)</f>
        <v>3</v>
      </c>
      <c r="O13" s="28">
        <f>VLOOKUP($G13&amp;O$5,BASE!$P$2:$Q$617,2,0)</f>
        <v>3</v>
      </c>
      <c r="P13" s="28">
        <f>VLOOKUP($G13&amp;P$5,BASE!$P$2:$Q$617,2,0)</f>
        <v>3</v>
      </c>
      <c r="Q13" s="28">
        <f>VLOOKUP($G13&amp;Q$5,BASE!$P$2:$Q$617,2,0)</f>
        <v>2</v>
      </c>
      <c r="R13" s="28">
        <f>VLOOKUP($G13&amp;R$5,BASE!$P$2:$Q$617,2,0)</f>
        <v>2</v>
      </c>
      <c r="S13" s="28">
        <f>VLOOKUP($G13&amp;S$5,BASE!$P$2:$Q$617,2,0)</f>
        <v>3</v>
      </c>
      <c r="T13" s="28">
        <f>VLOOKUP($G13&amp;T$5,BASE!$P$2:$Q$617,2,0)</f>
        <v>3</v>
      </c>
      <c r="U13" s="28">
        <f>VLOOKUP($G13&amp;U$5,BASE!$P$2:$Q$617,2,0)</f>
        <v>3</v>
      </c>
      <c r="V13" s="28">
        <f>VLOOKUP($G13&amp;V$5,BASE!$P$2:$Q$617,2,0)</f>
        <v>2</v>
      </c>
      <c r="W13" s="28">
        <f>VLOOKUP($G13&amp;W$5,BASE!$P$2:$Q$617,2,0)</f>
        <v>3</v>
      </c>
      <c r="X13" s="28">
        <f>VLOOKUP($G13&amp;X$5,BASE!$P$2:$Q$617,2,0)</f>
        <v>2</v>
      </c>
      <c r="Y13" s="20">
        <f t="shared" si="1"/>
        <v>2.5</v>
      </c>
      <c r="Z13" s="28">
        <f>VLOOKUP(G13,BASE[[NombresCalificado]:[Nivel]],15,0)</f>
        <v>3</v>
      </c>
      <c r="AA13" s="28">
        <f ca="1">OFFSET(BASE!$V$1,MATCH($G13,BASE!$F$2:$F$617,0),0)</f>
        <v>3</v>
      </c>
      <c r="AB13" s="28">
        <f ca="1">OFFSET(BASE!$X$1,MATCH($G13,BASE!$F$2:$F$617,0),0)</f>
        <v>3</v>
      </c>
      <c r="AC13" s="28">
        <f ca="1">OFFSET(BASE!$Z$1,MATCH($G13,BASE!$F$2:$F$617,0),0)</f>
        <v>3</v>
      </c>
      <c r="AD13" s="28">
        <f ca="1">OFFSET(BASE!$AB$1,MATCH($G13,BASE!$F$2:$F$617,0),0)</f>
        <v>3</v>
      </c>
      <c r="AE13" s="19"/>
    </row>
    <row r="14" spans="2:31" ht="15.75" x14ac:dyDescent="0.3">
      <c r="B14" s="19" t="s">
        <v>207</v>
      </c>
      <c r="C14" s="19" t="str">
        <f ca="1">OFFSET(BASE!$A$1,MATCH(D14,BASE!B:B,0),0)</f>
        <v>S78302</v>
      </c>
      <c r="D14" s="19" t="str">
        <f ca="1">OFFSET(BASE!$B$1,MATCH(G14,BASE!F:F,0),0)</f>
        <v>JUAN CARLOS SILVA SANTISTEBAN ALEGRE</v>
      </c>
      <c r="E14" s="19" t="str">
        <f ca="1">OFFSET(BASE!$B$1,MATCH(G14,BASE!F:F,0),1)</f>
        <v>-</v>
      </c>
      <c r="F14" s="19" t="str">
        <v>S67162</v>
      </c>
      <c r="G14" s="19" t="str">
        <v>FAUSTO KOYZUMI SORIANO TOYAMA</v>
      </c>
      <c r="H14" s="27" t="str">
        <f>VLOOKUP(G14,BASE!$F$2:$AC$617,7,0)</f>
        <v>CL</v>
      </c>
      <c r="I14" s="19" t="s">
        <v>189</v>
      </c>
      <c r="J14" s="19" t="s">
        <v>350</v>
      </c>
      <c r="K14" s="28">
        <f>VLOOKUP($G14&amp;K$5,BASE!$P$2:$Q$617,2,0)</f>
        <v>3</v>
      </c>
      <c r="L14" s="28">
        <f>VLOOKUP($G14&amp;L$5,BASE!$P$2:$Q$617,2,0)</f>
        <v>2</v>
      </c>
      <c r="M14" s="28">
        <f>VLOOKUP($G14&amp;M$5,BASE!$P$2:$Q$617,2,0)</f>
        <v>2</v>
      </c>
      <c r="N14" s="28">
        <f>VLOOKUP($G14&amp;N$5,BASE!$P$2:$Q$617,2,0)</f>
        <v>3</v>
      </c>
      <c r="O14" s="28">
        <f>VLOOKUP($G14&amp;O$5,BASE!$P$2:$Q$617,2,0)</f>
        <v>3</v>
      </c>
      <c r="P14" s="28">
        <f>VLOOKUP($G14&amp;P$5,BASE!$P$2:$Q$617,2,0)</f>
        <v>3</v>
      </c>
      <c r="Q14" s="28">
        <f>VLOOKUP($G14&amp;Q$5,BASE!$P$2:$Q$617,2,0)</f>
        <v>2</v>
      </c>
      <c r="R14" s="28">
        <f>VLOOKUP($G14&amp;R$5,BASE!$P$2:$Q$617,2,0)</f>
        <v>2</v>
      </c>
      <c r="S14" s="28">
        <f>VLOOKUP($G14&amp;S$5,BASE!$P$2:$Q$617,2,0)</f>
        <v>3</v>
      </c>
      <c r="T14" s="28">
        <f>VLOOKUP($G14&amp;T$5,BASE!$P$2:$Q$617,2,0)</f>
        <v>3</v>
      </c>
      <c r="U14" s="28">
        <f>VLOOKUP($G14&amp;U$5,BASE!$P$2:$Q$617,2,0)</f>
        <v>4</v>
      </c>
      <c r="V14" s="28">
        <f>VLOOKUP($G14&amp;V$5,BASE!$P$2:$Q$617,2,0)</f>
        <v>3</v>
      </c>
      <c r="W14" s="28">
        <f>VLOOKUP($G14&amp;W$5,BASE!$P$2:$Q$617,2,0)</f>
        <v>4</v>
      </c>
      <c r="X14" s="28">
        <f>VLOOKUP($G14&amp;X$5,BASE!$P$2:$Q$617,2,0)</f>
        <v>2</v>
      </c>
      <c r="Y14" s="20">
        <f t="shared" si="1"/>
        <v>2.7857142857142856</v>
      </c>
      <c r="Z14" s="28">
        <f>VLOOKUP(G14,BASE[[NombresCalificado]:[Nivel]],15,0)</f>
        <v>3</v>
      </c>
      <c r="AA14" s="28">
        <f ca="1">OFFSET(BASE!$V$1,MATCH($G14,BASE!$F$2:$F$617,0),0)</f>
        <v>3</v>
      </c>
      <c r="AB14" s="28">
        <f ca="1">OFFSET(BASE!$X$1,MATCH($G14,BASE!$F$2:$F$617,0),0)</f>
        <v>4</v>
      </c>
      <c r="AC14" s="28">
        <f ca="1">OFFSET(BASE!$Z$1,MATCH($G14,BASE!$F$2:$F$617,0),0)</f>
        <v>3</v>
      </c>
      <c r="AD14" s="28">
        <f ca="1">OFFSET(BASE!$AB$1,MATCH($G14,BASE!$F$2:$F$617,0),0)</f>
        <v>3</v>
      </c>
      <c r="AE14" s="19"/>
    </row>
    <row r="15" spans="2:31" ht="15.75" x14ac:dyDescent="0.3">
      <c r="B15" s="19" t="s">
        <v>207</v>
      </c>
      <c r="C15" s="19" t="str">
        <f ca="1">OFFSET(BASE!$A$1,MATCH(D15,BASE!B:B,0),0)</f>
        <v>S03329</v>
      </c>
      <c r="D15" s="19" t="str">
        <f ca="1">OFFSET(BASE!$B$1,MATCH(G15,BASE!F:F,0),0)</f>
        <v>ALBERTO LUIS ALFONSO MAC LEOD MONTOYA</v>
      </c>
      <c r="E15" s="19" t="str">
        <f ca="1">OFFSET(BASE!$B$1,MATCH(G15,BASE!F:F,0),1)</f>
        <v>CL</v>
      </c>
      <c r="F15" s="19" t="str">
        <v>S71514</v>
      </c>
      <c r="G15" s="19" t="str">
        <v>MIGUEL AXEL PALOMINO GALARZA</v>
      </c>
      <c r="H15" s="27" t="str">
        <f>VLOOKUP(G15,BASE!$F$2:$AC$617,7,0)</f>
        <v>TM</v>
      </c>
      <c r="I15" s="19" t="s">
        <v>191</v>
      </c>
      <c r="J15" s="19" t="s">
        <v>350</v>
      </c>
      <c r="K15" s="28">
        <f>VLOOKUP($G15&amp;K$5,BASE!$P$2:$Q$617,2,0)</f>
        <v>2</v>
      </c>
      <c r="L15" s="28">
        <f>VLOOKUP($G15&amp;L$5,BASE!$P$2:$Q$617,2,0)</f>
        <v>2</v>
      </c>
      <c r="M15" s="28">
        <f>VLOOKUP($G15&amp;M$5,BASE!$P$2:$Q$617,2,0)</f>
        <v>2</v>
      </c>
      <c r="N15" s="28">
        <f>VLOOKUP($G15&amp;N$5,BASE!$P$2:$Q$617,2,0)</f>
        <v>2</v>
      </c>
      <c r="O15" s="28">
        <f>VLOOKUP($G15&amp;O$5,BASE!$P$2:$Q$617,2,0)</f>
        <v>2</v>
      </c>
      <c r="P15" s="28">
        <f>VLOOKUP($G15&amp;P$5,BASE!$P$2:$Q$617,2,0)</f>
        <v>2</v>
      </c>
      <c r="Q15" s="28">
        <f>VLOOKUP($G15&amp;Q$5,BASE!$P$2:$Q$617,2,0)</f>
        <v>2</v>
      </c>
      <c r="R15" s="28">
        <f>VLOOKUP($G15&amp;R$5,BASE!$P$2:$Q$617,2,0)</f>
        <v>1</v>
      </c>
      <c r="S15" s="28">
        <f>VLOOKUP($G15&amp;S$5,BASE!$P$2:$Q$617,2,0)</f>
        <v>2</v>
      </c>
      <c r="T15" s="28">
        <f>VLOOKUP($G15&amp;T$5,BASE!$P$2:$Q$617,2,0)</f>
        <v>2</v>
      </c>
      <c r="U15" s="28">
        <f>VLOOKUP($G15&amp;U$5,BASE!$P$2:$Q$617,2,0)</f>
        <v>2</v>
      </c>
      <c r="V15" s="28">
        <f>VLOOKUP($G15&amp;V$5,BASE!$P$2:$Q$617,2,0)</f>
        <v>2</v>
      </c>
      <c r="W15" s="28">
        <f>VLOOKUP($G15&amp;W$5,BASE!$P$2:$Q$617,2,0)</f>
        <v>2</v>
      </c>
      <c r="X15" s="28">
        <f>VLOOKUP($G15&amp;X$5,BASE!$P$2:$Q$617,2,0)</f>
        <v>2</v>
      </c>
      <c r="Y15" s="20">
        <f t="shared" si="1"/>
        <v>1.9285714285714286</v>
      </c>
      <c r="Z15" s="28">
        <f>VLOOKUP(G15,BASE[[NombresCalificado]:[Nivel]],15,0)</f>
        <v>1</v>
      </c>
      <c r="AA15" s="28">
        <f ca="1">OFFSET(BASE!$V$1,MATCH($G15,BASE!$F$2:$F$617,0),0)</f>
        <v>2</v>
      </c>
      <c r="AB15" s="28">
        <f ca="1">OFFSET(BASE!$X$1,MATCH($G15,BASE!$F$2:$F$617,0),0)</f>
        <v>2</v>
      </c>
      <c r="AC15" s="28">
        <f ca="1">OFFSET(BASE!$Z$1,MATCH($G15,BASE!$F$2:$F$617,0),0)</f>
        <v>3</v>
      </c>
      <c r="AD15" s="28">
        <f ca="1">OFFSET(BASE!$AB$1,MATCH($G15,BASE!$F$2:$F$617,0),0)</f>
        <v>1</v>
      </c>
      <c r="AE15" s="19"/>
    </row>
    <row r="16" spans="2:31" ht="15.75" x14ac:dyDescent="0.3">
      <c r="B16" s="19" t="s">
        <v>207</v>
      </c>
      <c r="C16" s="19" t="str">
        <f ca="1">OFFSET(BASE!$A$1,MATCH(D16,BASE!B:B,0),0)</f>
        <v>S03329</v>
      </c>
      <c r="D16" s="19" t="str">
        <f ca="1">OFFSET(BASE!$B$1,MATCH(G16,BASE!F:F,0),0)</f>
        <v>ALBERTO LUIS ALFONSO MAC LEOD MONTOYA</v>
      </c>
      <c r="E16" s="19" t="str">
        <f ca="1">OFFSET(BASE!$B$1,MATCH(G16,BASE!F:F,0),1)</f>
        <v>CL</v>
      </c>
      <c r="F16" s="19" t="str">
        <v>S87263</v>
      </c>
      <c r="G16" s="19" t="str">
        <v>HENRY SEGUNDO AGAPITO ALMEYDA</v>
      </c>
      <c r="H16" s="27" t="str">
        <f>VLOOKUP(G16,BASE!$F$2:$AC$617,7,0)</f>
        <v>TM</v>
      </c>
      <c r="I16" s="19" t="s">
        <v>190</v>
      </c>
      <c r="J16" s="19" t="s">
        <v>350</v>
      </c>
      <c r="K16" s="28">
        <f>VLOOKUP($G16&amp;K$5,BASE!$P$2:$Q$617,2,0)</f>
        <v>2</v>
      </c>
      <c r="L16" s="28">
        <f>VLOOKUP($G16&amp;L$5,BASE!$P$2:$Q$617,2,0)</f>
        <v>2</v>
      </c>
      <c r="M16" s="28">
        <f>VLOOKUP($G16&amp;M$5,BASE!$P$2:$Q$617,2,0)</f>
        <v>2</v>
      </c>
      <c r="N16" s="28">
        <f>VLOOKUP($G16&amp;N$5,BASE!$P$2:$Q$617,2,0)</f>
        <v>2</v>
      </c>
      <c r="O16" s="28">
        <f>VLOOKUP($G16&amp;O$5,BASE!$P$2:$Q$617,2,0)</f>
        <v>3</v>
      </c>
      <c r="P16" s="28">
        <f>VLOOKUP($G16&amp;P$5,BASE!$P$2:$Q$617,2,0)</f>
        <v>2</v>
      </c>
      <c r="Q16" s="28">
        <f>VLOOKUP($G16&amp;Q$5,BASE!$P$2:$Q$617,2,0)</f>
        <v>2</v>
      </c>
      <c r="R16" s="28">
        <f>VLOOKUP($G16&amp;R$5,BASE!$P$2:$Q$617,2,0)</f>
        <v>1</v>
      </c>
      <c r="S16" s="28">
        <f>VLOOKUP($G16&amp;S$5,BASE!$P$2:$Q$617,2,0)</f>
        <v>2</v>
      </c>
      <c r="T16" s="28">
        <f>VLOOKUP($G16&amp;T$5,BASE!$P$2:$Q$617,2,0)</f>
        <v>2</v>
      </c>
      <c r="U16" s="28">
        <f>VLOOKUP($G16&amp;U$5,BASE!$P$2:$Q$617,2,0)</f>
        <v>3</v>
      </c>
      <c r="V16" s="28">
        <f>VLOOKUP($G16&amp;V$5,BASE!$P$2:$Q$617,2,0)</f>
        <v>2</v>
      </c>
      <c r="W16" s="28">
        <f>VLOOKUP($G16&amp;W$5,BASE!$P$2:$Q$617,2,0)</f>
        <v>3</v>
      </c>
      <c r="X16" s="28">
        <f>VLOOKUP($G16&amp;X$5,BASE!$P$2:$Q$617,2,0)</f>
        <v>1</v>
      </c>
      <c r="Y16" s="20">
        <f t="shared" si="1"/>
        <v>2.0714285714285716</v>
      </c>
      <c r="Z16" s="28">
        <f>VLOOKUP(G16,BASE[[NombresCalificado]:[Nivel]],15,0)</f>
        <v>2</v>
      </c>
      <c r="AA16" s="28">
        <f ca="1">OFFSET(BASE!$V$1,MATCH($G16,BASE!$F$2:$F$617,0),0)</f>
        <v>3</v>
      </c>
      <c r="AB16" s="28">
        <f ca="1">OFFSET(BASE!$X$1,MATCH($G16,BASE!$F$2:$F$617,0),0)</f>
        <v>3</v>
      </c>
      <c r="AC16" s="28">
        <f ca="1">OFFSET(BASE!$Z$1,MATCH($G16,BASE!$F$2:$F$617,0),0)</f>
        <v>2</v>
      </c>
      <c r="AD16" s="28">
        <f ca="1">OFFSET(BASE!$AB$1,MATCH($G16,BASE!$F$2:$F$617,0),0)</f>
        <v>2</v>
      </c>
      <c r="AE16" s="19"/>
    </row>
    <row r="17" spans="2:31" ht="15.75" x14ac:dyDescent="0.3">
      <c r="B17" s="19" t="s">
        <v>207</v>
      </c>
      <c r="C17" s="19" t="str">
        <f ca="1">OFFSET(BASE!$A$1,MATCH(D17,BASE!B:B,0),0)</f>
        <v>S78302</v>
      </c>
      <c r="D17" s="19" t="str">
        <f ca="1">OFFSET(BASE!$B$1,MATCH(G17,BASE!F:F,0),0)</f>
        <v>JUAN CARLOS SILVA SANTISTEBAN ALEGRE</v>
      </c>
      <c r="E17" s="19" t="str">
        <f ca="1">OFFSET(BASE!$B$1,MATCH(G17,BASE!F:F,0),1)</f>
        <v>-</v>
      </c>
      <c r="F17" s="19" t="str">
        <v>S89231</v>
      </c>
      <c r="G17" s="19" t="str">
        <v>ENRIQUE MARTIN ROMANI PAREDES</v>
      </c>
      <c r="H17" s="27" t="str">
        <f>VLOOKUP(G17,BASE!$F$2:$AC$617,7,0)</f>
        <v>CL</v>
      </c>
      <c r="I17" s="19" t="s">
        <v>191</v>
      </c>
      <c r="J17" s="19" t="s">
        <v>350</v>
      </c>
      <c r="K17" s="28">
        <f>VLOOKUP($G17&amp;K$5,BASE!$P$2:$Q$617,2,0)</f>
        <v>1</v>
      </c>
      <c r="L17" s="28">
        <f>VLOOKUP($G17&amp;L$5,BASE!$P$2:$Q$617,2,0)</f>
        <v>1</v>
      </c>
      <c r="M17" s="28">
        <f>VLOOKUP($G17&amp;M$5,BASE!$P$2:$Q$617,2,0)</f>
        <v>2</v>
      </c>
      <c r="N17" s="28">
        <f>VLOOKUP($G17&amp;N$5,BASE!$P$2:$Q$617,2,0)</f>
        <v>3</v>
      </c>
      <c r="O17" s="28">
        <f>VLOOKUP($G17&amp;O$5,BASE!$P$2:$Q$617,2,0)</f>
        <v>3</v>
      </c>
      <c r="P17" s="28">
        <f>VLOOKUP($G17&amp;P$5,BASE!$P$2:$Q$617,2,0)</f>
        <v>2</v>
      </c>
      <c r="Q17" s="28">
        <f>VLOOKUP($G17&amp;Q$5,BASE!$P$2:$Q$617,2,0)</f>
        <v>2</v>
      </c>
      <c r="R17" s="28">
        <f>VLOOKUP($G17&amp;R$5,BASE!$P$2:$Q$617,2,0)</f>
        <v>1</v>
      </c>
      <c r="S17" s="28">
        <f>VLOOKUP($G17&amp;S$5,BASE!$P$2:$Q$617,2,0)</f>
        <v>3</v>
      </c>
      <c r="T17" s="28">
        <f>VLOOKUP($G17&amp;T$5,BASE!$P$2:$Q$617,2,0)</f>
        <v>2</v>
      </c>
      <c r="U17" s="28">
        <f>VLOOKUP($G17&amp;U$5,BASE!$P$2:$Q$617,2,0)</f>
        <v>3</v>
      </c>
      <c r="V17" s="28">
        <f>VLOOKUP($G17&amp;V$5,BASE!$P$2:$Q$617,2,0)</f>
        <v>2</v>
      </c>
      <c r="W17" s="28">
        <f>VLOOKUP($G17&amp;W$5,BASE!$P$2:$Q$617,2,0)</f>
        <v>4</v>
      </c>
      <c r="X17" s="28">
        <f>VLOOKUP($G17&amp;X$5,BASE!$P$2:$Q$617,2,0)</f>
        <v>1</v>
      </c>
      <c r="Y17" s="20">
        <f t="shared" si="1"/>
        <v>2.1428571428571428</v>
      </c>
      <c r="Z17" s="28">
        <f>VLOOKUP(G17,BASE[[NombresCalificado]:[Nivel]],15,0)</f>
        <v>3</v>
      </c>
      <c r="AA17" s="28">
        <f ca="1">OFFSET(BASE!$V$1,MATCH($G17,BASE!$F$2:$F$617,0),0)</f>
        <v>3</v>
      </c>
      <c r="AB17" s="28">
        <f ca="1">OFFSET(BASE!$X$1,MATCH($G17,BASE!$F$2:$F$617,0),0)</f>
        <v>3</v>
      </c>
      <c r="AC17" s="28">
        <f ca="1">OFFSET(BASE!$Z$1,MATCH($G17,BASE!$F$2:$F$617,0),0)</f>
        <v>3</v>
      </c>
      <c r="AD17" s="28">
        <f ca="1">OFFSET(BASE!$AB$1,MATCH($G17,BASE!$F$2:$F$617,0),0)</f>
        <v>3</v>
      </c>
      <c r="AE17" s="19"/>
    </row>
    <row r="18" spans="2:31" ht="15.75" x14ac:dyDescent="0.3">
      <c r="B18" s="19" t="s">
        <v>207</v>
      </c>
      <c r="C18" s="19" t="str">
        <f ca="1">OFFSET(BASE!$A$1,MATCH(D18,BASE!B:B,0),0)</f>
        <v>U10438</v>
      </c>
      <c r="D18" s="19" t="str">
        <f ca="1">OFFSET(BASE!$B$1,MATCH(G18,BASE!F:F,0),0)</f>
        <v>EDUARDO CECILIO PEREZ CHAVEZ</v>
      </c>
      <c r="E18" s="19" t="str">
        <f ca="1">OFFSET(BASE!$B$1,MATCH(G18,BASE!F:F,0),1)</f>
        <v>CL</v>
      </c>
      <c r="F18" s="19" t="str">
        <v>S92879</v>
      </c>
      <c r="G18" s="19" t="str">
        <v>PAUL EUGENIO ELGUERA MEZA</v>
      </c>
      <c r="H18" s="27" t="str">
        <f>VLOOKUP(G18,BASE!$F$2:$AC$617,7,0)</f>
        <v>TM</v>
      </c>
      <c r="I18" s="19" t="s">
        <v>191</v>
      </c>
      <c r="J18" s="19" t="s">
        <v>350</v>
      </c>
      <c r="K18" s="28">
        <f>VLOOKUP($G18&amp;K$5,BASE!$P$2:$Q$617,2,0)</f>
        <v>2</v>
      </c>
      <c r="L18" s="28">
        <f>VLOOKUP($G18&amp;L$5,BASE!$P$2:$Q$617,2,0)</f>
        <v>2</v>
      </c>
      <c r="M18" s="28">
        <f>VLOOKUP($G18&amp;M$5,BASE!$P$2:$Q$617,2,0)</f>
        <v>2</v>
      </c>
      <c r="N18" s="28">
        <f>VLOOKUP($G18&amp;N$5,BASE!$P$2:$Q$617,2,0)</f>
        <v>2</v>
      </c>
      <c r="O18" s="28">
        <f>VLOOKUP($G18&amp;O$5,BASE!$P$2:$Q$617,2,0)</f>
        <v>3</v>
      </c>
      <c r="P18" s="28">
        <f>VLOOKUP($G18&amp;P$5,BASE!$P$2:$Q$617,2,0)</f>
        <v>2</v>
      </c>
      <c r="Q18" s="28">
        <f>VLOOKUP($G18&amp;Q$5,BASE!$P$2:$Q$617,2,0)</f>
        <v>2</v>
      </c>
      <c r="R18" s="28">
        <f>VLOOKUP($G18&amp;R$5,BASE!$P$2:$Q$617,2,0)</f>
        <v>2</v>
      </c>
      <c r="S18" s="28">
        <f>VLOOKUP($G18&amp;S$5,BASE!$P$2:$Q$617,2,0)</f>
        <v>2</v>
      </c>
      <c r="T18" s="28">
        <f>VLOOKUP($G18&amp;T$5,BASE!$P$2:$Q$617,2,0)</f>
        <v>2</v>
      </c>
      <c r="U18" s="28">
        <f>VLOOKUP($G18&amp;U$5,BASE!$P$2:$Q$617,2,0)</f>
        <v>3</v>
      </c>
      <c r="V18" s="28">
        <f>VLOOKUP($G18&amp;V$5,BASE!$P$2:$Q$617,2,0)</f>
        <v>3</v>
      </c>
      <c r="W18" s="28">
        <f>VLOOKUP($G18&amp;W$5,BASE!$P$2:$Q$617,2,0)</f>
        <v>3</v>
      </c>
      <c r="X18" s="28">
        <f>VLOOKUP($G18&amp;X$5,BASE!$P$2:$Q$617,2,0)</f>
        <v>2</v>
      </c>
      <c r="Y18" s="20">
        <f t="shared" si="1"/>
        <v>2.2857142857142856</v>
      </c>
      <c r="Z18" s="28">
        <f>VLOOKUP(G18,BASE[[NombresCalificado]:[Nivel]],15,0)</f>
        <v>2</v>
      </c>
      <c r="AA18" s="28">
        <f ca="1">OFFSET(BASE!$V$1,MATCH($G18,BASE!$F$2:$F$617,0),0)</f>
        <v>2</v>
      </c>
      <c r="AB18" s="28">
        <f ca="1">OFFSET(BASE!$X$1,MATCH($G18,BASE!$F$2:$F$617,0),0)</f>
        <v>2</v>
      </c>
      <c r="AC18" s="28">
        <f ca="1">OFFSET(BASE!$Z$1,MATCH($G18,BASE!$F$2:$F$617,0),0)</f>
        <v>3</v>
      </c>
      <c r="AD18" s="28">
        <f ca="1">OFFSET(BASE!$AB$1,MATCH($G18,BASE!$F$2:$F$617,0),0)</f>
        <v>2</v>
      </c>
      <c r="AE18" s="19"/>
    </row>
    <row r="19" spans="2:31" ht="15.75" x14ac:dyDescent="0.3">
      <c r="B19" s="19" t="s">
        <v>207</v>
      </c>
      <c r="C19" s="19" t="str">
        <f ca="1">OFFSET(BASE!$A$1,MATCH(D19,BASE!B:B,0),0)</f>
        <v>S78302</v>
      </c>
      <c r="D19" s="19" t="str">
        <f ca="1">OFFSET(BASE!$B$1,MATCH(G19,BASE!F:F,0),0)</f>
        <v>JUAN CARLOS SILVA SANTISTEBAN ALEGRE</v>
      </c>
      <c r="E19" s="19" t="str">
        <f ca="1">OFFSET(BASE!$B$1,MATCH(G19,BASE!F:F,0),1)</f>
        <v>-</v>
      </c>
      <c r="F19" s="19" t="str">
        <v>S95262</v>
      </c>
      <c r="G19" s="19" t="str">
        <v>MARTIN IRVING MANRIQUE FLORES</v>
      </c>
      <c r="H19" s="27" t="str">
        <f>VLOOKUP(G19,BASE!$F$2:$AC$617,7,0)</f>
        <v>CL</v>
      </c>
      <c r="I19" s="19" t="s">
        <v>189</v>
      </c>
      <c r="J19" s="19" t="s">
        <v>350</v>
      </c>
      <c r="K19" s="28">
        <f>VLOOKUP($G19&amp;K$5,BASE!$P$2:$Q$617,2,0)</f>
        <v>3</v>
      </c>
      <c r="L19" s="28">
        <f>VLOOKUP($G19&amp;L$5,BASE!$P$2:$Q$617,2,0)</f>
        <v>2</v>
      </c>
      <c r="M19" s="28">
        <f>VLOOKUP($G19&amp;M$5,BASE!$P$2:$Q$617,2,0)</f>
        <v>2</v>
      </c>
      <c r="N19" s="28">
        <f>VLOOKUP($G19&amp;N$5,BASE!$P$2:$Q$617,2,0)</f>
        <v>3</v>
      </c>
      <c r="O19" s="28">
        <f>VLOOKUP($G19&amp;O$5,BASE!$P$2:$Q$617,2,0)</f>
        <v>3</v>
      </c>
      <c r="P19" s="28">
        <f>VLOOKUP($G19&amp;P$5,BASE!$P$2:$Q$617,2,0)</f>
        <v>3</v>
      </c>
      <c r="Q19" s="28">
        <f>VLOOKUP($G19&amp;Q$5,BASE!$P$2:$Q$617,2,0)</f>
        <v>2</v>
      </c>
      <c r="R19" s="28">
        <f>VLOOKUP($G19&amp;R$5,BASE!$P$2:$Q$617,2,0)</f>
        <v>2</v>
      </c>
      <c r="S19" s="28">
        <f>VLOOKUP($G19&amp;S$5,BASE!$P$2:$Q$617,2,0)</f>
        <v>3</v>
      </c>
      <c r="T19" s="28">
        <f>VLOOKUP($G19&amp;T$5,BASE!$P$2:$Q$617,2,0)</f>
        <v>3</v>
      </c>
      <c r="U19" s="28">
        <f>VLOOKUP($G19&amp;U$5,BASE!$P$2:$Q$617,2,0)</f>
        <v>4</v>
      </c>
      <c r="V19" s="28">
        <f>VLOOKUP($G19&amp;V$5,BASE!$P$2:$Q$617,2,0)</f>
        <v>2</v>
      </c>
      <c r="W19" s="28">
        <f>VLOOKUP($G19&amp;W$5,BASE!$P$2:$Q$617,2,0)</f>
        <v>4</v>
      </c>
      <c r="X19" s="28">
        <f>VLOOKUP($G19&amp;X$5,BASE!$P$2:$Q$617,2,0)</f>
        <v>2</v>
      </c>
      <c r="Y19" s="20">
        <f t="shared" si="1"/>
        <v>2.7142857142857144</v>
      </c>
      <c r="Z19" s="28">
        <f>VLOOKUP(G19,BASE[[NombresCalificado]:[Nivel]],15,0)</f>
        <v>3</v>
      </c>
      <c r="AA19" s="28">
        <f ca="1">OFFSET(BASE!$V$1,MATCH($G19,BASE!$F$2:$F$617,0),0)</f>
        <v>4</v>
      </c>
      <c r="AB19" s="28">
        <f ca="1">OFFSET(BASE!$X$1,MATCH($G19,BASE!$F$2:$F$617,0),0)</f>
        <v>3</v>
      </c>
      <c r="AC19" s="28">
        <f ca="1">OFFSET(BASE!$Z$1,MATCH($G19,BASE!$F$2:$F$617,0),0)</f>
        <v>3</v>
      </c>
      <c r="AD19" s="28">
        <f ca="1">OFFSET(BASE!$AB$1,MATCH($G19,BASE!$F$2:$F$617,0),0)</f>
        <v>3</v>
      </c>
      <c r="AE19" s="19"/>
    </row>
    <row r="20" spans="2:31" ht="15.75" x14ac:dyDescent="0.3">
      <c r="B20" s="19" t="s">
        <v>207</v>
      </c>
      <c r="C20" s="19" t="str">
        <f ca="1">OFFSET(BASE!$A$1,MATCH(D20,BASE!B:B,0),0)</f>
        <v>S89231</v>
      </c>
      <c r="D20" s="19" t="str">
        <f ca="1">OFFSET(BASE!$B$1,MATCH(G20,BASE!F:F,0),0)</f>
        <v>ENRIQUE MARTIN ROMANI PAREDES</v>
      </c>
      <c r="E20" s="19" t="str">
        <f ca="1">OFFSET(BASE!$B$1,MATCH(G20,BASE!F:F,0),1)</f>
        <v>CL</v>
      </c>
      <c r="F20" s="19" t="str">
        <v>S95832</v>
      </c>
      <c r="G20" s="19" t="str">
        <v>JUAN ESTANISLAO CASUSOL TRUJILLO</v>
      </c>
      <c r="H20" s="27" t="str">
        <f>VLOOKUP(G20,BASE!$F$2:$AC$617,7,0)</f>
        <v>TM</v>
      </c>
      <c r="I20" s="19" t="s">
        <v>191</v>
      </c>
      <c r="J20" s="19" t="s">
        <v>350</v>
      </c>
      <c r="K20" s="28">
        <f>VLOOKUP($G20&amp;K$5,BASE!$P$2:$Q$617,2,0)</f>
        <v>1</v>
      </c>
      <c r="L20" s="28">
        <f>VLOOKUP($G20&amp;L$5,BASE!$P$2:$Q$617,2,0)</f>
        <v>1</v>
      </c>
      <c r="M20" s="28">
        <f>VLOOKUP($G20&amp;M$5,BASE!$P$2:$Q$617,2,0)</f>
        <v>2</v>
      </c>
      <c r="N20" s="28">
        <f>VLOOKUP($G20&amp;N$5,BASE!$P$2:$Q$617,2,0)</f>
        <v>3</v>
      </c>
      <c r="O20" s="28">
        <f>VLOOKUP($G20&amp;O$5,BASE!$P$2:$Q$617,2,0)</f>
        <v>3</v>
      </c>
      <c r="P20" s="28">
        <f>VLOOKUP($G20&amp;P$5,BASE!$P$2:$Q$617,2,0)</f>
        <v>2</v>
      </c>
      <c r="Q20" s="28">
        <f>VLOOKUP($G20&amp;Q$5,BASE!$P$2:$Q$617,2,0)</f>
        <v>3</v>
      </c>
      <c r="R20" s="28">
        <f>VLOOKUP($G20&amp;R$5,BASE!$P$2:$Q$617,2,0)</f>
        <v>2</v>
      </c>
      <c r="S20" s="28">
        <f>VLOOKUP($G20&amp;S$5,BASE!$P$2:$Q$617,2,0)</f>
        <v>3</v>
      </c>
      <c r="T20" s="28">
        <f>VLOOKUP($G20&amp;T$5,BASE!$P$2:$Q$617,2,0)</f>
        <v>2</v>
      </c>
      <c r="U20" s="28">
        <f>VLOOKUP($G20&amp;U$5,BASE!$P$2:$Q$617,2,0)</f>
        <v>3</v>
      </c>
      <c r="V20" s="28">
        <f>VLOOKUP($G20&amp;V$5,BASE!$P$2:$Q$617,2,0)</f>
        <v>3</v>
      </c>
      <c r="W20" s="28">
        <f>VLOOKUP($G20&amp;W$5,BASE!$P$2:$Q$617,2,0)</f>
        <v>4</v>
      </c>
      <c r="X20" s="28">
        <f>VLOOKUP($G20&amp;X$5,BASE!$P$2:$Q$617,2,0)</f>
        <v>1</v>
      </c>
      <c r="Y20" s="20">
        <f t="shared" si="1"/>
        <v>2.3571428571428572</v>
      </c>
      <c r="Z20" s="28">
        <f>VLOOKUP(G20,BASE[[NombresCalificado]:[Nivel]],15,0)</f>
        <v>3</v>
      </c>
      <c r="AA20" s="28">
        <f ca="1">OFFSET(BASE!$V$1,MATCH($G20,BASE!$F$2:$F$617,0),0)</f>
        <v>3</v>
      </c>
      <c r="AB20" s="28">
        <f ca="1">OFFSET(BASE!$X$1,MATCH($G20,BASE!$F$2:$F$617,0),0)</f>
        <v>2</v>
      </c>
      <c r="AC20" s="28">
        <f ca="1">OFFSET(BASE!$Z$1,MATCH($G20,BASE!$F$2:$F$617,0),0)</f>
        <v>3</v>
      </c>
      <c r="AD20" s="28">
        <f ca="1">OFFSET(BASE!$AB$1,MATCH($G20,BASE!$F$2:$F$617,0),0)</f>
        <v>2</v>
      </c>
      <c r="AE20" s="19"/>
    </row>
    <row r="21" spans="2:31" ht="15.75" x14ac:dyDescent="0.3">
      <c r="B21" s="19" t="s">
        <v>207</v>
      </c>
      <c r="C21" s="19" t="str">
        <f ca="1">OFFSET(BASE!$A$1,MATCH(D21,BASE!B:B,0),0)</f>
        <v>U10438</v>
      </c>
      <c r="D21" s="19" t="str">
        <f ca="1">OFFSET(BASE!$B$1,MATCH(G21,BASE!F:F,0),0)</f>
        <v>EDUARDO CECILIO PEREZ CHAVEZ</v>
      </c>
      <c r="E21" s="19" t="str">
        <f ca="1">OFFSET(BASE!$B$1,MATCH(G21,BASE!F:F,0),1)</f>
        <v>CL</v>
      </c>
      <c r="F21" s="19" t="str">
        <v>T00006</v>
      </c>
      <c r="G21" s="19" t="str">
        <v>RONY LEXTER QUIROZ CASTILLO</v>
      </c>
      <c r="H21" s="27" t="str">
        <f>VLOOKUP(G21,BASE!$F$2:$AC$617,7,0)</f>
        <v>TM</v>
      </c>
      <c r="I21" s="19" t="s">
        <v>191</v>
      </c>
      <c r="J21" s="19" t="s">
        <v>350</v>
      </c>
      <c r="K21" s="28">
        <f>VLOOKUP($G21&amp;K$5,BASE!$P$2:$Q$617,2,0)</f>
        <v>2</v>
      </c>
      <c r="L21" s="28">
        <f>VLOOKUP($G21&amp;L$5,BASE!$P$2:$Q$617,2,0)</f>
        <v>2</v>
      </c>
      <c r="M21" s="28">
        <f>VLOOKUP($G21&amp;M$5,BASE!$P$2:$Q$617,2,0)</f>
        <v>2</v>
      </c>
      <c r="N21" s="28">
        <f>VLOOKUP($G21&amp;N$5,BASE!$P$2:$Q$617,2,0)</f>
        <v>3</v>
      </c>
      <c r="O21" s="28">
        <f>VLOOKUP($G21&amp;O$5,BASE!$P$2:$Q$617,2,0)</f>
        <v>3</v>
      </c>
      <c r="P21" s="28">
        <f>VLOOKUP($G21&amp;P$5,BASE!$P$2:$Q$617,2,0)</f>
        <v>2</v>
      </c>
      <c r="Q21" s="28">
        <f>VLOOKUP($G21&amp;Q$5,BASE!$P$2:$Q$617,2,0)</f>
        <v>2</v>
      </c>
      <c r="R21" s="28">
        <f>VLOOKUP($G21&amp;R$5,BASE!$P$2:$Q$617,2,0)</f>
        <v>3</v>
      </c>
      <c r="S21" s="28">
        <f>VLOOKUP($G21&amp;S$5,BASE!$P$2:$Q$617,2,0)</f>
        <v>3</v>
      </c>
      <c r="T21" s="28">
        <f>VLOOKUP($G21&amp;T$5,BASE!$P$2:$Q$617,2,0)</f>
        <v>3</v>
      </c>
      <c r="U21" s="28">
        <f>VLOOKUP($G21&amp;U$5,BASE!$P$2:$Q$617,2,0)</f>
        <v>3</v>
      </c>
      <c r="V21" s="28">
        <f>VLOOKUP($G21&amp;V$5,BASE!$P$2:$Q$617,2,0)</f>
        <v>2</v>
      </c>
      <c r="W21" s="28">
        <f>VLOOKUP($G21&amp;W$5,BASE!$P$2:$Q$617,2,0)</f>
        <v>4</v>
      </c>
      <c r="X21" s="28">
        <f>VLOOKUP($G21&amp;X$5,BASE!$P$2:$Q$617,2,0)</f>
        <v>1</v>
      </c>
      <c r="Y21" s="20">
        <f t="shared" si="1"/>
        <v>2.5</v>
      </c>
      <c r="Z21" s="28">
        <f>VLOOKUP(G21,BASE[[NombresCalificado]:[Nivel]],15,0)</f>
        <v>3</v>
      </c>
      <c r="AA21" s="28">
        <f ca="1">OFFSET(BASE!$V$1,MATCH($G21,BASE!$F$2:$F$617,0),0)</f>
        <v>3</v>
      </c>
      <c r="AB21" s="28">
        <f ca="1">OFFSET(BASE!$X$1,MATCH($G21,BASE!$F$2:$F$617,0),0)</f>
        <v>3</v>
      </c>
      <c r="AC21" s="28">
        <f ca="1">OFFSET(BASE!$Z$1,MATCH($G21,BASE!$F$2:$F$617,0),0)</f>
        <v>4</v>
      </c>
      <c r="AD21" s="28">
        <f ca="1">OFFSET(BASE!$AB$1,MATCH($G21,BASE!$F$2:$F$617,0),0)</f>
        <v>3</v>
      </c>
      <c r="AE21" s="19"/>
    </row>
    <row r="22" spans="2:31" ht="15.75" x14ac:dyDescent="0.3">
      <c r="B22" s="19" t="s">
        <v>207</v>
      </c>
      <c r="C22" s="19" t="str">
        <f ca="1">OFFSET(BASE!$A$1,MATCH(D22,BASE!B:B,0),0)</f>
        <v>S03329</v>
      </c>
      <c r="D22" s="19" t="str">
        <f ca="1">OFFSET(BASE!$B$1,MATCH(G22,BASE!F:F,0),0)</f>
        <v>ALBERTO LUIS ALFONSO MAC LEOD MONTOYA</v>
      </c>
      <c r="E22" s="19" t="str">
        <f ca="1">OFFSET(BASE!$B$1,MATCH(G22,BASE!F:F,0),1)</f>
        <v>CL</v>
      </c>
      <c r="F22" s="19" t="str">
        <v>T03358</v>
      </c>
      <c r="G22" s="19" t="str">
        <v>ANGEL LUIS DURAN CAMPOS</v>
      </c>
      <c r="H22" s="27" t="str">
        <f>VLOOKUP(G22,BASE!$F$2:$AC$617,7,0)</f>
        <v>TM</v>
      </c>
      <c r="I22" s="19" t="s">
        <v>191</v>
      </c>
      <c r="J22" s="19" t="s">
        <v>350</v>
      </c>
      <c r="K22" s="28">
        <f>VLOOKUP($G22&amp;K$5,BASE!$P$2:$Q$617,2,0)</f>
        <v>2</v>
      </c>
      <c r="L22" s="28">
        <f>VLOOKUP($G22&amp;L$5,BASE!$P$2:$Q$617,2,0)</f>
        <v>2</v>
      </c>
      <c r="M22" s="28">
        <f>VLOOKUP($G22&amp;M$5,BASE!$P$2:$Q$617,2,0)</f>
        <v>2</v>
      </c>
      <c r="N22" s="28">
        <f>VLOOKUP($G22&amp;N$5,BASE!$P$2:$Q$617,2,0)</f>
        <v>3</v>
      </c>
      <c r="O22" s="28">
        <f>VLOOKUP($G22&amp;O$5,BASE!$P$2:$Q$617,2,0)</f>
        <v>3</v>
      </c>
      <c r="P22" s="28">
        <f>VLOOKUP($G22&amp;P$5,BASE!$P$2:$Q$617,2,0)</f>
        <v>2</v>
      </c>
      <c r="Q22" s="28">
        <f>VLOOKUP($G22&amp;Q$5,BASE!$P$2:$Q$617,2,0)</f>
        <v>2</v>
      </c>
      <c r="R22" s="28">
        <f>VLOOKUP($G22&amp;R$5,BASE!$P$2:$Q$617,2,0)</f>
        <v>3</v>
      </c>
      <c r="S22" s="28">
        <f>VLOOKUP($G22&amp;S$5,BASE!$P$2:$Q$617,2,0)</f>
        <v>2</v>
      </c>
      <c r="T22" s="28">
        <f>VLOOKUP($G22&amp;T$5,BASE!$P$2:$Q$617,2,0)</f>
        <v>2</v>
      </c>
      <c r="U22" s="28">
        <f>VLOOKUP($G22&amp;U$5,BASE!$P$2:$Q$617,2,0)</f>
        <v>2</v>
      </c>
      <c r="V22" s="28">
        <f>VLOOKUP($G22&amp;V$5,BASE!$P$2:$Q$617,2,0)</f>
        <v>2</v>
      </c>
      <c r="W22" s="28">
        <f>VLOOKUP($G22&amp;W$5,BASE!$P$2:$Q$617,2,0)</f>
        <v>3</v>
      </c>
      <c r="X22" s="28">
        <f>VLOOKUP($G22&amp;X$5,BASE!$P$2:$Q$617,2,0)</f>
        <v>2</v>
      </c>
      <c r="Y22" s="20">
        <f t="shared" si="1"/>
        <v>2.2857142857142856</v>
      </c>
      <c r="Z22" s="28">
        <f>VLOOKUP(G22,BASE[[NombresCalificado]:[Nivel]],15,0)</f>
        <v>2</v>
      </c>
      <c r="AA22" s="28">
        <f ca="1">OFFSET(BASE!$V$1,MATCH($G22,BASE!$F$2:$F$617,0),0)</f>
        <v>3</v>
      </c>
      <c r="AB22" s="28">
        <f ca="1">OFFSET(BASE!$X$1,MATCH($G22,BASE!$F$2:$F$617,0),0)</f>
        <v>2</v>
      </c>
      <c r="AC22" s="28">
        <f ca="1">OFFSET(BASE!$Z$1,MATCH($G22,BASE!$F$2:$F$617,0),0)</f>
        <v>3</v>
      </c>
      <c r="AD22" s="28">
        <f ca="1">OFFSET(BASE!$AB$1,MATCH($G22,BASE!$F$2:$F$617,0),0)</f>
        <v>2</v>
      </c>
      <c r="AE22" s="19"/>
    </row>
    <row r="23" spans="2:31" ht="15.75" x14ac:dyDescent="0.3">
      <c r="B23" s="19" t="s">
        <v>207</v>
      </c>
      <c r="C23" s="19" t="str">
        <f ca="1">OFFSET(BASE!$A$1,MATCH(D23,BASE!B:B,0),0)</f>
        <v>S89231</v>
      </c>
      <c r="D23" s="19" t="str">
        <f ca="1">OFFSET(BASE!$B$1,MATCH(G23,BASE!F:F,0),0)</f>
        <v>ENRIQUE MARTIN ROMANI PAREDES</v>
      </c>
      <c r="E23" s="19" t="str">
        <f ca="1">OFFSET(BASE!$B$1,MATCH(G23,BASE!F:F,0),1)</f>
        <v>CL</v>
      </c>
      <c r="F23" s="19" t="str">
        <v>T04518</v>
      </c>
      <c r="G23" s="19" t="str">
        <v>ALBERTO JHONATAN ORTEGA ALVAREZ</v>
      </c>
      <c r="H23" s="27" t="str">
        <f>VLOOKUP(G23,BASE!$F$2:$AC$617,7,0)</f>
        <v>TM</v>
      </c>
      <c r="I23" s="19" t="s">
        <v>191</v>
      </c>
      <c r="J23" s="19" t="s">
        <v>350</v>
      </c>
      <c r="K23" s="28">
        <f>VLOOKUP($G23&amp;K$5,BASE!$P$2:$Q$617,2,0)</f>
        <v>2</v>
      </c>
      <c r="L23" s="28">
        <f>VLOOKUP($G23&amp;L$5,BASE!$P$2:$Q$617,2,0)</f>
        <v>2</v>
      </c>
      <c r="M23" s="28">
        <f>VLOOKUP($G23&amp;M$5,BASE!$P$2:$Q$617,2,0)</f>
        <v>2</v>
      </c>
      <c r="N23" s="28">
        <f>VLOOKUP($G23&amp;N$5,BASE!$P$2:$Q$617,2,0)</f>
        <v>3</v>
      </c>
      <c r="O23" s="28">
        <f>VLOOKUP($G23&amp;O$5,BASE!$P$2:$Q$617,2,0)</f>
        <v>3</v>
      </c>
      <c r="P23" s="28">
        <f>VLOOKUP($G23&amp;P$5,BASE!$P$2:$Q$617,2,0)</f>
        <v>2</v>
      </c>
      <c r="Q23" s="28">
        <f>VLOOKUP($G23&amp;Q$5,BASE!$P$2:$Q$617,2,0)</f>
        <v>2</v>
      </c>
      <c r="R23" s="28">
        <f>VLOOKUP($G23&amp;R$5,BASE!$P$2:$Q$617,2,0)</f>
        <v>3</v>
      </c>
      <c r="S23" s="28">
        <f>VLOOKUP($G23&amp;S$5,BASE!$P$2:$Q$617,2,0)</f>
        <v>3</v>
      </c>
      <c r="T23" s="28">
        <f>VLOOKUP($G23&amp;T$5,BASE!$P$2:$Q$617,2,0)</f>
        <v>2</v>
      </c>
      <c r="U23" s="28">
        <f>VLOOKUP($G23&amp;U$5,BASE!$P$2:$Q$617,2,0)</f>
        <v>3</v>
      </c>
      <c r="V23" s="28">
        <f>VLOOKUP($G23&amp;V$5,BASE!$P$2:$Q$617,2,0)</f>
        <v>2</v>
      </c>
      <c r="W23" s="28">
        <f>VLOOKUP($G23&amp;W$5,BASE!$P$2:$Q$617,2,0)</f>
        <v>4</v>
      </c>
      <c r="X23" s="28">
        <f>VLOOKUP($G23&amp;X$5,BASE!$P$2:$Q$617,2,0)</f>
        <v>1</v>
      </c>
      <c r="Y23" s="20">
        <f t="shared" si="1"/>
        <v>2.4285714285714284</v>
      </c>
      <c r="Z23" s="28">
        <f>VLOOKUP(G23,BASE[[NombresCalificado]:[Nivel]],15,0)</f>
        <v>3</v>
      </c>
      <c r="AA23" s="28">
        <f ca="1">OFFSET(BASE!$V$1,MATCH($G23,BASE!$F$2:$F$617,0),0)</f>
        <v>3</v>
      </c>
      <c r="AB23" s="28">
        <f ca="1">OFFSET(BASE!$X$1,MATCH($G23,BASE!$F$2:$F$617,0),0)</f>
        <v>3</v>
      </c>
      <c r="AC23" s="28">
        <f ca="1">OFFSET(BASE!$Z$1,MATCH($G23,BASE!$F$2:$F$617,0),0)</f>
        <v>4</v>
      </c>
      <c r="AD23" s="28">
        <f ca="1">OFFSET(BASE!$AB$1,MATCH($G23,BASE!$F$2:$F$617,0),0)</f>
        <v>3</v>
      </c>
      <c r="AE23" s="19"/>
    </row>
    <row r="24" spans="2:31" ht="15.75" x14ac:dyDescent="0.3">
      <c r="B24" s="19" t="s">
        <v>207</v>
      </c>
      <c r="C24" s="19" t="str">
        <f ca="1">OFFSET(BASE!$A$1,MATCH(D24,BASE!B:B,0),0)</f>
        <v>S78302</v>
      </c>
      <c r="D24" s="19" t="str">
        <f ca="1">OFFSET(BASE!$B$1,MATCH(G24,BASE!F:F,0),0)</f>
        <v>JUAN CARLOS SILVA SANTISTEBAN ALEGRE</v>
      </c>
      <c r="E24" s="19" t="str">
        <f ca="1">OFFSET(BASE!$B$1,MATCH(G24,BASE!F:F,0),1)</f>
        <v>-</v>
      </c>
      <c r="F24" s="19" t="str">
        <v>T09891</v>
      </c>
      <c r="G24" s="19" t="str">
        <v>JOSE JUNIOR DAMIAN TIRADO</v>
      </c>
      <c r="H24" s="27" t="str">
        <f>VLOOKUP(G24,BASE!$F$2:$AC$617,7,0)</f>
        <v>TM</v>
      </c>
      <c r="I24" s="19" t="s">
        <v>191</v>
      </c>
      <c r="J24" s="19" t="s">
        <v>350</v>
      </c>
      <c r="K24" s="28">
        <f>VLOOKUP($G24&amp;K$5,BASE!$P$2:$Q$617,2,0)</f>
        <v>2</v>
      </c>
      <c r="L24" s="28">
        <f>VLOOKUP($G24&amp;L$5,BASE!$P$2:$Q$617,2,0)</f>
        <v>2</v>
      </c>
      <c r="M24" s="28">
        <f>VLOOKUP($G24&amp;M$5,BASE!$P$2:$Q$617,2,0)</f>
        <v>2</v>
      </c>
      <c r="N24" s="28">
        <f>VLOOKUP($G24&amp;N$5,BASE!$P$2:$Q$617,2,0)</f>
        <v>3</v>
      </c>
      <c r="O24" s="28">
        <f>VLOOKUP($G24&amp;O$5,BASE!$P$2:$Q$617,2,0)</f>
        <v>3</v>
      </c>
      <c r="P24" s="28">
        <f>VLOOKUP($G24&amp;P$5,BASE!$P$2:$Q$617,2,0)</f>
        <v>2</v>
      </c>
      <c r="Q24" s="28">
        <f>VLOOKUP($G24&amp;Q$5,BASE!$P$2:$Q$617,2,0)</f>
        <v>2</v>
      </c>
      <c r="R24" s="28">
        <f>VLOOKUP($G24&amp;R$5,BASE!$P$2:$Q$617,2,0)</f>
        <v>2</v>
      </c>
      <c r="S24" s="28">
        <f>VLOOKUP($G24&amp;S$5,BASE!$P$2:$Q$617,2,0)</f>
        <v>1</v>
      </c>
      <c r="T24" s="28">
        <f>VLOOKUP($G24&amp;T$5,BASE!$P$2:$Q$617,2,0)</f>
        <v>3</v>
      </c>
      <c r="U24" s="28">
        <f>VLOOKUP($G24&amp;U$5,BASE!$P$2:$Q$617,2,0)</f>
        <v>3</v>
      </c>
      <c r="V24" s="28">
        <f>VLOOKUP($G24&amp;V$5,BASE!$P$2:$Q$617,2,0)</f>
        <v>2</v>
      </c>
      <c r="W24" s="28">
        <f>VLOOKUP($G24&amp;W$5,BASE!$P$2:$Q$617,2,0)</f>
        <v>3</v>
      </c>
      <c r="X24" s="28">
        <f>VLOOKUP($G24&amp;X$5,BASE!$P$2:$Q$617,2,0)</f>
        <v>2</v>
      </c>
      <c r="Y24" s="20">
        <f t="shared" si="1"/>
        <v>2.2857142857142856</v>
      </c>
      <c r="Z24" s="28">
        <f>VLOOKUP(G24,BASE[[NombresCalificado]:[Nivel]],15,0)</f>
        <v>3</v>
      </c>
      <c r="AA24" s="28">
        <f ca="1">OFFSET(BASE!$V$1,MATCH($G24,BASE!$F$2:$F$617,0),0)</f>
        <v>4</v>
      </c>
      <c r="AB24" s="28">
        <f ca="1">OFFSET(BASE!$X$1,MATCH($G24,BASE!$F$2:$F$617,0),0)</f>
        <v>3</v>
      </c>
      <c r="AC24" s="28">
        <f ca="1">OFFSET(BASE!$Z$1,MATCH($G24,BASE!$F$2:$F$617,0),0)</f>
        <v>4</v>
      </c>
      <c r="AD24" s="28">
        <f ca="1">OFFSET(BASE!$AB$1,MATCH($G24,BASE!$F$2:$F$617,0),0)</f>
        <v>3</v>
      </c>
      <c r="AE24" s="19"/>
    </row>
    <row r="25" spans="2:31" ht="15.75" x14ac:dyDescent="0.3">
      <c r="B25" s="19" t="s">
        <v>207</v>
      </c>
      <c r="C25" s="19" t="str">
        <f ca="1">OFFSET(BASE!$A$1,MATCH(D25,BASE!B:B,0),0)</f>
        <v>S67162</v>
      </c>
      <c r="D25" s="19" t="str">
        <f ca="1">OFFSET(BASE!$B$1,MATCH(G25,BASE!F:F,0),0)</f>
        <v>FAUSTO KOYZUMI SORIANO TOYAMA</v>
      </c>
      <c r="E25" s="19" t="str">
        <f ca="1">OFFSET(BASE!$B$1,MATCH(G25,BASE!F:F,0),1)</f>
        <v>CL</v>
      </c>
      <c r="F25" s="19" t="str">
        <v>T10529</v>
      </c>
      <c r="G25" s="19" t="str">
        <v>OSCAR ANTONIO URBANO GRADOS</v>
      </c>
      <c r="H25" s="27" t="str">
        <f>VLOOKUP(G25,BASE!$F$2:$AC$617,7,0)</f>
        <v>TM</v>
      </c>
      <c r="I25" s="19" t="s">
        <v>191</v>
      </c>
      <c r="J25" s="19" t="s">
        <v>350</v>
      </c>
      <c r="K25" s="28">
        <f>VLOOKUP($G25&amp;K$5,BASE!$P$2:$Q$617,2,0)</f>
        <v>2</v>
      </c>
      <c r="L25" s="28">
        <f>VLOOKUP($G25&amp;L$5,BASE!$P$2:$Q$617,2,0)</f>
        <v>2</v>
      </c>
      <c r="M25" s="28">
        <f>VLOOKUP($G25&amp;M$5,BASE!$P$2:$Q$617,2,0)</f>
        <v>2</v>
      </c>
      <c r="N25" s="28">
        <f>VLOOKUP($G25&amp;N$5,BASE!$P$2:$Q$617,2,0)</f>
        <v>3</v>
      </c>
      <c r="O25" s="28">
        <f>VLOOKUP($G25&amp;O$5,BASE!$P$2:$Q$617,2,0)</f>
        <v>2</v>
      </c>
      <c r="P25" s="28">
        <f>VLOOKUP($G25&amp;P$5,BASE!$P$2:$Q$617,2,0)</f>
        <v>2</v>
      </c>
      <c r="Q25" s="28">
        <f>VLOOKUP($G25&amp;Q$5,BASE!$P$2:$Q$617,2,0)</f>
        <v>1</v>
      </c>
      <c r="R25" s="28">
        <f>VLOOKUP($G25&amp;R$5,BASE!$P$2:$Q$617,2,0)</f>
        <v>1</v>
      </c>
      <c r="S25" s="28">
        <f>VLOOKUP($G25&amp;S$5,BASE!$P$2:$Q$617,2,0)</f>
        <v>2</v>
      </c>
      <c r="T25" s="28">
        <f>VLOOKUP($G25&amp;T$5,BASE!$P$2:$Q$617,2,0)</f>
        <v>2</v>
      </c>
      <c r="U25" s="28">
        <f>VLOOKUP($G25&amp;U$5,BASE!$P$2:$Q$617,2,0)</f>
        <v>2</v>
      </c>
      <c r="V25" s="28">
        <f>VLOOKUP($G25&amp;V$5,BASE!$P$2:$Q$617,2,0)</f>
        <v>2</v>
      </c>
      <c r="W25" s="28">
        <f>VLOOKUP($G25&amp;W$5,BASE!$P$2:$Q$617,2,0)</f>
        <v>3</v>
      </c>
      <c r="X25" s="28">
        <f>VLOOKUP($G25&amp;X$5,BASE!$P$2:$Q$617,2,0)</f>
        <v>2</v>
      </c>
      <c r="Y25" s="20">
        <f t="shared" si="1"/>
        <v>2</v>
      </c>
      <c r="Z25" s="28">
        <f>VLOOKUP(G25,BASE[[NombresCalificado]:[Nivel]],15,0)</f>
        <v>2</v>
      </c>
      <c r="AA25" s="28">
        <f ca="1">OFFSET(BASE!$V$1,MATCH($G25,BASE!$F$2:$F$617,0),0)</f>
        <v>1</v>
      </c>
      <c r="AB25" s="28">
        <f ca="1">OFFSET(BASE!$X$1,MATCH($G25,BASE!$F$2:$F$617,0),0)</f>
        <v>2</v>
      </c>
      <c r="AC25" s="28">
        <f ca="1">OFFSET(BASE!$Z$1,MATCH($G25,BASE!$F$2:$F$617,0),0)</f>
        <v>2</v>
      </c>
      <c r="AD25" s="28">
        <f ca="1">OFFSET(BASE!$AB$1,MATCH($G25,BASE!$F$2:$F$617,0),0)</f>
        <v>1</v>
      </c>
      <c r="AE25" s="19"/>
    </row>
    <row r="26" spans="2:31" ht="15.75" x14ac:dyDescent="0.3">
      <c r="B26" s="19" t="s">
        <v>207</v>
      </c>
      <c r="C26" s="19" t="str">
        <f ca="1">OFFSET(BASE!$A$1,MATCH(D26,BASE!B:B,0),0)</f>
        <v>S03329</v>
      </c>
      <c r="D26" s="19" t="str">
        <f ca="1">OFFSET(BASE!$B$1,MATCH(G26,BASE!F:F,0),0)</f>
        <v>ALBERTO LUIS ALFONSO MAC LEOD MONTOYA</v>
      </c>
      <c r="E26" s="19" t="str">
        <f ca="1">OFFSET(BASE!$B$1,MATCH(G26,BASE!F:F,0),1)</f>
        <v>CL</v>
      </c>
      <c r="F26" s="19" t="str">
        <v>T10966</v>
      </c>
      <c r="G26" s="19" t="str">
        <v>JUAN MANUEL TIPISMANA LARA</v>
      </c>
      <c r="H26" s="27" t="str">
        <f>VLOOKUP(G26,BASE!$F$2:$AC$617,7,0)</f>
        <v>TM</v>
      </c>
      <c r="I26" s="19" t="s">
        <v>191</v>
      </c>
      <c r="J26" s="19" t="s">
        <v>350</v>
      </c>
      <c r="K26" s="28">
        <f>VLOOKUP($G26&amp;K$5,BASE!$P$2:$Q$617,2,0)</f>
        <v>2</v>
      </c>
      <c r="L26" s="28">
        <f>VLOOKUP($G26&amp;L$5,BASE!$P$2:$Q$617,2,0)</f>
        <v>2</v>
      </c>
      <c r="M26" s="28">
        <f>VLOOKUP($G26&amp;M$5,BASE!$P$2:$Q$617,2,0)</f>
        <v>2</v>
      </c>
      <c r="N26" s="28">
        <f>VLOOKUP($G26&amp;N$5,BASE!$P$2:$Q$617,2,0)</f>
        <v>2</v>
      </c>
      <c r="O26" s="28">
        <f>VLOOKUP($G26&amp;O$5,BASE!$P$2:$Q$617,2,0)</f>
        <v>2</v>
      </c>
      <c r="P26" s="28">
        <f>VLOOKUP($G26&amp;P$5,BASE!$P$2:$Q$617,2,0)</f>
        <v>2</v>
      </c>
      <c r="Q26" s="28">
        <f>VLOOKUP($G26&amp;Q$5,BASE!$P$2:$Q$617,2,0)</f>
        <v>1</v>
      </c>
      <c r="R26" s="28">
        <f>VLOOKUP($G26&amp;R$5,BASE!$P$2:$Q$617,2,0)</f>
        <v>1</v>
      </c>
      <c r="S26" s="28">
        <f>VLOOKUP($G26&amp;S$5,BASE!$P$2:$Q$617,2,0)</f>
        <v>1</v>
      </c>
      <c r="T26" s="28">
        <f>VLOOKUP($G26&amp;T$5,BASE!$P$2:$Q$617,2,0)</f>
        <v>2</v>
      </c>
      <c r="U26" s="28">
        <f>VLOOKUP($G26&amp;U$5,BASE!$P$2:$Q$617,2,0)</f>
        <v>2</v>
      </c>
      <c r="V26" s="28">
        <f>VLOOKUP($G26&amp;V$5,BASE!$P$2:$Q$617,2,0)</f>
        <v>2</v>
      </c>
      <c r="W26" s="28">
        <f>VLOOKUP($G26&amp;W$5,BASE!$P$2:$Q$617,2,0)</f>
        <v>2</v>
      </c>
      <c r="X26" s="28">
        <f>VLOOKUP($G26&amp;X$5,BASE!$P$2:$Q$617,2,0)</f>
        <v>2</v>
      </c>
      <c r="Y26" s="20">
        <f t="shared" si="1"/>
        <v>1.7857142857142858</v>
      </c>
      <c r="Z26" s="28">
        <f>VLOOKUP(G26,BASE[[NombresCalificado]:[Nivel]],15,0)</f>
        <v>1</v>
      </c>
      <c r="AA26" s="28">
        <f ca="1">OFFSET(BASE!$V$1,MATCH($G26,BASE!$F$2:$F$617,0),0)</f>
        <v>2</v>
      </c>
      <c r="AB26" s="28">
        <f ca="1">OFFSET(BASE!$X$1,MATCH($G26,BASE!$F$2:$F$617,0),0)</f>
        <v>2</v>
      </c>
      <c r="AC26" s="28">
        <f ca="1">OFFSET(BASE!$Z$1,MATCH($G26,BASE!$F$2:$F$617,0),0)</f>
        <v>3</v>
      </c>
      <c r="AD26" s="28">
        <f ca="1">OFFSET(BASE!$AB$1,MATCH($G26,BASE!$F$2:$F$617,0),0)</f>
        <v>1</v>
      </c>
      <c r="AE26" s="19"/>
    </row>
    <row r="27" spans="2:31" ht="15.75" x14ac:dyDescent="0.3">
      <c r="B27" s="19" t="s">
        <v>207</v>
      </c>
      <c r="C27" s="19" t="str">
        <f ca="1">OFFSET(BASE!$A$1,MATCH(D27,BASE!B:B,0),0)</f>
        <v>S89231</v>
      </c>
      <c r="D27" s="19" t="str">
        <f ca="1">OFFSET(BASE!$B$1,MATCH(G27,BASE!F:F,0),0)</f>
        <v>ENRIQUE MARTIN ROMANI PAREDES</v>
      </c>
      <c r="E27" s="19" t="str">
        <f ca="1">OFFSET(BASE!$B$1,MATCH(G27,BASE!F:F,0),1)</f>
        <v>CL</v>
      </c>
      <c r="F27" s="19" t="str">
        <v>T11298</v>
      </c>
      <c r="G27" s="19" t="str">
        <v>GIANCARLO ERICK TORRES VALDIVIEZO</v>
      </c>
      <c r="H27" s="27" t="str">
        <f>VLOOKUP(G27,BASE!$F$2:$AC$617,7,0)</f>
        <v>TM</v>
      </c>
      <c r="I27" s="19" t="s">
        <v>191</v>
      </c>
      <c r="J27" s="19" t="s">
        <v>350</v>
      </c>
      <c r="K27" s="28">
        <f>VLOOKUP($G27&amp;K$5,BASE!$P$2:$Q$617,2,0)</f>
        <v>2</v>
      </c>
      <c r="L27" s="28">
        <f>VLOOKUP($G27&amp;L$5,BASE!$P$2:$Q$617,2,0)</f>
        <v>2</v>
      </c>
      <c r="M27" s="28">
        <f>VLOOKUP($G27&amp;M$5,BASE!$P$2:$Q$617,2,0)</f>
        <v>1</v>
      </c>
      <c r="N27" s="28">
        <f>VLOOKUP($G27&amp;N$5,BASE!$P$2:$Q$617,2,0)</f>
        <v>2</v>
      </c>
      <c r="O27" s="28">
        <f>VLOOKUP($G27&amp;O$5,BASE!$P$2:$Q$617,2,0)</f>
        <v>1</v>
      </c>
      <c r="P27" s="28">
        <f>VLOOKUP($G27&amp;P$5,BASE!$P$2:$Q$617,2,0)</f>
        <v>1</v>
      </c>
      <c r="Q27" s="28">
        <f>VLOOKUP($G27&amp;Q$5,BASE!$P$2:$Q$617,2,0)</f>
        <v>1</v>
      </c>
      <c r="R27" s="28">
        <f>VLOOKUP($G27&amp;R$5,BASE!$P$2:$Q$617,2,0)</f>
        <v>1</v>
      </c>
      <c r="S27" s="28">
        <f>VLOOKUP($G27&amp;S$5,BASE!$P$2:$Q$617,2,0)</f>
        <v>2</v>
      </c>
      <c r="T27" s="28">
        <f>VLOOKUP($G27&amp;T$5,BASE!$P$2:$Q$617,2,0)</f>
        <v>1</v>
      </c>
      <c r="U27" s="28">
        <f>VLOOKUP($G27&amp;U$5,BASE!$P$2:$Q$617,2,0)</f>
        <v>2</v>
      </c>
      <c r="V27" s="28">
        <f>VLOOKUP($G27&amp;V$5,BASE!$P$2:$Q$617,2,0)</f>
        <v>1</v>
      </c>
      <c r="W27" s="28">
        <f>VLOOKUP($G27&amp;W$5,BASE!$P$2:$Q$617,2,0)</f>
        <v>2</v>
      </c>
      <c r="X27" s="28">
        <f>VLOOKUP($G27&amp;X$5,BASE!$P$2:$Q$617,2,0)</f>
        <v>1</v>
      </c>
      <c r="Y27" s="20">
        <f t="shared" si="1"/>
        <v>1.4285714285714286</v>
      </c>
      <c r="Z27" s="28">
        <f>VLOOKUP(G27,BASE[[NombresCalificado]:[Nivel]],15,0)</f>
        <v>1</v>
      </c>
      <c r="AA27" s="28">
        <f ca="1">OFFSET(BASE!$V$1,MATCH($G27,BASE!$F$2:$F$617,0),0)</f>
        <v>2</v>
      </c>
      <c r="AB27" s="28">
        <f ca="1">OFFSET(BASE!$X$1,MATCH($G27,BASE!$F$2:$F$617,0),0)</f>
        <v>1</v>
      </c>
      <c r="AC27" s="28">
        <f ca="1">OFFSET(BASE!$Z$1,MATCH($G27,BASE!$F$2:$F$617,0),0)</f>
        <v>2</v>
      </c>
      <c r="AD27" s="28">
        <f ca="1">OFFSET(BASE!$AB$1,MATCH($G27,BASE!$F$2:$F$617,0),0)</f>
        <v>1</v>
      </c>
      <c r="AE27" s="19"/>
    </row>
    <row r="28" spans="2:31" ht="15.75" x14ac:dyDescent="0.3">
      <c r="B28" s="19" t="s">
        <v>207</v>
      </c>
      <c r="C28" s="19" t="str">
        <f ca="1">OFFSET(BASE!$A$1,MATCH(D28,BASE!B:B,0),0)</f>
        <v>S95262</v>
      </c>
      <c r="D28" s="19" t="str">
        <f ca="1">OFFSET(BASE!$B$1,MATCH(G28,BASE!F:F,0),0)</f>
        <v>MARTIN IRVING MANRIQUE FLORES</v>
      </c>
      <c r="E28" s="19" t="str">
        <f ca="1">OFFSET(BASE!$B$1,MATCH(G28,BASE!F:F,0),1)</f>
        <v>CL</v>
      </c>
      <c r="F28" s="19" t="str">
        <v>T11301</v>
      </c>
      <c r="G28" s="19" t="str">
        <v>JUAN CARLOS ALFARO PAMO</v>
      </c>
      <c r="H28" s="27" t="str">
        <f>VLOOKUP(G28,BASE!$F$2:$AC$617,7,0)</f>
        <v>TM</v>
      </c>
      <c r="I28" s="19" t="s">
        <v>191</v>
      </c>
      <c r="J28" s="19" t="s">
        <v>350</v>
      </c>
      <c r="K28" s="28">
        <f>VLOOKUP($G28&amp;K$5,BASE!$P$2:$Q$617,2,0)</f>
        <v>3</v>
      </c>
      <c r="L28" s="28">
        <f>VLOOKUP($G28&amp;L$5,BASE!$P$2:$Q$617,2,0)</f>
        <v>2</v>
      </c>
      <c r="M28" s="28">
        <f>VLOOKUP($G28&amp;M$5,BASE!$P$2:$Q$617,2,0)</f>
        <v>2</v>
      </c>
      <c r="N28" s="28">
        <f>VLOOKUP($G28&amp;N$5,BASE!$P$2:$Q$617,2,0)</f>
        <v>3</v>
      </c>
      <c r="O28" s="28">
        <f>VLOOKUP($G28&amp;O$5,BASE!$P$2:$Q$617,2,0)</f>
        <v>3</v>
      </c>
      <c r="P28" s="28">
        <f>VLOOKUP($G28&amp;P$5,BASE!$P$2:$Q$617,2,0)</f>
        <v>2</v>
      </c>
      <c r="Q28" s="28">
        <f>VLOOKUP($G28&amp;Q$5,BASE!$P$2:$Q$617,2,0)</f>
        <v>2</v>
      </c>
      <c r="R28" s="28">
        <f>VLOOKUP($G28&amp;R$5,BASE!$P$2:$Q$617,2,0)</f>
        <v>4</v>
      </c>
      <c r="S28" s="28">
        <f>VLOOKUP($G28&amp;S$5,BASE!$P$2:$Q$617,2,0)</f>
        <v>3</v>
      </c>
      <c r="T28" s="28">
        <f>VLOOKUP($G28&amp;T$5,BASE!$P$2:$Q$617,2,0)</f>
        <v>3</v>
      </c>
      <c r="U28" s="28">
        <f>VLOOKUP($G28&amp;U$5,BASE!$P$2:$Q$617,2,0)</f>
        <v>3</v>
      </c>
      <c r="V28" s="28">
        <f>VLOOKUP($G28&amp;V$5,BASE!$P$2:$Q$617,2,0)</f>
        <v>3</v>
      </c>
      <c r="W28" s="28">
        <f>VLOOKUP($G28&amp;W$5,BASE!$P$2:$Q$617,2,0)</f>
        <v>3</v>
      </c>
      <c r="X28" s="28">
        <f>VLOOKUP($G28&amp;X$5,BASE!$P$2:$Q$617,2,0)</f>
        <v>2</v>
      </c>
      <c r="Y28" s="20">
        <f t="shared" si="1"/>
        <v>2.7142857142857144</v>
      </c>
      <c r="Z28" s="28">
        <f>VLOOKUP(G28,BASE[[NombresCalificado]:[Nivel]],15,0)</f>
        <v>3</v>
      </c>
      <c r="AA28" s="28">
        <f ca="1">OFFSET(BASE!$V$1,MATCH($G28,BASE!$F$2:$F$617,0),0)</f>
        <v>4</v>
      </c>
      <c r="AB28" s="28">
        <f ca="1">OFFSET(BASE!$X$1,MATCH($G28,BASE!$F$2:$F$617,0),0)</f>
        <v>3</v>
      </c>
      <c r="AC28" s="28">
        <f ca="1">OFFSET(BASE!$Z$1,MATCH($G28,BASE!$F$2:$F$617,0),0)</f>
        <v>3</v>
      </c>
      <c r="AD28" s="28">
        <f ca="1">OFFSET(BASE!$AB$1,MATCH($G28,BASE!$F$2:$F$617,0),0)</f>
        <v>3</v>
      </c>
      <c r="AE28" s="19"/>
    </row>
    <row r="29" spans="2:31" ht="15.75" x14ac:dyDescent="0.3">
      <c r="B29" s="19" t="s">
        <v>207</v>
      </c>
      <c r="C29" s="19" t="str">
        <f ca="1">OFFSET(BASE!$A$1,MATCH(D29,BASE!B:B,0),0)</f>
        <v>S95262</v>
      </c>
      <c r="D29" s="19" t="str">
        <f ca="1">OFFSET(BASE!$B$1,MATCH(G29,BASE!F:F,0),0)</f>
        <v>MARTIN IRVING MANRIQUE FLORES</v>
      </c>
      <c r="E29" s="19" t="str">
        <f ca="1">OFFSET(BASE!$B$1,MATCH(G29,BASE!F:F,0),1)</f>
        <v>CL</v>
      </c>
      <c r="F29" s="19" t="str">
        <v>T11999</v>
      </c>
      <c r="G29" s="19" t="str">
        <v>GUSTAVO ADOLFO LÓPEZ ABARCA</v>
      </c>
      <c r="H29" s="27" t="str">
        <f>VLOOKUP(G29,BASE!$F$2:$AC$617,7,0)</f>
        <v>TM</v>
      </c>
      <c r="I29" s="19" t="s">
        <v>191</v>
      </c>
      <c r="J29" s="19" t="s">
        <v>350</v>
      </c>
      <c r="K29" s="28">
        <f>VLOOKUP($G29&amp;K$5,BASE!$P$2:$Q$617,2,0)</f>
        <v>3</v>
      </c>
      <c r="L29" s="28">
        <f>VLOOKUP($G29&amp;L$5,BASE!$P$2:$Q$617,2,0)</f>
        <v>2</v>
      </c>
      <c r="M29" s="28">
        <f>VLOOKUP($G29&amp;M$5,BASE!$P$2:$Q$617,2,0)</f>
        <v>3</v>
      </c>
      <c r="N29" s="28">
        <f>VLOOKUP($G29&amp;N$5,BASE!$P$2:$Q$617,2,0)</f>
        <v>3</v>
      </c>
      <c r="O29" s="28">
        <f>VLOOKUP($G29&amp;O$5,BASE!$P$2:$Q$617,2,0)</f>
        <v>3</v>
      </c>
      <c r="P29" s="28">
        <f>VLOOKUP($G29&amp;P$5,BASE!$P$2:$Q$617,2,0)</f>
        <v>3</v>
      </c>
      <c r="Q29" s="28">
        <f>VLOOKUP($G29&amp;Q$5,BASE!$P$2:$Q$617,2,0)</f>
        <v>3</v>
      </c>
      <c r="R29" s="28">
        <f>VLOOKUP($G29&amp;R$5,BASE!$P$2:$Q$617,2,0)</f>
        <v>1</v>
      </c>
      <c r="S29" s="28">
        <f>VLOOKUP($G29&amp;S$5,BASE!$P$2:$Q$617,2,0)</f>
        <v>3</v>
      </c>
      <c r="T29" s="28">
        <f>VLOOKUP($G29&amp;T$5,BASE!$P$2:$Q$617,2,0)</f>
        <v>3</v>
      </c>
      <c r="U29" s="28">
        <f>VLOOKUP($G29&amp;U$5,BASE!$P$2:$Q$617,2,0)</f>
        <v>3</v>
      </c>
      <c r="V29" s="28">
        <f>VLOOKUP($G29&amp;V$5,BASE!$P$2:$Q$617,2,0)</f>
        <v>2</v>
      </c>
      <c r="W29" s="28">
        <f>VLOOKUP($G29&amp;W$5,BASE!$P$2:$Q$617,2,0)</f>
        <v>4</v>
      </c>
      <c r="X29" s="28">
        <f>VLOOKUP($G29&amp;X$5,BASE!$P$2:$Q$617,2,0)</f>
        <v>2</v>
      </c>
      <c r="Y29" s="20">
        <f t="shared" si="1"/>
        <v>2.7142857142857144</v>
      </c>
      <c r="Z29" s="28">
        <f>VLOOKUP(G29,BASE[[NombresCalificado]:[Nivel]],15,0)</f>
        <v>3</v>
      </c>
      <c r="AA29" s="28">
        <f ca="1">OFFSET(BASE!$V$1,MATCH($G29,BASE!$F$2:$F$617,0),0)</f>
        <v>3</v>
      </c>
      <c r="AB29" s="28">
        <f ca="1">OFFSET(BASE!$X$1,MATCH($G29,BASE!$F$2:$F$617,0),0)</f>
        <v>3</v>
      </c>
      <c r="AC29" s="28">
        <f ca="1">OFFSET(BASE!$Z$1,MATCH($G29,BASE!$F$2:$F$617,0),0)</f>
        <v>3</v>
      </c>
      <c r="AD29" s="28">
        <f ca="1">OFFSET(BASE!$AB$1,MATCH($G29,BASE!$F$2:$F$617,0),0)</f>
        <v>3</v>
      </c>
      <c r="AE29" s="19"/>
    </row>
    <row r="30" spans="2:31" ht="15.75" x14ac:dyDescent="0.3">
      <c r="B30" s="19" t="s">
        <v>207</v>
      </c>
      <c r="C30" s="19" t="str">
        <f ca="1">OFFSET(BASE!$A$1,MATCH(D30,BASE!B:B,0),0)</f>
        <v>S03329</v>
      </c>
      <c r="D30" s="19" t="str">
        <f ca="1">OFFSET(BASE!$B$1,MATCH(G30,BASE!F:F,0),0)</f>
        <v>ALBERTO LUIS ALFONSO MAC LEOD MONTOYA</v>
      </c>
      <c r="E30" s="19" t="str">
        <f ca="1">OFFSET(BASE!$B$1,MATCH(G30,BASE!F:F,0),1)</f>
        <v>CL</v>
      </c>
      <c r="F30" s="19" t="str">
        <v>T14473</v>
      </c>
      <c r="G30" s="19" t="str">
        <v>CARLOS ANON CORDOVA SALVADOR</v>
      </c>
      <c r="H30" s="27" t="str">
        <f>VLOOKUP(G30,BASE!$F$2:$AC$617,7,0)</f>
        <v>TM</v>
      </c>
      <c r="I30" s="19" t="s">
        <v>191</v>
      </c>
      <c r="J30" s="19" t="s">
        <v>350</v>
      </c>
      <c r="K30" s="28">
        <f>VLOOKUP($G30&amp;K$5,BASE!$P$2:$Q$617,2,0)</f>
        <v>2</v>
      </c>
      <c r="L30" s="28">
        <f>VLOOKUP($G30&amp;L$5,BASE!$P$2:$Q$617,2,0)</f>
        <v>2</v>
      </c>
      <c r="M30" s="28">
        <f>VLOOKUP($G30&amp;M$5,BASE!$P$2:$Q$617,2,0)</f>
        <v>2</v>
      </c>
      <c r="N30" s="28">
        <f>VLOOKUP($G30&amp;N$5,BASE!$P$2:$Q$617,2,0)</f>
        <v>3</v>
      </c>
      <c r="O30" s="28">
        <f>VLOOKUP($G30&amp;O$5,BASE!$P$2:$Q$617,2,0)</f>
        <v>3</v>
      </c>
      <c r="P30" s="28">
        <f>VLOOKUP($G30&amp;P$5,BASE!$P$2:$Q$617,2,0)</f>
        <v>2</v>
      </c>
      <c r="Q30" s="28">
        <f>VLOOKUP($G30&amp;Q$5,BASE!$P$2:$Q$617,2,0)</f>
        <v>2</v>
      </c>
      <c r="R30" s="28">
        <f>VLOOKUP($G30&amp;R$5,BASE!$P$2:$Q$617,2,0)</f>
        <v>1</v>
      </c>
      <c r="S30" s="28">
        <f>VLOOKUP($G30&amp;S$5,BASE!$P$2:$Q$617,2,0)</f>
        <v>2</v>
      </c>
      <c r="T30" s="28">
        <f>VLOOKUP($G30&amp;T$5,BASE!$P$2:$Q$617,2,0)</f>
        <v>2</v>
      </c>
      <c r="U30" s="28">
        <f>VLOOKUP($G30&amp;U$5,BASE!$P$2:$Q$617,2,0)</f>
        <v>2</v>
      </c>
      <c r="V30" s="28">
        <f>VLOOKUP($G30&amp;V$5,BASE!$P$2:$Q$617,2,0)</f>
        <v>2</v>
      </c>
      <c r="W30" s="28">
        <f>VLOOKUP($G30&amp;W$5,BASE!$P$2:$Q$617,2,0)</f>
        <v>3</v>
      </c>
      <c r="X30" s="28">
        <f>VLOOKUP($G30&amp;X$5,BASE!$P$2:$Q$617,2,0)</f>
        <v>2</v>
      </c>
      <c r="Y30" s="20">
        <f t="shared" si="1"/>
        <v>2.1428571428571428</v>
      </c>
      <c r="Z30" s="28">
        <f>VLOOKUP(G30,BASE[[NombresCalificado]:[Nivel]],15,0)</f>
        <v>2</v>
      </c>
      <c r="AA30" s="28">
        <f ca="1">OFFSET(BASE!$V$1,MATCH($G30,BASE!$F$2:$F$617,0),0)</f>
        <v>3</v>
      </c>
      <c r="AB30" s="28">
        <f ca="1">OFFSET(BASE!$X$1,MATCH($G30,BASE!$F$2:$F$617,0),0)</f>
        <v>3</v>
      </c>
      <c r="AC30" s="28">
        <f ca="1">OFFSET(BASE!$Z$1,MATCH($G30,BASE!$F$2:$F$617,0),0)</f>
        <v>3</v>
      </c>
      <c r="AD30" s="28">
        <f ca="1">OFFSET(BASE!$AB$1,MATCH($G30,BASE!$F$2:$F$617,0),0)</f>
        <v>2</v>
      </c>
      <c r="AE30" s="19"/>
    </row>
    <row r="31" spans="2:31" ht="15.75" x14ac:dyDescent="0.3">
      <c r="B31" s="19" t="s">
        <v>207</v>
      </c>
      <c r="C31" s="19" t="str">
        <f ca="1">OFFSET(BASE!$A$1,MATCH(D31,BASE!B:B,0),0)</f>
        <v>S67162</v>
      </c>
      <c r="D31" s="19" t="str">
        <f ca="1">OFFSET(BASE!$B$1,MATCH(G31,BASE!F:F,0),0)</f>
        <v>FAUSTO KOYZUMI SORIANO TOYAMA</v>
      </c>
      <c r="E31" s="19" t="str">
        <f ca="1">OFFSET(BASE!$B$1,MATCH(G31,BASE!F:F,0),1)</f>
        <v>CL</v>
      </c>
      <c r="F31" s="19" t="str">
        <v>T15681</v>
      </c>
      <c r="G31" s="19" t="str">
        <v>GIAN DIEGO ALFONSO WONG MAU</v>
      </c>
      <c r="H31" s="27" t="str">
        <f>VLOOKUP(G31,BASE!$F$2:$AC$617,7,0)</f>
        <v>TM</v>
      </c>
      <c r="I31" s="19" t="s">
        <v>191</v>
      </c>
      <c r="J31" s="19" t="s">
        <v>350</v>
      </c>
      <c r="K31" s="28">
        <f>VLOOKUP($G31&amp;K$5,BASE!$P$2:$Q$617,2,0)</f>
        <v>2</v>
      </c>
      <c r="L31" s="28">
        <f>VLOOKUP($G31&amp;L$5,BASE!$P$2:$Q$617,2,0)</f>
        <v>1</v>
      </c>
      <c r="M31" s="28">
        <f>VLOOKUP($G31&amp;M$5,BASE!$P$2:$Q$617,2,0)</f>
        <v>1</v>
      </c>
      <c r="N31" s="28">
        <f>VLOOKUP($G31&amp;N$5,BASE!$P$2:$Q$617,2,0)</f>
        <v>2</v>
      </c>
      <c r="O31" s="28">
        <f>VLOOKUP($G31&amp;O$5,BASE!$P$2:$Q$617,2,0)</f>
        <v>2</v>
      </c>
      <c r="P31" s="28">
        <f>VLOOKUP($G31&amp;P$5,BASE!$P$2:$Q$617,2,0)</f>
        <v>1</v>
      </c>
      <c r="Q31" s="28">
        <f>VLOOKUP($G31&amp;Q$5,BASE!$P$2:$Q$617,2,0)</f>
        <v>1</v>
      </c>
      <c r="R31" s="28">
        <f>VLOOKUP($G31&amp;R$5,BASE!$P$2:$Q$617,2,0)</f>
        <v>1</v>
      </c>
      <c r="S31" s="28">
        <f>VLOOKUP($G31&amp;S$5,BASE!$P$2:$Q$617,2,0)</f>
        <v>2</v>
      </c>
      <c r="T31" s="28">
        <f>VLOOKUP($G31&amp;T$5,BASE!$P$2:$Q$617,2,0)</f>
        <v>2</v>
      </c>
      <c r="U31" s="28">
        <f>VLOOKUP($G31&amp;U$5,BASE!$P$2:$Q$617,2,0)</f>
        <v>1</v>
      </c>
      <c r="V31" s="28">
        <f>VLOOKUP($G31&amp;V$5,BASE!$P$2:$Q$617,2,0)</f>
        <v>2</v>
      </c>
      <c r="W31" s="28">
        <f>VLOOKUP($G31&amp;W$5,BASE!$P$2:$Q$617,2,0)</f>
        <v>2</v>
      </c>
      <c r="X31" s="28">
        <f>VLOOKUP($G31&amp;X$5,BASE!$P$2:$Q$617,2,0)</f>
        <v>2</v>
      </c>
      <c r="Y31" s="20">
        <f t="shared" si="1"/>
        <v>1.5714285714285714</v>
      </c>
      <c r="Z31" s="28">
        <f>VLOOKUP(G31,BASE[[NombresCalificado]:[Nivel]],15,0)</f>
        <v>1</v>
      </c>
      <c r="AA31" s="28">
        <f ca="1">OFFSET(BASE!$V$1,MATCH($G31,BASE!$F$2:$F$617,0),0)</f>
        <v>2</v>
      </c>
      <c r="AB31" s="28">
        <f ca="1">OFFSET(BASE!$X$1,MATCH($G31,BASE!$F$2:$F$617,0),0)</f>
        <v>2</v>
      </c>
      <c r="AC31" s="28">
        <f ca="1">OFFSET(BASE!$Z$1,MATCH($G31,BASE!$F$2:$F$617,0),0)</f>
        <v>3</v>
      </c>
      <c r="AD31" s="28">
        <f ca="1">OFFSET(BASE!$AB$1,MATCH($G31,BASE!$F$2:$F$617,0),0)</f>
        <v>1</v>
      </c>
      <c r="AE31" s="19"/>
    </row>
    <row r="32" spans="2:31" ht="15.75" x14ac:dyDescent="0.3">
      <c r="B32" s="19" t="s">
        <v>207</v>
      </c>
      <c r="C32" s="19" t="str">
        <f ca="1">OFFSET(BASE!$A$1,MATCH(D32,BASE!B:B,0),0)</f>
        <v>S95262</v>
      </c>
      <c r="D32" s="19" t="str">
        <f ca="1">OFFSET(BASE!$B$1,MATCH(G32,BASE!F:F,0),0)</f>
        <v>MARTIN IRVING MANRIQUE FLORES</v>
      </c>
      <c r="E32" s="19" t="str">
        <f ca="1">OFFSET(BASE!$B$1,MATCH(G32,BASE!F:F,0),1)</f>
        <v>CL</v>
      </c>
      <c r="F32" s="19" t="str">
        <v>T17667</v>
      </c>
      <c r="G32" s="19" t="str">
        <v>LUIS ENRIQUE CHALCO MALDONADO</v>
      </c>
      <c r="H32" s="27" t="str">
        <f>VLOOKUP(G32,BASE!$F$2:$AC$617,7,0)</f>
        <v>TM</v>
      </c>
      <c r="I32" s="19" t="s">
        <v>191</v>
      </c>
      <c r="J32" s="19" t="s">
        <v>350</v>
      </c>
      <c r="K32" s="28">
        <f>VLOOKUP($G32&amp;K$5,BASE!$P$2:$Q$617,2,0)</f>
        <v>3</v>
      </c>
      <c r="L32" s="28">
        <f>VLOOKUP($G32&amp;L$5,BASE!$P$2:$Q$617,2,0)</f>
        <v>2</v>
      </c>
      <c r="M32" s="28">
        <f>VLOOKUP($G32&amp;M$5,BASE!$P$2:$Q$617,2,0)</f>
        <v>2</v>
      </c>
      <c r="N32" s="28">
        <f>VLOOKUP($G32&amp;N$5,BASE!$P$2:$Q$617,2,0)</f>
        <v>3</v>
      </c>
      <c r="O32" s="28">
        <f>VLOOKUP($G32&amp;O$5,BASE!$P$2:$Q$617,2,0)</f>
        <v>2</v>
      </c>
      <c r="P32" s="28">
        <f>VLOOKUP($G32&amp;P$5,BASE!$P$2:$Q$617,2,0)</f>
        <v>2</v>
      </c>
      <c r="Q32" s="28">
        <f>VLOOKUP($G32&amp;Q$5,BASE!$P$2:$Q$617,2,0)</f>
        <v>2</v>
      </c>
      <c r="R32" s="28">
        <f>VLOOKUP($G32&amp;R$5,BASE!$P$2:$Q$617,2,0)</f>
        <v>1</v>
      </c>
      <c r="S32" s="28">
        <f>VLOOKUP($G32&amp;S$5,BASE!$P$2:$Q$617,2,0)</f>
        <v>3</v>
      </c>
      <c r="T32" s="28">
        <f>VLOOKUP($G32&amp;T$5,BASE!$P$2:$Q$617,2,0)</f>
        <v>2</v>
      </c>
      <c r="U32" s="28">
        <f>VLOOKUP($G32&amp;U$5,BASE!$P$2:$Q$617,2,0)</f>
        <v>3</v>
      </c>
      <c r="V32" s="28">
        <f>VLOOKUP($G32&amp;V$5,BASE!$P$2:$Q$617,2,0)</f>
        <v>3</v>
      </c>
      <c r="W32" s="28">
        <f>VLOOKUP($G32&amp;W$5,BASE!$P$2:$Q$617,2,0)</f>
        <v>3</v>
      </c>
      <c r="X32" s="28">
        <f>VLOOKUP($G32&amp;X$5,BASE!$P$2:$Q$617,2,0)</f>
        <v>3</v>
      </c>
      <c r="Y32" s="20">
        <f t="shared" si="1"/>
        <v>2.4285714285714284</v>
      </c>
      <c r="Z32" s="28">
        <f>VLOOKUP(G32,BASE[[NombresCalificado]:[Nivel]],15,0)</f>
        <v>2</v>
      </c>
      <c r="AA32" s="28">
        <f ca="1">OFFSET(BASE!$V$1,MATCH($G32,BASE!$F$2:$F$617,0),0)</f>
        <v>4</v>
      </c>
      <c r="AB32" s="28">
        <f ca="1">OFFSET(BASE!$X$1,MATCH($G32,BASE!$F$2:$F$617,0),0)</f>
        <v>3</v>
      </c>
      <c r="AC32" s="28">
        <f ca="1">OFFSET(BASE!$Z$1,MATCH($G32,BASE!$F$2:$F$617,0),0)</f>
        <v>4</v>
      </c>
      <c r="AD32" s="28">
        <f ca="1">OFFSET(BASE!$AB$1,MATCH($G32,BASE!$F$2:$F$617,0),0)</f>
        <v>2</v>
      </c>
      <c r="AE32" s="19"/>
    </row>
    <row r="33" spans="2:31" ht="15.75" x14ac:dyDescent="0.3">
      <c r="B33" s="19" t="s">
        <v>207</v>
      </c>
      <c r="C33" s="19" t="str">
        <f ca="1">OFFSET(BASE!$A$1,MATCH(D33,BASE!B:B,0),0)</f>
        <v>S89231</v>
      </c>
      <c r="D33" s="19" t="str">
        <f ca="1">OFFSET(BASE!$B$1,MATCH(G33,BASE!F:F,0),0)</f>
        <v>ENRIQUE MARTIN ROMANI PAREDES</v>
      </c>
      <c r="E33" s="19" t="str">
        <f ca="1">OFFSET(BASE!$B$1,MATCH(G33,BASE!F:F,0),1)</f>
        <v>CL</v>
      </c>
      <c r="F33" s="19" t="str">
        <v>T18497</v>
      </c>
      <c r="G33" s="19" t="str">
        <v>RENSSO ALI MARTINEZ NORIEGA</v>
      </c>
      <c r="H33" s="27" t="str">
        <f>VLOOKUP(G33,BASE!$F$2:$AC$617,7,0)</f>
        <v>TM</v>
      </c>
      <c r="I33" s="19" t="s">
        <v>191</v>
      </c>
      <c r="J33" s="19" t="s">
        <v>350</v>
      </c>
      <c r="K33" s="28">
        <f>VLOOKUP($G33&amp;K$5,BASE!$P$2:$Q$617,2,0)</f>
        <v>2</v>
      </c>
      <c r="L33" s="28">
        <f>VLOOKUP($G33&amp;L$5,BASE!$P$2:$Q$617,2,0)</f>
        <v>2</v>
      </c>
      <c r="M33" s="28">
        <f>VLOOKUP($G33&amp;M$5,BASE!$P$2:$Q$617,2,0)</f>
        <v>2</v>
      </c>
      <c r="N33" s="28">
        <f>VLOOKUP($G33&amp;N$5,BASE!$P$2:$Q$617,2,0)</f>
        <v>2</v>
      </c>
      <c r="O33" s="28">
        <f>VLOOKUP($G33&amp;O$5,BASE!$P$2:$Q$617,2,0)</f>
        <v>2</v>
      </c>
      <c r="P33" s="28">
        <f>VLOOKUP($G33&amp;P$5,BASE!$P$2:$Q$617,2,0)</f>
        <v>2</v>
      </c>
      <c r="Q33" s="28">
        <f>VLOOKUP($G33&amp;Q$5,BASE!$P$2:$Q$617,2,0)</f>
        <v>1</v>
      </c>
      <c r="R33" s="28">
        <f>VLOOKUP($G33&amp;R$5,BASE!$P$2:$Q$617,2,0)</f>
        <v>1</v>
      </c>
      <c r="S33" s="28">
        <f>VLOOKUP($G33&amp;S$5,BASE!$P$2:$Q$617,2,0)</f>
        <v>3</v>
      </c>
      <c r="T33" s="28">
        <f>VLOOKUP($G33&amp;T$5,BASE!$P$2:$Q$617,2,0)</f>
        <v>2</v>
      </c>
      <c r="U33" s="28">
        <f>VLOOKUP($G33&amp;U$5,BASE!$P$2:$Q$617,2,0)</f>
        <v>3</v>
      </c>
      <c r="V33" s="28">
        <f>VLOOKUP($G33&amp;V$5,BASE!$P$2:$Q$617,2,0)</f>
        <v>1</v>
      </c>
      <c r="W33" s="28">
        <f>VLOOKUP($G33&amp;W$5,BASE!$P$2:$Q$617,2,0)</f>
        <v>3</v>
      </c>
      <c r="X33" s="28">
        <f>VLOOKUP($G33&amp;X$5,BASE!$P$2:$Q$617,2,0)</f>
        <v>2</v>
      </c>
      <c r="Y33" s="20">
        <f t="shared" si="1"/>
        <v>2</v>
      </c>
      <c r="Z33" s="28">
        <f>VLOOKUP(G33,BASE[[NombresCalificado]:[Nivel]],15,0)</f>
        <v>2</v>
      </c>
      <c r="AA33" s="28">
        <f ca="1">OFFSET(BASE!$V$1,MATCH($G33,BASE!$F$2:$F$617,0),0)</f>
        <v>3</v>
      </c>
      <c r="AB33" s="28">
        <f ca="1">OFFSET(BASE!$X$1,MATCH($G33,BASE!$F$2:$F$617,0),0)</f>
        <v>3</v>
      </c>
      <c r="AC33" s="28">
        <f ca="1">OFFSET(BASE!$Z$1,MATCH($G33,BASE!$F$2:$F$617,0),0)</f>
        <v>2</v>
      </c>
      <c r="AD33" s="28">
        <f ca="1">OFFSET(BASE!$AB$1,MATCH($G33,BASE!$F$2:$F$617,0),0)</f>
        <v>2</v>
      </c>
      <c r="AE33" s="19"/>
    </row>
    <row r="34" spans="2:31" ht="15.75" x14ac:dyDescent="0.3">
      <c r="B34" s="19" t="s">
        <v>207</v>
      </c>
      <c r="C34" s="19" t="str">
        <f ca="1">OFFSET(BASE!$A$1,MATCH(D34,BASE!B:B,0),0)</f>
        <v>S03329</v>
      </c>
      <c r="D34" s="19" t="str">
        <f ca="1">OFFSET(BASE!$B$1,MATCH(G34,BASE!F:F,0),0)</f>
        <v>ALBERTO LUIS ALFONSO MAC LEOD MONTOYA</v>
      </c>
      <c r="E34" s="19" t="str">
        <f ca="1">OFFSET(BASE!$B$1,MATCH(G34,BASE!F:F,0),1)</f>
        <v>CL</v>
      </c>
      <c r="F34" s="19" t="str">
        <v>T18547</v>
      </c>
      <c r="G34" s="19" t="str">
        <v>DIANA ESTEFANIA CHAVEZ NEYRA</v>
      </c>
      <c r="H34" s="27" t="str">
        <f>VLOOKUP(G34,BASE!$F$2:$AC$617,7,0)</f>
        <v>TM</v>
      </c>
      <c r="I34" s="19" t="s">
        <v>191</v>
      </c>
      <c r="J34" s="19" t="s">
        <v>350</v>
      </c>
      <c r="K34" s="28">
        <f>VLOOKUP($G34&amp;K$5,BASE!$P$2:$Q$617,2,0)</f>
        <v>2</v>
      </c>
      <c r="L34" s="28">
        <f>VLOOKUP($G34&amp;L$5,BASE!$P$2:$Q$617,2,0)</f>
        <v>2</v>
      </c>
      <c r="M34" s="28">
        <f>VLOOKUP($G34&amp;M$5,BASE!$P$2:$Q$617,2,0)</f>
        <v>2</v>
      </c>
      <c r="N34" s="28">
        <f>VLOOKUP($G34&amp;N$5,BASE!$P$2:$Q$617,2,0)</f>
        <v>2</v>
      </c>
      <c r="O34" s="28">
        <f>VLOOKUP($G34&amp;O$5,BASE!$P$2:$Q$617,2,0)</f>
        <v>2</v>
      </c>
      <c r="P34" s="28">
        <f>VLOOKUP($G34&amp;P$5,BASE!$P$2:$Q$617,2,0)</f>
        <v>2</v>
      </c>
      <c r="Q34" s="28">
        <f>VLOOKUP($G34&amp;Q$5,BASE!$P$2:$Q$617,2,0)</f>
        <v>2</v>
      </c>
      <c r="R34" s="28">
        <f>VLOOKUP($G34&amp;R$5,BASE!$P$2:$Q$617,2,0)</f>
        <v>1</v>
      </c>
      <c r="S34" s="28">
        <f>VLOOKUP($G34&amp;S$5,BASE!$P$2:$Q$617,2,0)</f>
        <v>2</v>
      </c>
      <c r="T34" s="28">
        <f>VLOOKUP($G34&amp;T$5,BASE!$P$2:$Q$617,2,0)</f>
        <v>2</v>
      </c>
      <c r="U34" s="28">
        <f>VLOOKUP($G34&amp;U$5,BASE!$P$2:$Q$617,2,0)</f>
        <v>2</v>
      </c>
      <c r="V34" s="28">
        <f>VLOOKUP($G34&amp;V$5,BASE!$P$2:$Q$617,2,0)</f>
        <v>2</v>
      </c>
      <c r="W34" s="28">
        <f>VLOOKUP($G34&amp;W$5,BASE!$P$2:$Q$617,2,0)</f>
        <v>2</v>
      </c>
      <c r="X34" s="28">
        <f>VLOOKUP($G34&amp;X$5,BASE!$P$2:$Q$617,2,0)</f>
        <v>1</v>
      </c>
      <c r="Y34" s="20">
        <f t="shared" si="1"/>
        <v>1.8571428571428572</v>
      </c>
      <c r="Z34" s="28">
        <f>VLOOKUP(G34,BASE[[NombresCalificado]:[Nivel]],15,0)</f>
        <v>1</v>
      </c>
      <c r="AA34" s="28">
        <f ca="1">OFFSET(BASE!$V$1,MATCH($G34,BASE!$F$2:$F$617,0),0)</f>
        <v>2</v>
      </c>
      <c r="AB34" s="28">
        <f ca="1">OFFSET(BASE!$X$1,MATCH($G34,BASE!$F$2:$F$617,0),0)</f>
        <v>2</v>
      </c>
      <c r="AC34" s="28">
        <f ca="1">OFFSET(BASE!$Z$1,MATCH($G34,BASE!$F$2:$F$617,0),0)</f>
        <v>3</v>
      </c>
      <c r="AD34" s="28">
        <f ca="1">OFFSET(BASE!$AB$1,MATCH($G34,BASE!$F$2:$F$617,0),0)</f>
        <v>1</v>
      </c>
      <c r="AE34" s="19"/>
    </row>
    <row r="35" spans="2:31" ht="15.75" x14ac:dyDescent="0.3">
      <c r="B35" s="19" t="s">
        <v>207</v>
      </c>
      <c r="C35" s="19" t="str">
        <f ca="1">OFFSET(BASE!$A$1,MATCH(D35,BASE!B:B,0),0)</f>
        <v>S89231</v>
      </c>
      <c r="D35" s="19" t="str">
        <f ca="1">OFFSET(BASE!$B$1,MATCH(G35,BASE!F:F,0),0)</f>
        <v>ENRIQUE MARTIN ROMANI PAREDES</v>
      </c>
      <c r="E35" s="19" t="str">
        <f ca="1">OFFSET(BASE!$B$1,MATCH(G35,BASE!F:F,0),1)</f>
        <v>CL</v>
      </c>
      <c r="F35" s="19" t="str">
        <v>T22549</v>
      </c>
      <c r="G35" s="19" t="str">
        <v>RUBEN JACKSON YMAN QUIÑONES</v>
      </c>
      <c r="H35" s="27" t="str">
        <f>VLOOKUP(G35,BASE!$F$2:$AC$617,7,0)</f>
        <v>TM</v>
      </c>
      <c r="I35" s="19" t="s">
        <v>191</v>
      </c>
      <c r="J35" s="19" t="s">
        <v>350</v>
      </c>
      <c r="K35" s="28">
        <f>VLOOKUP($G35&amp;K$5,BASE!$P$2:$Q$617,2,0)</f>
        <v>3</v>
      </c>
      <c r="L35" s="28">
        <f>VLOOKUP($G35&amp;L$5,BASE!$P$2:$Q$617,2,0)</f>
        <v>2</v>
      </c>
      <c r="M35" s="28">
        <f>VLOOKUP($G35&amp;M$5,BASE!$P$2:$Q$617,2,0)</f>
        <v>2</v>
      </c>
      <c r="N35" s="28">
        <f>VLOOKUP($G35&amp;N$5,BASE!$P$2:$Q$617,2,0)</f>
        <v>2</v>
      </c>
      <c r="O35" s="28">
        <f>VLOOKUP($G35&amp;O$5,BASE!$P$2:$Q$617,2,0)</f>
        <v>2</v>
      </c>
      <c r="P35" s="28">
        <f>VLOOKUP($G35&amp;P$5,BASE!$P$2:$Q$617,2,0)</f>
        <v>2</v>
      </c>
      <c r="Q35" s="28">
        <f>VLOOKUP($G35&amp;Q$5,BASE!$P$2:$Q$617,2,0)</f>
        <v>1</v>
      </c>
      <c r="R35" s="28">
        <f>VLOOKUP($G35&amp;R$5,BASE!$P$2:$Q$617,2,0)</f>
        <v>1</v>
      </c>
      <c r="S35" s="28">
        <f>VLOOKUP($G35&amp;S$5,BASE!$P$2:$Q$617,2,0)</f>
        <v>3</v>
      </c>
      <c r="T35" s="28">
        <f>VLOOKUP($G35&amp;T$5,BASE!$P$2:$Q$617,2,0)</f>
        <v>2</v>
      </c>
      <c r="U35" s="28">
        <f>VLOOKUP($G35&amp;U$5,BASE!$P$2:$Q$617,2,0)</f>
        <v>3</v>
      </c>
      <c r="V35" s="28">
        <f>VLOOKUP($G35&amp;V$5,BASE!$P$2:$Q$617,2,0)</f>
        <v>2</v>
      </c>
      <c r="W35" s="28">
        <f>VLOOKUP($G35&amp;W$5,BASE!$P$2:$Q$617,2,0)</f>
        <v>3</v>
      </c>
      <c r="X35" s="28">
        <f>VLOOKUP($G35&amp;X$5,BASE!$P$2:$Q$617,2,0)</f>
        <v>1</v>
      </c>
      <c r="Y35" s="20">
        <f t="shared" si="1"/>
        <v>2.0714285714285716</v>
      </c>
      <c r="Z35" s="28">
        <f>VLOOKUP(G35,BASE[[NombresCalificado]:[Nivel]],15,0)</f>
        <v>2</v>
      </c>
      <c r="AA35" s="28">
        <f ca="1">OFFSET(BASE!$V$1,MATCH($G35,BASE!$F$2:$F$617,0),0)</f>
        <v>3</v>
      </c>
      <c r="AB35" s="28">
        <f ca="1">OFFSET(BASE!$X$1,MATCH($G35,BASE!$F$2:$F$617,0),0)</f>
        <v>2</v>
      </c>
      <c r="AC35" s="28">
        <f ca="1">OFFSET(BASE!$Z$1,MATCH($G35,BASE!$F$2:$F$617,0),0)</f>
        <v>3</v>
      </c>
      <c r="AD35" s="28">
        <f ca="1">OFFSET(BASE!$AB$1,MATCH($G35,BASE!$F$2:$F$617,0),0)</f>
        <v>2</v>
      </c>
      <c r="AE35" s="19"/>
    </row>
    <row r="36" spans="2:31" ht="15.75" x14ac:dyDescent="0.3">
      <c r="B36" s="19" t="s">
        <v>207</v>
      </c>
      <c r="C36" s="19" t="str">
        <f ca="1">OFFSET(BASE!$A$1,MATCH(D36,BASE!B:B,0),0)</f>
        <v>U10438</v>
      </c>
      <c r="D36" s="19" t="str">
        <f ca="1">OFFSET(BASE!$B$1,MATCH(G36,BASE!F:F,0),0)</f>
        <v>EDUARDO CECILIO PEREZ CHAVEZ</v>
      </c>
      <c r="E36" s="19" t="str">
        <f ca="1">OFFSET(BASE!$B$1,MATCH(G36,BASE!F:F,0),1)</f>
        <v>CL</v>
      </c>
      <c r="F36" s="19" t="str">
        <v>T22929</v>
      </c>
      <c r="G36" s="19" t="str">
        <v>WINSTON FLORES QUISPE</v>
      </c>
      <c r="H36" s="27" t="str">
        <f>VLOOKUP(G36,BASE!$F$2:$AC$617,7,0)</f>
        <v>TM</v>
      </c>
      <c r="I36" s="19" t="s">
        <v>191</v>
      </c>
      <c r="J36" s="19" t="s">
        <v>350</v>
      </c>
      <c r="K36" s="28">
        <f>VLOOKUP($G36&amp;K$5,BASE!$P$2:$Q$617,2,0)</f>
        <v>2</v>
      </c>
      <c r="L36" s="28">
        <f>VLOOKUP($G36&amp;L$5,BASE!$P$2:$Q$617,2,0)</f>
        <v>2</v>
      </c>
      <c r="M36" s="28">
        <f>VLOOKUP($G36&amp;M$5,BASE!$P$2:$Q$617,2,0)</f>
        <v>2</v>
      </c>
      <c r="N36" s="28">
        <f>VLOOKUP($G36&amp;N$5,BASE!$P$2:$Q$617,2,0)</f>
        <v>2</v>
      </c>
      <c r="O36" s="28">
        <f>VLOOKUP($G36&amp;O$5,BASE!$P$2:$Q$617,2,0)</f>
        <v>3</v>
      </c>
      <c r="P36" s="28">
        <f>VLOOKUP($G36&amp;P$5,BASE!$P$2:$Q$617,2,0)</f>
        <v>2</v>
      </c>
      <c r="Q36" s="28">
        <f>VLOOKUP($G36&amp;Q$5,BASE!$P$2:$Q$617,2,0)</f>
        <v>1</v>
      </c>
      <c r="R36" s="28">
        <f>VLOOKUP($G36&amp;R$5,BASE!$P$2:$Q$617,2,0)</f>
        <v>1</v>
      </c>
      <c r="S36" s="28">
        <f>VLOOKUP($G36&amp;S$5,BASE!$P$2:$Q$617,2,0)</f>
        <v>2</v>
      </c>
      <c r="T36" s="28">
        <f>VLOOKUP($G36&amp;T$5,BASE!$P$2:$Q$617,2,0)</f>
        <v>2</v>
      </c>
      <c r="U36" s="28">
        <f>VLOOKUP($G36&amp;U$5,BASE!$P$2:$Q$617,2,0)</f>
        <v>2</v>
      </c>
      <c r="V36" s="28">
        <f>VLOOKUP($G36&amp;V$5,BASE!$P$2:$Q$617,2,0)</f>
        <v>2</v>
      </c>
      <c r="W36" s="28">
        <f>VLOOKUP($G36&amp;W$5,BASE!$P$2:$Q$617,2,0)</f>
        <v>2</v>
      </c>
      <c r="X36" s="28">
        <f>VLOOKUP($G36&amp;X$5,BASE!$P$2:$Q$617,2,0)</f>
        <v>1</v>
      </c>
      <c r="Y36" s="20">
        <f t="shared" si="1"/>
        <v>1.8571428571428572</v>
      </c>
      <c r="Z36" s="28">
        <f>VLOOKUP(G36,BASE[[NombresCalificado]:[Nivel]],15,0)</f>
        <v>1</v>
      </c>
      <c r="AA36" s="28">
        <f ca="1">OFFSET(BASE!$V$1,MATCH($G36,BASE!$F$2:$F$617,0),0)</f>
        <v>2</v>
      </c>
      <c r="AB36" s="28">
        <f ca="1">OFFSET(BASE!$X$1,MATCH($G36,BASE!$F$2:$F$617,0),0)</f>
        <v>1</v>
      </c>
      <c r="AC36" s="28">
        <f ca="1">OFFSET(BASE!$Z$1,MATCH($G36,BASE!$F$2:$F$617,0),0)</f>
        <v>2</v>
      </c>
      <c r="AD36" s="28">
        <f ca="1">OFFSET(BASE!$AB$1,MATCH($G36,BASE!$F$2:$F$617,0),0)</f>
        <v>1</v>
      </c>
      <c r="AE36" s="19"/>
    </row>
    <row r="37" spans="2:31" ht="15.75" x14ac:dyDescent="0.3">
      <c r="B37" s="19" t="s">
        <v>207</v>
      </c>
      <c r="C37" s="19" t="str">
        <f ca="1">OFFSET(BASE!$A$1,MATCH(D37,BASE!B:B,0),0)</f>
        <v>S03329</v>
      </c>
      <c r="D37" s="19" t="str">
        <f ca="1">OFFSET(BASE!$B$1,MATCH(G37,BASE!F:F,0),0)</f>
        <v>ALBERTO LUIS ALFONSO MAC LEOD MONTOYA</v>
      </c>
      <c r="E37" s="19" t="str">
        <f ca="1">OFFSET(BASE!$B$1,MATCH(G37,BASE!F:F,0),1)</f>
        <v>CL</v>
      </c>
      <c r="F37" s="19" t="str">
        <v>T24777</v>
      </c>
      <c r="G37" s="19" t="str">
        <v>CARLOS ALBERTO CANTA CANTA</v>
      </c>
      <c r="H37" s="27" t="str">
        <f>VLOOKUP(G37,BASE!$F$2:$AC$617,7,0)</f>
        <v>TM</v>
      </c>
      <c r="I37" s="19" t="s">
        <v>190</v>
      </c>
      <c r="J37" s="19" t="s">
        <v>350</v>
      </c>
      <c r="K37" s="28">
        <f>VLOOKUP($G37&amp;K$5,BASE!$P$2:$Q$617,2,0)</f>
        <v>2</v>
      </c>
      <c r="L37" s="28">
        <f>VLOOKUP($G37&amp;L$5,BASE!$P$2:$Q$617,2,0)</f>
        <v>2</v>
      </c>
      <c r="M37" s="28">
        <f>VLOOKUP($G37&amp;M$5,BASE!$P$2:$Q$617,2,0)</f>
        <v>2</v>
      </c>
      <c r="N37" s="28">
        <f>VLOOKUP($G37&amp;N$5,BASE!$P$2:$Q$617,2,0)</f>
        <v>2</v>
      </c>
      <c r="O37" s="28">
        <f>VLOOKUP($G37&amp;O$5,BASE!$P$2:$Q$617,2,0)</f>
        <v>2</v>
      </c>
      <c r="P37" s="28">
        <f>VLOOKUP($G37&amp;P$5,BASE!$P$2:$Q$617,2,0)</f>
        <v>2</v>
      </c>
      <c r="Q37" s="28">
        <f>VLOOKUP($G37&amp;Q$5,BASE!$P$2:$Q$617,2,0)</f>
        <v>2</v>
      </c>
      <c r="R37" s="28">
        <f>VLOOKUP($G37&amp;R$5,BASE!$P$2:$Q$617,2,0)</f>
        <v>1</v>
      </c>
      <c r="S37" s="28">
        <f>VLOOKUP($G37&amp;S$5,BASE!$P$2:$Q$617,2,0)</f>
        <v>2</v>
      </c>
      <c r="T37" s="28">
        <f>VLOOKUP($G37&amp;T$5,BASE!$P$2:$Q$617,2,0)</f>
        <v>2</v>
      </c>
      <c r="U37" s="28">
        <f>VLOOKUP($G37&amp;U$5,BASE!$P$2:$Q$617,2,0)</f>
        <v>2</v>
      </c>
      <c r="V37" s="28">
        <f>VLOOKUP($G37&amp;V$5,BASE!$P$2:$Q$617,2,0)</f>
        <v>2</v>
      </c>
      <c r="W37" s="28">
        <f>VLOOKUP($G37&amp;W$5,BASE!$P$2:$Q$617,2,0)</f>
        <v>3</v>
      </c>
      <c r="X37" s="28">
        <f>VLOOKUP($G37&amp;X$5,BASE!$P$2:$Q$617,2,0)</f>
        <v>1</v>
      </c>
      <c r="Y37" s="20">
        <f t="shared" si="1"/>
        <v>1.9285714285714286</v>
      </c>
      <c r="Z37" s="28">
        <f>VLOOKUP(G37,BASE[[NombresCalificado]:[Nivel]],15,0)</f>
        <v>1</v>
      </c>
      <c r="AA37" s="28">
        <f ca="1">OFFSET(BASE!$V$1,MATCH($G37,BASE!$F$2:$F$617,0),0)</f>
        <v>3</v>
      </c>
      <c r="AB37" s="28">
        <f ca="1">OFFSET(BASE!$X$1,MATCH($G37,BASE!$F$2:$F$617,0),0)</f>
        <v>3</v>
      </c>
      <c r="AC37" s="28">
        <f ca="1">OFFSET(BASE!$Z$1,MATCH($G37,BASE!$F$2:$F$617,0),0)</f>
        <v>3</v>
      </c>
      <c r="AD37" s="28">
        <f ca="1">OFFSET(BASE!$AB$1,MATCH($G37,BASE!$F$2:$F$617,0),0)</f>
        <v>1</v>
      </c>
      <c r="AE37" s="19"/>
    </row>
    <row r="38" spans="2:31" ht="15.75" x14ac:dyDescent="0.3">
      <c r="B38" s="19" t="s">
        <v>207</v>
      </c>
      <c r="C38" s="19" t="str">
        <f ca="1">OFFSET(BASE!$A$1,MATCH(D38,BASE!B:B,0),0)</f>
        <v>S67162</v>
      </c>
      <c r="D38" s="19" t="str">
        <f ca="1">OFFSET(BASE!$B$1,MATCH(G38,BASE!F:F,0),0)</f>
        <v>FAUSTO KOYZUMI SORIANO TOYAMA</v>
      </c>
      <c r="E38" s="19" t="str">
        <f ca="1">OFFSET(BASE!$B$1,MATCH(G38,BASE!F:F,0),1)</f>
        <v>CL</v>
      </c>
      <c r="F38" s="19" t="str">
        <v>T29861</v>
      </c>
      <c r="G38" s="19" t="str">
        <v>CRISTHIAN ENRIQUE CORDOVA HEREDIA</v>
      </c>
      <c r="H38" s="27" t="str">
        <f>VLOOKUP(G38,BASE!$F$2:$AC$617,7,0)</f>
        <v>TM</v>
      </c>
      <c r="I38" s="19" t="s">
        <v>191</v>
      </c>
      <c r="J38" s="19" t="s">
        <v>350</v>
      </c>
      <c r="K38" s="28">
        <f>VLOOKUP($G38&amp;K$5,BASE!$P$2:$Q$617,2,0)</f>
        <v>1</v>
      </c>
      <c r="L38" s="28">
        <f>VLOOKUP($G38&amp;L$5,BASE!$P$2:$Q$617,2,0)</f>
        <v>1</v>
      </c>
      <c r="M38" s="28">
        <f>VLOOKUP($G38&amp;M$5,BASE!$P$2:$Q$617,2,0)</f>
        <v>1</v>
      </c>
      <c r="N38" s="28">
        <f>VLOOKUP($G38&amp;N$5,BASE!$P$2:$Q$617,2,0)</f>
        <v>1</v>
      </c>
      <c r="O38" s="28">
        <f>VLOOKUP($G38&amp;O$5,BASE!$P$2:$Q$617,2,0)</f>
        <v>1</v>
      </c>
      <c r="P38" s="28">
        <f>VLOOKUP($G38&amp;P$5,BASE!$P$2:$Q$617,2,0)</f>
        <v>1</v>
      </c>
      <c r="Q38" s="28">
        <f>VLOOKUP($G38&amp;Q$5,BASE!$P$2:$Q$617,2,0)</f>
        <v>1</v>
      </c>
      <c r="R38" s="28">
        <f>VLOOKUP($G38&amp;R$5,BASE!$P$2:$Q$617,2,0)</f>
        <v>1</v>
      </c>
      <c r="S38" s="28">
        <f>VLOOKUP($G38&amp;S$5,BASE!$P$2:$Q$617,2,0)</f>
        <v>1</v>
      </c>
      <c r="T38" s="28">
        <f>VLOOKUP($G38&amp;T$5,BASE!$P$2:$Q$617,2,0)</f>
        <v>1</v>
      </c>
      <c r="U38" s="28">
        <f>VLOOKUP($G38&amp;U$5,BASE!$P$2:$Q$617,2,0)</f>
        <v>1</v>
      </c>
      <c r="V38" s="28">
        <f>VLOOKUP($G38&amp;V$5,BASE!$P$2:$Q$617,2,0)</f>
        <v>1</v>
      </c>
      <c r="W38" s="28">
        <f>VLOOKUP($G38&amp;W$5,BASE!$P$2:$Q$617,2,0)</f>
        <v>1</v>
      </c>
      <c r="X38" s="28">
        <f>VLOOKUP($G38&amp;X$5,BASE!$P$2:$Q$617,2,0)</f>
        <v>1</v>
      </c>
      <c r="Y38" s="20">
        <f t="shared" si="1"/>
        <v>1</v>
      </c>
      <c r="Z38" s="28">
        <f>VLOOKUP(G38,BASE[[NombresCalificado]:[Nivel]],15,0)</f>
        <v>0</v>
      </c>
      <c r="AA38" s="28">
        <f ca="1">OFFSET(BASE!$V$1,MATCH($G38,BASE!$F$2:$F$617,0),0)</f>
        <v>2</v>
      </c>
      <c r="AB38" s="28">
        <f ca="1">OFFSET(BASE!$X$1,MATCH($G38,BASE!$F$2:$F$617,0),0)</f>
        <v>1</v>
      </c>
      <c r="AC38" s="28">
        <f ca="1">OFFSET(BASE!$Z$1,MATCH($G38,BASE!$F$2:$F$617,0),0)</f>
        <v>2</v>
      </c>
      <c r="AD38" s="28">
        <f ca="1">OFFSET(BASE!$AB$1,MATCH($G38,BASE!$F$2:$F$617,0),0)</f>
        <v>0</v>
      </c>
      <c r="AE38" s="19"/>
    </row>
    <row r="39" spans="2:31" ht="15.75" x14ac:dyDescent="0.3">
      <c r="B39" s="19" t="s">
        <v>207</v>
      </c>
      <c r="C39" s="19" t="str">
        <f ca="1">OFFSET(BASE!$A$1,MATCH(D39,BASE!B:B,0),0)</f>
        <v>S78302</v>
      </c>
      <c r="D39" s="19" t="str">
        <f ca="1">OFFSET(BASE!$B$1,MATCH(G39,BASE!F:F,0),0)</f>
        <v>JUAN CARLOS SILVA SANTISTEBAN ALEGRE</v>
      </c>
      <c r="E39" s="19" t="str">
        <f ca="1">OFFSET(BASE!$B$1,MATCH(G39,BASE!F:F,0),1)</f>
        <v>-</v>
      </c>
      <c r="F39" s="19" t="str">
        <v>U10438</v>
      </c>
      <c r="G39" s="19" t="str">
        <v>EDUARDO CECILIO PEREZ CHAVEZ</v>
      </c>
      <c r="H39" s="27" t="str">
        <f>VLOOKUP(G39,BASE!$F$2:$AC$617,7,0)</f>
        <v>CL</v>
      </c>
      <c r="I39" s="19" t="s">
        <v>347</v>
      </c>
      <c r="J39" s="19" t="s">
        <v>350</v>
      </c>
      <c r="K39" s="28">
        <f>VLOOKUP($G39&amp;K$5,BASE!$P$2:$Q$617,2,0)</f>
        <v>4</v>
      </c>
      <c r="L39" s="28">
        <f>VLOOKUP($G39&amp;L$5,BASE!$P$2:$Q$617,2,0)</f>
        <v>3</v>
      </c>
      <c r="M39" s="28">
        <f>VLOOKUP($G39&amp;M$5,BASE!$P$2:$Q$617,2,0)</f>
        <v>3</v>
      </c>
      <c r="N39" s="28">
        <f>VLOOKUP($G39&amp;N$5,BASE!$P$2:$Q$617,2,0)</f>
        <v>3</v>
      </c>
      <c r="O39" s="28">
        <f>VLOOKUP($G39&amp;O$5,BASE!$P$2:$Q$617,2,0)</f>
        <v>3</v>
      </c>
      <c r="P39" s="28">
        <f>VLOOKUP($G39&amp;P$5,BASE!$P$2:$Q$617,2,0)</f>
        <v>3</v>
      </c>
      <c r="Q39" s="28">
        <f>VLOOKUP($G39&amp;Q$5,BASE!$P$2:$Q$617,2,0)</f>
        <v>3</v>
      </c>
      <c r="R39" s="28">
        <f>VLOOKUP($G39&amp;R$5,BASE!$P$2:$Q$617,2,0)</f>
        <v>2</v>
      </c>
      <c r="S39" s="28">
        <f>VLOOKUP($G39&amp;S$5,BASE!$P$2:$Q$617,2,0)</f>
        <v>3</v>
      </c>
      <c r="T39" s="28">
        <f>VLOOKUP($G39&amp;T$5,BASE!$P$2:$Q$617,2,0)</f>
        <v>3</v>
      </c>
      <c r="U39" s="28">
        <f>VLOOKUP($G39&amp;U$5,BASE!$P$2:$Q$617,2,0)</f>
        <v>3</v>
      </c>
      <c r="V39" s="28">
        <f>VLOOKUP($G39&amp;V$5,BASE!$P$2:$Q$617,2,0)</f>
        <v>3</v>
      </c>
      <c r="W39" s="28">
        <f>VLOOKUP($G39&amp;W$5,BASE!$P$2:$Q$617,2,0)</f>
        <v>4</v>
      </c>
      <c r="X39" s="28">
        <f>VLOOKUP($G39&amp;X$5,BASE!$P$2:$Q$617,2,0)</f>
        <v>3</v>
      </c>
      <c r="Y39" s="20">
        <f t="shared" si="1"/>
        <v>3.0714285714285716</v>
      </c>
      <c r="Z39" s="28">
        <f>VLOOKUP(G39,BASE[[NombresCalificado]:[Nivel]],15,0)</f>
        <v>3</v>
      </c>
      <c r="AA39" s="28">
        <f ca="1">OFFSET(BASE!$V$1,MATCH($G39,BASE!$F$2:$F$617,0),0)</f>
        <v>4</v>
      </c>
      <c r="AB39" s="28">
        <f ca="1">OFFSET(BASE!$X$1,MATCH($G39,BASE!$F$2:$F$617,0),0)</f>
        <v>4</v>
      </c>
      <c r="AC39" s="28">
        <f ca="1">OFFSET(BASE!$Z$1,MATCH($G39,BASE!$F$2:$F$617,0),0)</f>
        <v>3</v>
      </c>
      <c r="AD39" s="28">
        <f ca="1">OFFSET(BASE!$AB$1,MATCH($G39,BASE!$F$2:$F$617,0),0)</f>
        <v>3</v>
      </c>
      <c r="AE39" s="19"/>
    </row>
    <row r="40" spans="2:31" ht="15.75" x14ac:dyDescent="0.3">
      <c r="B40" s="19" t="s">
        <v>207</v>
      </c>
      <c r="C40" s="19" t="str">
        <f ca="1">OFFSET(BASE!$A$1,MATCH(D40,BASE!B:B,0),0)</f>
        <v>S03329</v>
      </c>
      <c r="D40" s="19" t="str">
        <f ca="1">OFFSET(BASE!$B$1,MATCH(G40,BASE!F:F,0),0)</f>
        <v>ALBERTO LUIS ALFONSO MAC LEOD MONTOYA</v>
      </c>
      <c r="E40" s="19" t="str">
        <f ca="1">OFFSET(BASE!$B$1,MATCH(G40,BASE!F:F,0),1)</f>
        <v>CL</v>
      </c>
      <c r="F40" s="19" t="str">
        <v>U14189</v>
      </c>
      <c r="G40" s="19" t="str">
        <v>CARLOS BENIGNO MONTAÑO RIVERA</v>
      </c>
      <c r="H40" s="27" t="str">
        <f>VLOOKUP(G40,BASE!$F$2:$AC$617,7,0)</f>
        <v>TM</v>
      </c>
      <c r="I40" s="19" t="s">
        <v>348</v>
      </c>
      <c r="J40" s="19" t="s">
        <v>350</v>
      </c>
      <c r="K40" s="28">
        <f>VLOOKUP($G40&amp;K$5,BASE!$P$2:$Q$617,2,0)</f>
        <v>1</v>
      </c>
      <c r="L40" s="28">
        <f>VLOOKUP($G40&amp;L$5,BASE!$P$2:$Q$617,2,0)</f>
        <v>2</v>
      </c>
      <c r="M40" s="28">
        <f>VLOOKUP($G40&amp;M$5,BASE!$P$2:$Q$617,2,0)</f>
        <v>1</v>
      </c>
      <c r="N40" s="28">
        <f>VLOOKUP($G40&amp;N$5,BASE!$P$2:$Q$617,2,0)</f>
        <v>2</v>
      </c>
      <c r="O40" s="28">
        <f>VLOOKUP($G40&amp;O$5,BASE!$P$2:$Q$617,2,0)</f>
        <v>2</v>
      </c>
      <c r="P40" s="28">
        <f>VLOOKUP($G40&amp;P$5,BASE!$P$2:$Q$617,2,0)</f>
        <v>2</v>
      </c>
      <c r="Q40" s="28">
        <f>VLOOKUP($G40&amp;Q$5,BASE!$P$2:$Q$617,2,0)</f>
        <v>2</v>
      </c>
      <c r="R40" s="28">
        <f>VLOOKUP($G40&amp;R$5,BASE!$P$2:$Q$617,2,0)</f>
        <v>2</v>
      </c>
      <c r="S40" s="28">
        <f>VLOOKUP($G40&amp;S$5,BASE!$P$2:$Q$617,2,0)</f>
        <v>2</v>
      </c>
      <c r="T40" s="28">
        <f>VLOOKUP($G40&amp;T$5,BASE!$P$2:$Q$617,2,0)</f>
        <v>1</v>
      </c>
      <c r="U40" s="28">
        <f>VLOOKUP($G40&amp;U$5,BASE!$P$2:$Q$617,2,0)</f>
        <v>4</v>
      </c>
      <c r="V40" s="28">
        <f>VLOOKUP($G40&amp;V$5,BASE!$P$2:$Q$617,2,0)</f>
        <v>2</v>
      </c>
      <c r="W40" s="28">
        <f>VLOOKUP($G40&amp;W$5,BASE!$P$2:$Q$617,2,0)</f>
        <v>2</v>
      </c>
      <c r="X40" s="28">
        <f>VLOOKUP($G40&amp;X$5,BASE!$P$2:$Q$617,2,0)</f>
        <v>2</v>
      </c>
      <c r="Y40" s="20">
        <f t="shared" si="1"/>
        <v>1.9285714285714286</v>
      </c>
      <c r="Z40" s="28">
        <f>VLOOKUP(G40,BASE[[NombresCalificado]:[Nivel]],15,0)</f>
        <v>1</v>
      </c>
      <c r="AA40" s="28">
        <f ca="1">OFFSET(BASE!$V$1,MATCH($G40,BASE!$F$2:$F$617,0),0)</f>
        <v>4</v>
      </c>
      <c r="AB40" s="28">
        <f ca="1">OFFSET(BASE!$X$1,MATCH($G40,BASE!$F$2:$F$617,0),0)</f>
        <v>3</v>
      </c>
      <c r="AC40" s="28">
        <f ca="1">OFFSET(BASE!$Z$1,MATCH($G40,BASE!$F$2:$F$617,0),0)</f>
        <v>4</v>
      </c>
      <c r="AD40" s="28">
        <f ca="1">OFFSET(BASE!$AB$1,MATCH($G40,BASE!$F$2:$F$617,0),0)</f>
        <v>1</v>
      </c>
      <c r="AE40" s="19"/>
    </row>
    <row r="41" spans="2:31" ht="15.75" x14ac:dyDescent="0.3">
      <c r="B41" s="19" t="s">
        <v>207</v>
      </c>
      <c r="C41" s="19" t="str">
        <f ca="1">OFFSET(BASE!$A$1,MATCH(D41,BASE!B:B,0),0)</f>
        <v>U10438</v>
      </c>
      <c r="D41" s="19" t="str">
        <f ca="1">OFFSET(BASE!$B$1,MATCH(G41,BASE!F:F,0),0)</f>
        <v>EDUARDO CECILIO PEREZ CHAVEZ</v>
      </c>
      <c r="E41" s="19" t="str">
        <f ca="1">OFFSET(BASE!$B$1,MATCH(G41,BASE!F:F,0),1)</f>
        <v>CL</v>
      </c>
      <c r="F41" s="19" t="str">
        <v>U18953</v>
      </c>
      <c r="G41" s="19" t="str">
        <v>OSCAR ABELARDO MONTEJO GAMARRA</v>
      </c>
      <c r="H41" s="27" t="str">
        <f>VLOOKUP(G41,BASE!$F$2:$AC$617,7,0)</f>
        <v>TM</v>
      </c>
      <c r="I41" s="19" t="s">
        <v>189</v>
      </c>
      <c r="J41" s="19" t="s">
        <v>350</v>
      </c>
      <c r="K41" s="28">
        <f>VLOOKUP($G41&amp;K$5,BASE!$P$2:$Q$617,2,0)</f>
        <v>1</v>
      </c>
      <c r="L41" s="28">
        <f>VLOOKUP($G41&amp;L$5,BASE!$P$2:$Q$617,2,0)</f>
        <v>2</v>
      </c>
      <c r="M41" s="28">
        <f>VLOOKUP($G41&amp;M$5,BASE!$P$2:$Q$617,2,0)</f>
        <v>2</v>
      </c>
      <c r="N41" s="28">
        <f>VLOOKUP($G41&amp;N$5,BASE!$P$2:$Q$617,2,0)</f>
        <v>3</v>
      </c>
      <c r="O41" s="28">
        <f>VLOOKUP($G41&amp;O$5,BASE!$P$2:$Q$617,2,0)</f>
        <v>3</v>
      </c>
      <c r="P41" s="28">
        <f>VLOOKUP($G41&amp;P$5,BASE!$P$2:$Q$617,2,0)</f>
        <v>3</v>
      </c>
      <c r="Q41" s="28">
        <f>VLOOKUP($G41&amp;Q$5,BASE!$P$2:$Q$617,2,0)</f>
        <v>3</v>
      </c>
      <c r="R41" s="28">
        <f>VLOOKUP($G41&amp;R$5,BASE!$P$2:$Q$617,2,0)</f>
        <v>3</v>
      </c>
      <c r="S41" s="28">
        <f>VLOOKUP($G41&amp;S$5,BASE!$P$2:$Q$617,2,0)</f>
        <v>4</v>
      </c>
      <c r="T41" s="28">
        <f>VLOOKUP($G41&amp;T$5,BASE!$P$2:$Q$617,2,0)</f>
        <v>4</v>
      </c>
      <c r="U41" s="28">
        <f>VLOOKUP($G41&amp;U$5,BASE!$P$2:$Q$617,2,0)</f>
        <v>4</v>
      </c>
      <c r="V41" s="28">
        <f>VLOOKUP($G41&amp;V$5,BASE!$P$2:$Q$617,2,0)</f>
        <v>2</v>
      </c>
      <c r="W41" s="28">
        <f>VLOOKUP($G41&amp;W$5,BASE!$P$2:$Q$617,2,0)</f>
        <v>4</v>
      </c>
      <c r="X41" s="28">
        <f>VLOOKUP($G41&amp;X$5,BASE!$P$2:$Q$617,2,0)</f>
        <v>1</v>
      </c>
      <c r="Y41" s="20">
        <f t="shared" si="1"/>
        <v>2.7857142857142856</v>
      </c>
      <c r="Z41" s="28">
        <f>VLOOKUP(G41,BASE[[NombresCalificado]:[Nivel]],15,0)</f>
        <v>3</v>
      </c>
      <c r="AA41" s="28">
        <f ca="1">OFFSET(BASE!$V$1,MATCH($G41,BASE!$F$2:$F$617,0),0)</f>
        <v>4</v>
      </c>
      <c r="AB41" s="28">
        <f ca="1">OFFSET(BASE!$X$1,MATCH($G41,BASE!$F$2:$F$617,0),0)</f>
        <v>4</v>
      </c>
      <c r="AC41" s="28">
        <f ca="1">OFFSET(BASE!$Z$1,MATCH($G41,BASE!$F$2:$F$617,0),0)</f>
        <v>4</v>
      </c>
      <c r="AD41" s="28">
        <f ca="1">OFFSET(BASE!$AB$1,MATCH($G41,BASE!$F$2:$F$617,0),0)</f>
        <v>3</v>
      </c>
      <c r="AE41" s="19"/>
    </row>
    <row r="42" spans="2:31" ht="15.75" x14ac:dyDescent="0.3">
      <c r="B42" s="19" t="s">
        <v>207</v>
      </c>
      <c r="C42" s="19" t="str">
        <f ca="1">OFFSET(BASE!$A$1,MATCH(D42,BASE!B:B,0),0)</f>
        <v>S67162</v>
      </c>
      <c r="D42" s="19" t="str">
        <f ca="1">OFFSET(BASE!$B$1,MATCH(G42,BASE!F:F,0),0)</f>
        <v>FAUSTO KOYZUMI SORIANO TOYAMA</v>
      </c>
      <c r="E42" s="19" t="str">
        <f ca="1">OFFSET(BASE!$B$1,MATCH(G42,BASE!F:F,0),1)</f>
        <v>CL</v>
      </c>
      <c r="F42" s="19" t="str">
        <v>U19924</v>
      </c>
      <c r="G42" s="19" t="str">
        <v>PAOLA CAROLINA LEDESMA RAYMUNDO</v>
      </c>
      <c r="H42" s="27" t="str">
        <f>VLOOKUP(G42,BASE!$F$2:$AC$617,7,0)</f>
        <v>TM</v>
      </c>
      <c r="I42" s="19" t="s">
        <v>190</v>
      </c>
      <c r="J42" s="19" t="s">
        <v>350</v>
      </c>
      <c r="K42" s="28">
        <f>VLOOKUP($G42&amp;K$5,BASE!$P$2:$Q$617,2,0)</f>
        <v>2</v>
      </c>
      <c r="L42" s="28">
        <f>VLOOKUP($G42&amp;L$5,BASE!$P$2:$Q$617,2,0)</f>
        <v>2</v>
      </c>
      <c r="M42" s="28">
        <f>VLOOKUP($G42&amp;M$5,BASE!$P$2:$Q$617,2,0)</f>
        <v>2</v>
      </c>
      <c r="N42" s="28">
        <f>VLOOKUP($G42&amp;N$5,BASE!$P$2:$Q$617,2,0)</f>
        <v>2</v>
      </c>
      <c r="O42" s="28">
        <f>VLOOKUP($G42&amp;O$5,BASE!$P$2:$Q$617,2,0)</f>
        <v>3</v>
      </c>
      <c r="P42" s="28">
        <f>VLOOKUP($G42&amp;P$5,BASE!$P$2:$Q$617,2,0)</f>
        <v>3</v>
      </c>
      <c r="Q42" s="28">
        <f>VLOOKUP($G42&amp;Q$5,BASE!$P$2:$Q$617,2,0)</f>
        <v>2</v>
      </c>
      <c r="R42" s="28">
        <f>VLOOKUP($G42&amp;R$5,BASE!$P$2:$Q$617,2,0)</f>
        <v>1</v>
      </c>
      <c r="S42" s="28">
        <f>VLOOKUP($G42&amp;S$5,BASE!$P$2:$Q$617,2,0)</f>
        <v>3</v>
      </c>
      <c r="T42" s="28">
        <f>VLOOKUP($G42&amp;T$5,BASE!$P$2:$Q$617,2,0)</f>
        <v>2</v>
      </c>
      <c r="U42" s="28">
        <f>VLOOKUP($G42&amp;U$5,BASE!$P$2:$Q$617,2,0)</f>
        <v>3</v>
      </c>
      <c r="V42" s="28">
        <f>VLOOKUP($G42&amp;V$5,BASE!$P$2:$Q$617,2,0)</f>
        <v>2</v>
      </c>
      <c r="W42" s="28">
        <f>VLOOKUP($G42&amp;W$5,BASE!$P$2:$Q$617,2,0)</f>
        <v>3</v>
      </c>
      <c r="X42" s="28">
        <f>VLOOKUP($G42&amp;X$5,BASE!$P$2:$Q$617,2,0)</f>
        <v>2</v>
      </c>
      <c r="Y42" s="20">
        <f t="shared" si="1"/>
        <v>2.2857142857142856</v>
      </c>
      <c r="Z42" s="28">
        <f>VLOOKUP(G42,BASE[[NombresCalificado]:[Nivel]],15,0)</f>
        <v>2</v>
      </c>
      <c r="AA42" s="28">
        <f ca="1">OFFSET(BASE!$V$1,MATCH($G42,BASE!$F$2:$F$617,0),0)</f>
        <v>3</v>
      </c>
      <c r="AB42" s="28">
        <f ca="1">OFFSET(BASE!$X$1,MATCH($G42,BASE!$F$2:$F$617,0),0)</f>
        <v>3</v>
      </c>
      <c r="AC42" s="28">
        <f ca="1">OFFSET(BASE!$Z$1,MATCH($G42,BASE!$F$2:$F$617,0),0)</f>
        <v>3</v>
      </c>
      <c r="AD42" s="28">
        <f ca="1">OFFSET(BASE!$AB$1,MATCH($G42,BASE!$F$2:$F$617,0),0)</f>
        <v>2</v>
      </c>
      <c r="AE42" s="19"/>
    </row>
    <row r="43" spans="2:31" ht="15.75" x14ac:dyDescent="0.3">
      <c r="B43" s="19" t="s">
        <v>207</v>
      </c>
      <c r="C43" s="19" t="str">
        <f ca="1">OFFSET(BASE!$A$1,MATCH(D43,BASE!B:B,0),0)</f>
        <v>S89231</v>
      </c>
      <c r="D43" s="19" t="str">
        <f ca="1">OFFSET(BASE!$B$1,MATCH(G43,BASE!F:F,0),0)</f>
        <v>ENRIQUE MARTIN ROMANI PAREDES</v>
      </c>
      <c r="E43" s="19" t="str">
        <f ca="1">OFFSET(BASE!$B$1,MATCH(G43,BASE!F:F,0),1)</f>
        <v>CL</v>
      </c>
      <c r="F43" s="19" t="str">
        <v>U19982</v>
      </c>
      <c r="G43" s="19" t="str">
        <v>ALBERTO GERMAN POLAR CHAVEZ</v>
      </c>
      <c r="H43" s="27" t="str">
        <f>VLOOKUP(G43,BASE!$F$2:$AC$617,7,0)</f>
        <v>TM</v>
      </c>
      <c r="I43" s="19" t="s">
        <v>190</v>
      </c>
      <c r="J43" s="19" t="s">
        <v>350</v>
      </c>
      <c r="K43" s="28">
        <f>VLOOKUP($G43&amp;K$5,BASE!$P$2:$Q$617,2,0)</f>
        <v>3</v>
      </c>
      <c r="L43" s="28">
        <f>VLOOKUP($G43&amp;L$5,BASE!$P$2:$Q$617,2,0)</f>
        <v>2</v>
      </c>
      <c r="M43" s="28">
        <f>VLOOKUP($G43&amp;M$5,BASE!$P$2:$Q$617,2,0)</f>
        <v>2</v>
      </c>
      <c r="N43" s="28">
        <f>VLOOKUP($G43&amp;N$5,BASE!$P$2:$Q$617,2,0)</f>
        <v>3</v>
      </c>
      <c r="O43" s="28">
        <f>VLOOKUP($G43&amp;O$5,BASE!$P$2:$Q$617,2,0)</f>
        <v>3</v>
      </c>
      <c r="P43" s="28">
        <f>VLOOKUP($G43&amp;P$5,BASE!$P$2:$Q$617,2,0)</f>
        <v>3</v>
      </c>
      <c r="Q43" s="28">
        <f>VLOOKUP($G43&amp;Q$5,BASE!$P$2:$Q$617,2,0)</f>
        <v>2</v>
      </c>
      <c r="R43" s="28">
        <f>VLOOKUP($G43&amp;R$5,BASE!$P$2:$Q$617,2,0)</f>
        <v>2</v>
      </c>
      <c r="S43" s="28">
        <f>VLOOKUP($G43&amp;S$5,BASE!$P$2:$Q$617,2,0)</f>
        <v>3</v>
      </c>
      <c r="T43" s="28">
        <f>VLOOKUP($G43&amp;T$5,BASE!$P$2:$Q$617,2,0)</f>
        <v>3</v>
      </c>
      <c r="U43" s="28">
        <f>VLOOKUP($G43&amp;U$5,BASE!$P$2:$Q$617,2,0)</f>
        <v>3</v>
      </c>
      <c r="V43" s="28">
        <f>VLOOKUP($G43&amp;V$5,BASE!$P$2:$Q$617,2,0)</f>
        <v>2</v>
      </c>
      <c r="W43" s="28">
        <f>VLOOKUP($G43&amp;W$5,BASE!$P$2:$Q$617,2,0)</f>
        <v>4</v>
      </c>
      <c r="X43" s="28">
        <f>VLOOKUP($G43&amp;X$5,BASE!$P$2:$Q$617,2,0)</f>
        <v>2</v>
      </c>
      <c r="Y43" s="20">
        <f t="shared" si="1"/>
        <v>2.6428571428571428</v>
      </c>
      <c r="Z43" s="28">
        <f>VLOOKUP(G43,BASE[[NombresCalificado]:[Nivel]],15,0)</f>
        <v>3</v>
      </c>
      <c r="AA43" s="28">
        <f ca="1">OFFSET(BASE!$V$1,MATCH($G43,BASE!$F$2:$F$617,0),0)</f>
        <v>3</v>
      </c>
      <c r="AB43" s="28">
        <f ca="1">OFFSET(BASE!$X$1,MATCH($G43,BASE!$F$2:$F$617,0),0)</f>
        <v>3</v>
      </c>
      <c r="AC43" s="28">
        <f ca="1">OFFSET(BASE!$Z$1,MATCH($G43,BASE!$F$2:$F$617,0),0)</f>
        <v>3</v>
      </c>
      <c r="AD43" s="28">
        <f ca="1">OFFSET(BASE!$AB$1,MATCH($G43,BASE!$F$2:$F$617,0),0)</f>
        <v>3</v>
      </c>
      <c r="AE43" s="19"/>
    </row>
    <row r="44" spans="2:31" ht="15.75" x14ac:dyDescent="0.3">
      <c r="B44" s="19" t="s">
        <v>207</v>
      </c>
      <c r="C44" s="19" t="str">
        <f ca="1">OFFSET(BASE!$A$1,MATCH(D44,BASE!B:B,0),0)</f>
        <v>S03329</v>
      </c>
      <c r="D44" s="19" t="str">
        <f ca="1">OFFSET(BASE!$B$1,MATCH(G44,BASE!F:F,0),0)</f>
        <v>ALBERTO LUIS ALFONSO MAC LEOD MONTOYA</v>
      </c>
      <c r="E44" s="19" t="str">
        <f ca="1">OFFSET(BASE!$B$1,MATCH(G44,BASE!F:F,0),1)</f>
        <v>CL</v>
      </c>
      <c r="F44" s="19" t="str">
        <v>U20087</v>
      </c>
      <c r="G44" s="19" t="str">
        <v>JESUS EDWAR PACHECO CONDORI</v>
      </c>
      <c r="H44" s="27" t="str">
        <f>VLOOKUP(G44,BASE!$F$2:$AC$617,7,0)</f>
        <v>TM</v>
      </c>
      <c r="I44" s="19" t="s">
        <v>190</v>
      </c>
      <c r="J44" s="19" t="s">
        <v>350</v>
      </c>
      <c r="K44" s="28">
        <f>VLOOKUP($G44&amp;K$5,BASE!$P$2:$Q$617,2,0)</f>
        <v>2</v>
      </c>
      <c r="L44" s="28">
        <f>VLOOKUP($G44&amp;L$5,BASE!$P$2:$Q$617,2,0)</f>
        <v>2</v>
      </c>
      <c r="M44" s="28">
        <f>VLOOKUP($G44&amp;M$5,BASE!$P$2:$Q$617,2,0)</f>
        <v>2</v>
      </c>
      <c r="N44" s="28">
        <f>VLOOKUP($G44&amp;N$5,BASE!$P$2:$Q$617,2,0)</f>
        <v>3</v>
      </c>
      <c r="O44" s="28">
        <f>VLOOKUP($G44&amp;O$5,BASE!$P$2:$Q$617,2,0)</f>
        <v>3</v>
      </c>
      <c r="P44" s="28">
        <f>VLOOKUP($G44&amp;P$5,BASE!$P$2:$Q$617,2,0)</f>
        <v>3</v>
      </c>
      <c r="Q44" s="28">
        <f>VLOOKUP($G44&amp;Q$5,BASE!$P$2:$Q$617,2,0)</f>
        <v>2</v>
      </c>
      <c r="R44" s="28">
        <f>VLOOKUP($G44&amp;R$5,BASE!$P$2:$Q$617,2,0)</f>
        <v>2</v>
      </c>
      <c r="S44" s="28">
        <f>VLOOKUP($G44&amp;S$5,BASE!$P$2:$Q$617,2,0)</f>
        <v>3</v>
      </c>
      <c r="T44" s="28">
        <f>VLOOKUP($G44&amp;T$5,BASE!$P$2:$Q$617,2,0)</f>
        <v>2</v>
      </c>
      <c r="U44" s="28">
        <f>VLOOKUP($G44&amp;U$5,BASE!$P$2:$Q$617,2,0)</f>
        <v>3</v>
      </c>
      <c r="V44" s="28">
        <f>VLOOKUP($G44&amp;V$5,BASE!$P$2:$Q$617,2,0)</f>
        <v>2</v>
      </c>
      <c r="W44" s="28">
        <f>VLOOKUP($G44&amp;W$5,BASE!$P$2:$Q$617,2,0)</f>
        <v>3</v>
      </c>
      <c r="X44" s="28">
        <f>VLOOKUP($G44&amp;X$5,BASE!$P$2:$Q$617,2,0)</f>
        <v>1</v>
      </c>
      <c r="Y44" s="20">
        <f t="shared" si="1"/>
        <v>2.3571428571428572</v>
      </c>
      <c r="Z44" s="28">
        <f>VLOOKUP(G44,BASE[[NombresCalificado]:[Nivel]],15,0)</f>
        <v>3</v>
      </c>
      <c r="AA44" s="28">
        <f ca="1">OFFSET(BASE!$V$1,MATCH($G44,BASE!$F$2:$F$617,0),0)</f>
        <v>4</v>
      </c>
      <c r="AB44" s="28">
        <f ca="1">OFFSET(BASE!$X$1,MATCH($G44,BASE!$F$2:$F$617,0),0)</f>
        <v>4</v>
      </c>
      <c r="AC44" s="28">
        <f ca="1">OFFSET(BASE!$Z$1,MATCH($G44,BASE!$F$2:$F$617,0),0)</f>
        <v>3</v>
      </c>
      <c r="AD44" s="28">
        <f ca="1">OFFSET(BASE!$AB$1,MATCH($G44,BASE!$F$2:$F$617,0),0)</f>
        <v>3</v>
      </c>
      <c r="AE44" s="19"/>
    </row>
    <row r="45" spans="2:31" ht="15.75" x14ac:dyDescent="0.3">
      <c r="B45" s="19" t="s">
        <v>207</v>
      </c>
      <c r="C45" s="19" t="str">
        <f ca="1">OFFSET(BASE!$A$1,MATCH(D45,BASE!B:B,0),0)</f>
        <v>S67162</v>
      </c>
      <c r="D45" s="19" t="str">
        <f ca="1">OFFSET(BASE!$B$1,MATCH(G45,BASE!F:F,0),0)</f>
        <v>FAUSTO KOYZUMI SORIANO TOYAMA</v>
      </c>
      <c r="E45" s="19" t="str">
        <f ca="1">OFFSET(BASE!$B$1,MATCH(G45,BASE!F:F,0),1)</f>
        <v>CL</v>
      </c>
      <c r="F45" s="19" t="str">
        <v>U20931</v>
      </c>
      <c r="G45" s="19" t="str">
        <v>YENG SU CHUQUIN ALARCON</v>
      </c>
      <c r="H45" s="27" t="str">
        <f>VLOOKUP(G45,BASE!$F$2:$AC$617,7,0)</f>
        <v>TM</v>
      </c>
      <c r="I45" s="19" t="s">
        <v>191</v>
      </c>
      <c r="J45" s="19" t="s">
        <v>350</v>
      </c>
      <c r="K45" s="28">
        <f>VLOOKUP($G45&amp;K$5,BASE!$P$2:$Q$617,2,0)</f>
        <v>2</v>
      </c>
      <c r="L45" s="28">
        <f>VLOOKUP($G45&amp;L$5,BASE!$P$2:$Q$617,2,0)</f>
        <v>2</v>
      </c>
      <c r="M45" s="28">
        <f>VLOOKUP($G45&amp;M$5,BASE!$P$2:$Q$617,2,0)</f>
        <v>1</v>
      </c>
      <c r="N45" s="28">
        <f>VLOOKUP($G45&amp;N$5,BASE!$P$2:$Q$617,2,0)</f>
        <v>3</v>
      </c>
      <c r="O45" s="28">
        <f>VLOOKUP($G45&amp;O$5,BASE!$P$2:$Q$617,2,0)</f>
        <v>2</v>
      </c>
      <c r="P45" s="28">
        <f>VLOOKUP($G45&amp;P$5,BASE!$P$2:$Q$617,2,0)</f>
        <v>2</v>
      </c>
      <c r="Q45" s="28">
        <f>VLOOKUP($G45&amp;Q$5,BASE!$P$2:$Q$617,2,0)</f>
        <v>1</v>
      </c>
      <c r="R45" s="28">
        <f>VLOOKUP($G45&amp;R$5,BASE!$P$2:$Q$617,2,0)</f>
        <v>1</v>
      </c>
      <c r="S45" s="28">
        <f>VLOOKUP($G45&amp;S$5,BASE!$P$2:$Q$617,2,0)</f>
        <v>1</v>
      </c>
      <c r="T45" s="28">
        <f>VLOOKUP($G45&amp;T$5,BASE!$P$2:$Q$617,2,0)</f>
        <v>2</v>
      </c>
      <c r="U45" s="28">
        <f>VLOOKUP($G45&amp;U$5,BASE!$P$2:$Q$617,2,0)</f>
        <v>2</v>
      </c>
      <c r="V45" s="28">
        <f>VLOOKUP($G45&amp;V$5,BASE!$P$2:$Q$617,2,0)</f>
        <v>2</v>
      </c>
      <c r="W45" s="28">
        <f>VLOOKUP($G45&amp;W$5,BASE!$P$2:$Q$617,2,0)</f>
        <v>2</v>
      </c>
      <c r="X45" s="28">
        <f>VLOOKUP($G45&amp;X$5,BASE!$P$2:$Q$617,2,0)</f>
        <v>2</v>
      </c>
      <c r="Y45" s="20">
        <f t="shared" si="1"/>
        <v>1.7857142857142858</v>
      </c>
      <c r="Z45" s="28">
        <f>VLOOKUP(G45,BASE[[NombresCalificado]:[Nivel]],15,0)</f>
        <v>1</v>
      </c>
      <c r="AA45" s="28">
        <f ca="1">OFFSET(BASE!$V$1,MATCH($G45,BASE!$F$2:$F$617,0),0)</f>
        <v>2</v>
      </c>
      <c r="AB45" s="28">
        <f ca="1">OFFSET(BASE!$X$1,MATCH($G45,BASE!$F$2:$F$617,0),0)</f>
        <v>2</v>
      </c>
      <c r="AC45" s="28">
        <f ca="1">OFFSET(BASE!$Z$1,MATCH($G45,BASE!$F$2:$F$617,0),0)</f>
        <v>2</v>
      </c>
      <c r="AD45" s="28">
        <f ca="1">OFFSET(BASE!$AB$1,MATCH($G45,BASE!$F$2:$F$617,0),0)</f>
        <v>1</v>
      </c>
      <c r="AE45" s="19"/>
    </row>
    <row r="46" spans="2:31" ht="15.75" x14ac:dyDescent="0.3">
      <c r="B46" s="19" t="s">
        <v>207</v>
      </c>
      <c r="C46" s="19" t="str">
        <f ca="1">OFFSET(BASE!$A$1,MATCH(D46,BASE!B:B,0),0)</f>
        <v>S78302</v>
      </c>
      <c r="D46" s="19" t="str">
        <f ca="1">OFFSET(BASE!$B$1,MATCH(G46,BASE!F:F,0),0)</f>
        <v>JUAN CARLOS SILVA SANTISTEBAN ALEGRE</v>
      </c>
      <c r="E46" s="19" t="str">
        <f ca="1">OFFSET(BASE!$B$1,MATCH(G46,BASE!F:F,0),1)</f>
        <v>-</v>
      </c>
      <c r="F46" s="19" t="str">
        <v>E13934</v>
      </c>
      <c r="G46" s="19" t="str">
        <v>JOSE LUIS TELLO GUZMAN</v>
      </c>
      <c r="H46" s="27" t="str">
        <f>VLOOKUP(G46,BASE!$F$2:$AC$617,7,0)</f>
        <v>TM</v>
      </c>
      <c r="I46" s="19" t="s">
        <v>190</v>
      </c>
      <c r="J46" s="19" t="s">
        <v>350</v>
      </c>
      <c r="K46" s="28">
        <f>VLOOKUP($G46&amp;K$5,BASE!$P$2:$Q$617,2,0)</f>
        <v>3</v>
      </c>
      <c r="L46" s="28">
        <f>VLOOKUP($G46&amp;L$5,BASE!$P$2:$Q$617,2,0)</f>
        <v>2</v>
      </c>
      <c r="M46" s="28">
        <f>VLOOKUP($G46&amp;M$5,BASE!$P$2:$Q$617,2,0)</f>
        <v>2</v>
      </c>
      <c r="N46" s="28">
        <f>VLOOKUP($G46&amp;N$5,BASE!$P$2:$Q$617,2,0)</f>
        <v>3</v>
      </c>
      <c r="O46" s="28">
        <f>VLOOKUP($G46&amp;O$5,BASE!$P$2:$Q$617,2,0)</f>
        <v>3</v>
      </c>
      <c r="P46" s="28">
        <f>VLOOKUP($G46&amp;P$5,BASE!$P$2:$Q$617,2,0)</f>
        <v>2</v>
      </c>
      <c r="Q46" s="28">
        <f>VLOOKUP($G46&amp;Q$5,BASE!$P$2:$Q$617,2,0)</f>
        <v>3</v>
      </c>
      <c r="R46" s="28">
        <f>VLOOKUP($G46&amp;R$5,BASE!$P$2:$Q$617,2,0)</f>
        <v>3</v>
      </c>
      <c r="S46" s="28">
        <f>VLOOKUP($G46&amp;S$5,BASE!$P$2:$Q$617,2,0)</f>
        <v>3</v>
      </c>
      <c r="T46" s="28">
        <f>VLOOKUP($G46&amp;T$5,BASE!$P$2:$Q$617,2,0)</f>
        <v>3</v>
      </c>
      <c r="U46" s="28">
        <f>VLOOKUP($G46&amp;U$5,BASE!$P$2:$Q$617,2,0)</f>
        <v>4</v>
      </c>
      <c r="V46" s="28">
        <f>VLOOKUP($G46&amp;V$5,BASE!$P$2:$Q$617,2,0)</f>
        <v>2</v>
      </c>
      <c r="W46" s="28">
        <f>VLOOKUP($G46&amp;W$5,BASE!$P$2:$Q$617,2,0)</f>
        <v>4</v>
      </c>
      <c r="X46" s="28">
        <f>VLOOKUP($G46&amp;X$5,BASE!$P$2:$Q$617,2,0)</f>
        <v>2</v>
      </c>
      <c r="Y46" s="20">
        <f t="shared" si="1"/>
        <v>2.7857142857142856</v>
      </c>
      <c r="Z46" s="28">
        <f>VLOOKUP(G46,BASE[[NombresCalificado]:[Nivel]],15,0)</f>
        <v>3</v>
      </c>
      <c r="AA46" s="28">
        <f ca="1">OFFSET(BASE!$V$1,MATCH($G46,BASE!$F$2:$F$617,0),0)</f>
        <v>3</v>
      </c>
      <c r="AB46" s="28">
        <f ca="1">OFFSET(BASE!$X$1,MATCH($G46,BASE!$F$2:$F$617,0),0)</f>
        <v>3</v>
      </c>
      <c r="AC46" s="28">
        <f ca="1">OFFSET(BASE!$Z$1,MATCH($G46,BASE!$F$2:$F$617,0),0)</f>
        <v>4</v>
      </c>
      <c r="AD46" s="28">
        <f ca="1">OFFSET(BASE!$AB$1,MATCH($G46,BASE!$F$2:$F$617,0),0)</f>
        <v>3</v>
      </c>
      <c r="AE46" s="19"/>
    </row>
    <row r="47" spans="2:31" ht="15.75" x14ac:dyDescent="0.3">
      <c r="B47" s="19" t="s">
        <v>207</v>
      </c>
      <c r="C47" s="19" t="str">
        <f ca="1">OFFSET(BASE!$A$1,MATCH(D47,BASE!B:B,0),0)</f>
        <v>S95262</v>
      </c>
      <c r="D47" s="19" t="str">
        <f ca="1">OFFSET(BASE!$B$1,MATCH(G47,BASE!F:F,0),0)</f>
        <v>MARTIN IRVING MANRIQUE FLORES</v>
      </c>
      <c r="E47" s="19" t="str">
        <f ca="1">OFFSET(BASE!$B$1,MATCH(G47,BASE!F:F,0),1)</f>
        <v>CL</v>
      </c>
      <c r="F47" s="19" t="str">
        <v>E22849</v>
      </c>
      <c r="G47" s="19" t="str">
        <v>ANA MARIA MEDINA CALLA</v>
      </c>
      <c r="H47" s="27" t="str">
        <f>VLOOKUP(G47,BASE!$F$2:$AC$617,7,0)</f>
        <v>TM</v>
      </c>
      <c r="I47" s="19" t="s">
        <v>191</v>
      </c>
      <c r="J47" s="19" t="s">
        <v>350</v>
      </c>
      <c r="K47" s="28">
        <f>VLOOKUP($G47&amp;K$5,BASE!$P$2:$Q$617,2,0)</f>
        <v>3</v>
      </c>
      <c r="L47" s="28">
        <f>VLOOKUP($G47&amp;L$5,BASE!$P$2:$Q$617,2,0)</f>
        <v>2</v>
      </c>
      <c r="M47" s="28">
        <f>VLOOKUP($G47&amp;M$5,BASE!$P$2:$Q$617,2,0)</f>
        <v>2</v>
      </c>
      <c r="N47" s="28">
        <f>VLOOKUP($G47&amp;N$5,BASE!$P$2:$Q$617,2,0)</f>
        <v>3</v>
      </c>
      <c r="O47" s="28">
        <f>VLOOKUP($G47&amp;O$5,BASE!$P$2:$Q$617,2,0)</f>
        <v>2</v>
      </c>
      <c r="P47" s="28">
        <f>VLOOKUP($G47&amp;P$5,BASE!$P$2:$Q$617,2,0)</f>
        <v>2</v>
      </c>
      <c r="Q47" s="28">
        <f>VLOOKUP($G47&amp;Q$5,BASE!$P$2:$Q$617,2,0)</f>
        <v>2</v>
      </c>
      <c r="R47" s="28">
        <f>VLOOKUP($G47&amp;R$5,BASE!$P$2:$Q$617,2,0)</f>
        <v>1</v>
      </c>
      <c r="S47" s="28">
        <f>VLOOKUP($G47&amp;S$5,BASE!$P$2:$Q$617,2,0)</f>
        <v>2</v>
      </c>
      <c r="T47" s="28">
        <f>VLOOKUP($G47&amp;T$5,BASE!$P$2:$Q$617,2,0)</f>
        <v>2</v>
      </c>
      <c r="U47" s="28">
        <f>VLOOKUP($G47&amp;U$5,BASE!$P$2:$Q$617,2,0)</f>
        <v>3</v>
      </c>
      <c r="V47" s="28">
        <f>VLOOKUP($G47&amp;V$5,BASE!$P$2:$Q$617,2,0)</f>
        <v>2</v>
      </c>
      <c r="W47" s="28">
        <f>VLOOKUP($G47&amp;W$5,BASE!$P$2:$Q$617,2,0)</f>
        <v>2</v>
      </c>
      <c r="X47" s="28">
        <f>VLOOKUP($G47&amp;X$5,BASE!$P$2:$Q$617,2,0)</f>
        <v>2</v>
      </c>
      <c r="Y47" s="20">
        <f t="shared" si="1"/>
        <v>2.1428571428571428</v>
      </c>
      <c r="Z47" s="28">
        <f>VLOOKUP(G47,BASE[[NombresCalificado]:[Nivel]],15,0)</f>
        <v>2</v>
      </c>
      <c r="AA47" s="28">
        <f ca="1">OFFSET(BASE!$V$1,MATCH($G47,BASE!$F$2:$F$617,0),0)</f>
        <v>2</v>
      </c>
      <c r="AB47" s="28">
        <f ca="1">OFFSET(BASE!$X$1,MATCH($G47,BASE!$F$2:$F$617,0),0)</f>
        <v>2</v>
      </c>
      <c r="AC47" s="28">
        <f ca="1">OFFSET(BASE!$Z$1,MATCH($G47,BASE!$F$2:$F$617,0),0)</f>
        <v>3</v>
      </c>
      <c r="AD47" s="28">
        <f ca="1">OFFSET(BASE!$AB$1,MATCH($G47,BASE!$F$2:$F$617,0),0)</f>
        <v>2</v>
      </c>
      <c r="AE47" s="19"/>
    </row>
    <row r="48" spans="2:31" ht="15.75" x14ac:dyDescent="0.3">
      <c r="B48" s="19" t="s">
        <v>207</v>
      </c>
      <c r="C48" s="19" t="str">
        <f ca="1">OFFSET(BASE!$A$1,MATCH(D48,BASE!B:B,0),0)</f>
        <v>S78302</v>
      </c>
      <c r="D48" s="19" t="str">
        <f ca="1">OFFSET(BASE!$B$1,MATCH(G48,BASE!F:F,0),0)</f>
        <v>JUAN CARLOS SILVA SANTISTEBAN ALEGRE</v>
      </c>
      <c r="E48" s="19" t="str">
        <f ca="1">OFFSET(BASE!$B$1,MATCH(G48,BASE!F:F,0),1)</f>
        <v>-</v>
      </c>
      <c r="F48" s="19" t="str">
        <v>S03329</v>
      </c>
      <c r="G48" s="19" t="str">
        <v>ALBERTO LUIS ALFONSO MAC LEOD MONTOYA</v>
      </c>
      <c r="H48" s="27" t="str">
        <f>VLOOKUP(G48,BASE!$F$2:$AC$617,7,0)</f>
        <v>CL</v>
      </c>
      <c r="I48" s="19" t="s">
        <v>189</v>
      </c>
      <c r="J48" s="19" t="s">
        <v>350</v>
      </c>
      <c r="K48" s="28">
        <f>VLOOKUP($G48&amp;K$5,BASE!$P$2:$Q$617,2,0)</f>
        <v>3</v>
      </c>
      <c r="L48" s="28">
        <f>VLOOKUP($G48&amp;L$5,BASE!$P$2:$Q$617,2,0)</f>
        <v>3</v>
      </c>
      <c r="M48" s="28">
        <f>VLOOKUP($G48&amp;M$5,BASE!$P$2:$Q$617,2,0)</f>
        <v>3</v>
      </c>
      <c r="N48" s="28">
        <f>VLOOKUP($G48&amp;N$5,BASE!$P$2:$Q$617,2,0)</f>
        <v>3</v>
      </c>
      <c r="O48" s="28">
        <f>VLOOKUP($G48&amp;O$5,BASE!$P$2:$Q$617,2,0)</f>
        <v>3</v>
      </c>
      <c r="P48" s="28">
        <f>VLOOKUP($G48&amp;P$5,BASE!$P$2:$Q$617,2,0)</f>
        <v>3</v>
      </c>
      <c r="Q48" s="28">
        <f>VLOOKUP($G48&amp;Q$5,BASE!$P$2:$Q$617,2,0)</f>
        <v>3</v>
      </c>
      <c r="R48" s="28">
        <f>VLOOKUP($G48&amp;R$5,BASE!$P$2:$Q$617,2,0)</f>
        <v>3</v>
      </c>
      <c r="S48" s="28">
        <f>VLOOKUP($G48&amp;S$5,BASE!$P$2:$Q$617,2,0)</f>
        <v>4</v>
      </c>
      <c r="T48" s="28">
        <f>VLOOKUP($G48&amp;T$5,BASE!$P$2:$Q$617,2,0)</f>
        <v>3</v>
      </c>
      <c r="U48" s="28">
        <f>VLOOKUP($G48&amp;U$5,BASE!$P$2:$Q$617,2,0)</f>
        <v>4</v>
      </c>
      <c r="V48" s="28">
        <f>VLOOKUP($G48&amp;V$5,BASE!$P$2:$Q$617,2,0)</f>
        <v>3</v>
      </c>
      <c r="W48" s="28">
        <f>VLOOKUP($G48&amp;W$5,BASE!$P$2:$Q$617,2,0)</f>
        <v>4</v>
      </c>
      <c r="X48" s="28">
        <f>VLOOKUP($G48&amp;X$5,BASE!$P$2:$Q$617,2,0)</f>
        <v>3</v>
      </c>
      <c r="Y48" s="20">
        <f t="shared" si="1"/>
        <v>3.2142857142857144</v>
      </c>
      <c r="Z48" s="28">
        <f>VLOOKUP(G48,BASE[[NombresCalificado]:[Nivel]],15,0)</f>
        <v>3</v>
      </c>
      <c r="AA48" s="28">
        <f ca="1">OFFSET(BASE!$V$1,MATCH($G48,BASE!$F$2:$F$617,0),0)</f>
        <v>4</v>
      </c>
      <c r="AB48" s="28">
        <f ca="1">OFFSET(BASE!$X$1,MATCH($G48,BASE!$F$2:$F$617,0),0)</f>
        <v>4</v>
      </c>
      <c r="AC48" s="28">
        <f ca="1">OFFSET(BASE!$Z$1,MATCH($G48,BASE!$F$2:$F$617,0),0)</f>
        <v>4</v>
      </c>
      <c r="AD48" s="28">
        <f ca="1">OFFSET(BASE!$AB$1,MATCH($G48,BASE!$F$2:$F$617,0),0)</f>
        <v>3</v>
      </c>
      <c r="AE48" s="19"/>
    </row>
    <row r="49" spans="2:31" ht="15.75" x14ac:dyDescent="0.3">
      <c r="B49" s="19" t="s">
        <v>207</v>
      </c>
      <c r="C49" s="19" t="str">
        <f ca="1">OFFSET(BASE!$A$1,MATCH(D49,BASE!B:B,0),0)</f>
        <v>S95262</v>
      </c>
      <c r="D49" s="19" t="str">
        <f ca="1">OFFSET(BASE!$B$1,MATCH(G49,BASE!F:F,0),0)</f>
        <v>MARTIN IRVING MANRIQUE FLORES</v>
      </c>
      <c r="E49" s="19" t="str">
        <f ca="1">OFFSET(BASE!$B$1,MATCH(G49,BASE!F:F,0),1)</f>
        <v>CL</v>
      </c>
      <c r="F49" s="19" t="str">
        <v>S05151</v>
      </c>
      <c r="G49" s="19" t="str">
        <v>EDWIN CRISANTO MOLERO MUÑOZ</v>
      </c>
      <c r="H49" s="27" t="str">
        <f>VLOOKUP(G49,BASE!$F$2:$AC$617,7,0)</f>
        <v>TM</v>
      </c>
      <c r="I49" s="19" t="s">
        <v>191</v>
      </c>
      <c r="J49" s="19" t="s">
        <v>350</v>
      </c>
      <c r="K49" s="28">
        <f>VLOOKUP($G49&amp;K$5,BASE!$P$2:$Q$617,2,0)</f>
        <v>3</v>
      </c>
      <c r="L49" s="28">
        <f>VLOOKUP($G49&amp;L$5,BASE!$P$2:$Q$617,2,0)</f>
        <v>2</v>
      </c>
      <c r="M49" s="28">
        <f>VLOOKUP($G49&amp;M$5,BASE!$P$2:$Q$617,2,0)</f>
        <v>2</v>
      </c>
      <c r="N49" s="28">
        <f>VLOOKUP($G49&amp;N$5,BASE!$P$2:$Q$617,2,0)</f>
        <v>3</v>
      </c>
      <c r="O49" s="28">
        <f>VLOOKUP($G49&amp;O$5,BASE!$P$2:$Q$617,2,0)</f>
        <v>2</v>
      </c>
      <c r="P49" s="28">
        <f>VLOOKUP($G49&amp;P$5,BASE!$P$2:$Q$617,2,0)</f>
        <v>2</v>
      </c>
      <c r="Q49" s="28">
        <f>VLOOKUP($G49&amp;Q$5,BASE!$P$2:$Q$617,2,0)</f>
        <v>1</v>
      </c>
      <c r="R49" s="28">
        <f>VLOOKUP($G49&amp;R$5,BASE!$P$2:$Q$617,2,0)</f>
        <v>1</v>
      </c>
      <c r="S49" s="28">
        <f>VLOOKUP($G49&amp;S$5,BASE!$P$2:$Q$617,2,0)</f>
        <v>3</v>
      </c>
      <c r="T49" s="28">
        <f>VLOOKUP($G49&amp;T$5,BASE!$P$2:$Q$617,2,0)</f>
        <v>3</v>
      </c>
      <c r="U49" s="28">
        <f>VLOOKUP($G49&amp;U$5,BASE!$P$2:$Q$617,2,0)</f>
        <v>3</v>
      </c>
      <c r="V49" s="28">
        <f>VLOOKUP($G49&amp;V$5,BASE!$P$2:$Q$617,2,0)</f>
        <v>2</v>
      </c>
      <c r="W49" s="28">
        <f>VLOOKUP($G49&amp;W$5,BASE!$P$2:$Q$617,2,0)</f>
        <v>3</v>
      </c>
      <c r="X49" s="28">
        <f>VLOOKUP($G49&amp;X$5,BASE!$P$2:$Q$617,2,0)</f>
        <v>2</v>
      </c>
      <c r="Y49" s="20">
        <f t="shared" si="1"/>
        <v>2.2857142857142856</v>
      </c>
      <c r="Z49" s="28">
        <f>VLOOKUP(G49,BASE[[NombresCalificado]:[Nivel]],15,0)</f>
        <v>2</v>
      </c>
      <c r="AA49" s="28">
        <f ca="1">OFFSET(BASE!$V$1,MATCH($G49,BASE!$F$2:$F$617,0),0)</f>
        <v>3</v>
      </c>
      <c r="AB49" s="28">
        <f ca="1">OFFSET(BASE!$X$1,MATCH($G49,BASE!$F$2:$F$617,0),0)</f>
        <v>2</v>
      </c>
      <c r="AC49" s="28">
        <f ca="1">OFFSET(BASE!$Z$1,MATCH($G49,BASE!$F$2:$F$617,0),0)</f>
        <v>3</v>
      </c>
      <c r="AD49" s="28">
        <f ca="1">OFFSET(BASE!$AB$1,MATCH($G49,BASE!$F$2:$F$617,0),0)</f>
        <v>2</v>
      </c>
      <c r="AE49" s="19"/>
    </row>
  </sheetData>
  <autoFilter ref="D5:J49" xr:uid="{2ED88BBE-68D4-4422-9D77-F912C8DF9538}"/>
  <mergeCells count="2">
    <mergeCell ref="K3:Y3"/>
    <mergeCell ref="Z3:AC3"/>
  </mergeCells>
  <conditionalFormatting sqref="AA6:AC49">
    <cfRule type="colorScale" priority="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D6:AD49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6:X49">
    <cfRule type="colorScale" priority="4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6:Z4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U110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44.28515625" bestFit="1" customWidth="1"/>
    <col min="3" max="3" width="12.140625" bestFit="1" customWidth="1"/>
    <col min="4" max="21" width="3.7109375" bestFit="1" customWidth="1"/>
  </cols>
  <sheetData>
    <row r="1" spans="1:21" x14ac:dyDescent="0.25">
      <c r="A1" s="2" t="s">
        <v>15</v>
      </c>
      <c r="B1" t="s" vm="3">
        <v>40</v>
      </c>
    </row>
    <row r="2" spans="1:21" x14ac:dyDescent="0.25">
      <c r="A2" s="2" t="s">
        <v>2</v>
      </c>
      <c r="B2" t="s" vm="1">
        <v>40</v>
      </c>
    </row>
    <row r="4" spans="1:21" x14ac:dyDescent="0.25">
      <c r="A4" s="2" t="s">
        <v>47</v>
      </c>
      <c r="C4" s="2" t="s">
        <v>3</v>
      </c>
    </row>
    <row r="5" spans="1:21" ht="164.25" x14ac:dyDescent="0.25">
      <c r="A5" s="2" t="s">
        <v>8</v>
      </c>
      <c r="B5" s="2" t="s">
        <v>14</v>
      </c>
      <c r="C5" s="9" t="s">
        <v>61</v>
      </c>
      <c r="D5" s="9" t="s">
        <v>60</v>
      </c>
      <c r="E5" s="9" t="s">
        <v>175</v>
      </c>
      <c r="F5" s="9" t="s">
        <v>176</v>
      </c>
      <c r="G5" s="9" t="s">
        <v>172</v>
      </c>
      <c r="H5" s="9" t="s">
        <v>174</v>
      </c>
      <c r="I5" s="9" t="s">
        <v>177</v>
      </c>
      <c r="J5" s="9" t="s">
        <v>178</v>
      </c>
      <c r="K5" s="9" t="s">
        <v>173</v>
      </c>
      <c r="L5" s="9" t="s">
        <v>179</v>
      </c>
      <c r="M5" s="9" t="s">
        <v>180</v>
      </c>
      <c r="N5" s="9" t="s">
        <v>165</v>
      </c>
      <c r="O5" s="9" t="s">
        <v>166</v>
      </c>
      <c r="P5" s="9" t="s">
        <v>167</v>
      </c>
      <c r="Q5" s="9" t="s">
        <v>168</v>
      </c>
      <c r="R5" s="9" t="s">
        <v>169</v>
      </c>
      <c r="S5" s="9" t="s">
        <v>170</v>
      </c>
      <c r="T5" s="9" t="s">
        <v>171</v>
      </c>
      <c r="U5" s="9" t="s">
        <v>164</v>
      </c>
    </row>
    <row r="6" spans="1:21" x14ac:dyDescent="0.25">
      <c r="A6" t="s">
        <v>6</v>
      </c>
      <c r="B6" t="s">
        <v>136</v>
      </c>
      <c r="C6">
        <v>1</v>
      </c>
      <c r="D6">
        <v>2</v>
      </c>
      <c r="E6">
        <v>2</v>
      </c>
      <c r="F6">
        <v>2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2</v>
      </c>
      <c r="N6">
        <v>2</v>
      </c>
      <c r="O6">
        <v>0</v>
      </c>
      <c r="P6">
        <v>2</v>
      </c>
      <c r="Q6">
        <v>1</v>
      </c>
      <c r="R6">
        <v>0</v>
      </c>
      <c r="S6">
        <v>2</v>
      </c>
      <c r="T6">
        <v>2</v>
      </c>
      <c r="U6">
        <v>0</v>
      </c>
    </row>
    <row r="7" spans="1:21" x14ac:dyDescent="0.25">
      <c r="B7" t="s">
        <v>69</v>
      </c>
      <c r="C7">
        <v>2</v>
      </c>
      <c r="D7">
        <v>2</v>
      </c>
      <c r="E7">
        <v>3</v>
      </c>
      <c r="F7">
        <v>2</v>
      </c>
      <c r="G7">
        <v>1</v>
      </c>
      <c r="H7">
        <v>3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0</v>
      </c>
      <c r="P7">
        <v>1</v>
      </c>
      <c r="Q7">
        <v>0</v>
      </c>
      <c r="R7">
        <v>1</v>
      </c>
      <c r="S7">
        <v>3</v>
      </c>
      <c r="T7">
        <v>2</v>
      </c>
      <c r="U7">
        <v>2</v>
      </c>
    </row>
    <row r="8" spans="1:21" x14ac:dyDescent="0.25">
      <c r="B8" t="s">
        <v>127</v>
      </c>
      <c r="C8">
        <v>0</v>
      </c>
      <c r="D8">
        <v>2</v>
      </c>
      <c r="E8">
        <v>3</v>
      </c>
      <c r="F8">
        <v>2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2</v>
      </c>
      <c r="N8">
        <v>2</v>
      </c>
      <c r="O8">
        <v>0</v>
      </c>
      <c r="P8">
        <v>2</v>
      </c>
      <c r="Q8">
        <v>1</v>
      </c>
      <c r="R8">
        <v>0</v>
      </c>
      <c r="S8">
        <v>2</v>
      </c>
      <c r="T8">
        <v>2</v>
      </c>
      <c r="U8">
        <v>0</v>
      </c>
    </row>
    <row r="9" spans="1:21" x14ac:dyDescent="0.25">
      <c r="B9" t="s">
        <v>185</v>
      </c>
      <c r="C9">
        <v>2</v>
      </c>
      <c r="D9">
        <v>2</v>
      </c>
      <c r="E9">
        <v>2</v>
      </c>
      <c r="F9">
        <v>1</v>
      </c>
      <c r="G9">
        <v>0</v>
      </c>
      <c r="H9">
        <v>2</v>
      </c>
      <c r="I9">
        <v>0</v>
      </c>
      <c r="J9">
        <v>2</v>
      </c>
      <c r="K9">
        <v>2</v>
      </c>
      <c r="L9">
        <v>1</v>
      </c>
      <c r="M9">
        <v>1</v>
      </c>
      <c r="N9">
        <v>2</v>
      </c>
      <c r="O9">
        <v>0</v>
      </c>
      <c r="P9">
        <v>2</v>
      </c>
      <c r="Q9">
        <v>1</v>
      </c>
      <c r="R9">
        <v>1</v>
      </c>
      <c r="S9">
        <v>2</v>
      </c>
      <c r="T9">
        <v>2</v>
      </c>
      <c r="U9">
        <v>1</v>
      </c>
    </row>
    <row r="10" spans="1:21" x14ac:dyDescent="0.25">
      <c r="B10" t="s">
        <v>130</v>
      </c>
      <c r="C10">
        <v>3</v>
      </c>
      <c r="D10">
        <v>3</v>
      </c>
      <c r="E10">
        <v>3</v>
      </c>
      <c r="F10">
        <v>3</v>
      </c>
      <c r="G10">
        <v>0</v>
      </c>
      <c r="H10">
        <v>3</v>
      </c>
      <c r="I10">
        <v>0</v>
      </c>
      <c r="J10">
        <v>3</v>
      </c>
      <c r="K10">
        <v>0</v>
      </c>
      <c r="L10">
        <v>3</v>
      </c>
      <c r="M10">
        <v>3</v>
      </c>
      <c r="N10">
        <v>2</v>
      </c>
      <c r="O10">
        <v>0</v>
      </c>
      <c r="P10">
        <v>0</v>
      </c>
      <c r="Q10">
        <v>0</v>
      </c>
      <c r="R10">
        <v>0</v>
      </c>
      <c r="S10">
        <v>1</v>
      </c>
      <c r="T10">
        <v>3</v>
      </c>
      <c r="U10">
        <v>0</v>
      </c>
    </row>
    <row r="11" spans="1:21" x14ac:dyDescent="0.25">
      <c r="B11" t="s">
        <v>113</v>
      </c>
      <c r="C11">
        <v>1</v>
      </c>
      <c r="D11">
        <v>3</v>
      </c>
      <c r="E11">
        <v>2</v>
      </c>
      <c r="F11">
        <v>3</v>
      </c>
      <c r="G11">
        <v>0</v>
      </c>
      <c r="H11">
        <v>4</v>
      </c>
      <c r="I11">
        <v>0</v>
      </c>
      <c r="J11">
        <v>3</v>
      </c>
      <c r="K11">
        <v>1</v>
      </c>
      <c r="L11">
        <v>0</v>
      </c>
      <c r="M11">
        <v>4</v>
      </c>
      <c r="N11">
        <v>2</v>
      </c>
      <c r="O11">
        <v>0</v>
      </c>
      <c r="P11">
        <v>1</v>
      </c>
      <c r="Q11">
        <v>0</v>
      </c>
      <c r="R11">
        <v>0</v>
      </c>
      <c r="S11">
        <v>2</v>
      </c>
      <c r="T11">
        <v>2</v>
      </c>
      <c r="U11">
        <v>0</v>
      </c>
    </row>
    <row r="12" spans="1:21" x14ac:dyDescent="0.25">
      <c r="B12" t="s">
        <v>109</v>
      </c>
      <c r="C12">
        <v>0</v>
      </c>
      <c r="D12">
        <v>2</v>
      </c>
      <c r="E12">
        <v>2</v>
      </c>
      <c r="F12">
        <v>1</v>
      </c>
      <c r="G12">
        <v>0</v>
      </c>
      <c r="H12">
        <v>2</v>
      </c>
      <c r="I12">
        <v>0</v>
      </c>
      <c r="J12">
        <v>2</v>
      </c>
      <c r="K12">
        <v>0</v>
      </c>
      <c r="L12">
        <v>0</v>
      </c>
      <c r="M12">
        <v>1</v>
      </c>
      <c r="N12">
        <v>1</v>
      </c>
      <c r="O12">
        <v>0</v>
      </c>
      <c r="P12">
        <v>1</v>
      </c>
      <c r="Q12">
        <v>0</v>
      </c>
      <c r="R12">
        <v>0</v>
      </c>
      <c r="S12">
        <v>1</v>
      </c>
      <c r="T12">
        <v>2</v>
      </c>
      <c r="U12">
        <v>0</v>
      </c>
    </row>
    <row r="13" spans="1:21" x14ac:dyDescent="0.25">
      <c r="B13" t="s">
        <v>145</v>
      </c>
      <c r="C13">
        <v>2</v>
      </c>
      <c r="D13">
        <v>3</v>
      </c>
      <c r="E13">
        <v>2</v>
      </c>
      <c r="F13">
        <v>2</v>
      </c>
      <c r="G13">
        <v>0</v>
      </c>
      <c r="H13">
        <v>3</v>
      </c>
      <c r="I13">
        <v>0</v>
      </c>
      <c r="J13">
        <v>2</v>
      </c>
      <c r="K13">
        <v>0</v>
      </c>
      <c r="L13">
        <v>1</v>
      </c>
      <c r="M13">
        <v>2</v>
      </c>
      <c r="N13">
        <v>2</v>
      </c>
      <c r="O13">
        <v>0</v>
      </c>
      <c r="P13">
        <v>2</v>
      </c>
      <c r="Q13">
        <v>0</v>
      </c>
      <c r="R13">
        <v>0</v>
      </c>
      <c r="S13">
        <v>2</v>
      </c>
      <c r="T13">
        <v>1</v>
      </c>
      <c r="U13">
        <v>0</v>
      </c>
    </row>
    <row r="14" spans="1:21" x14ac:dyDescent="0.25">
      <c r="B14" t="s">
        <v>118</v>
      </c>
      <c r="C14">
        <v>0</v>
      </c>
      <c r="D14">
        <v>2</v>
      </c>
      <c r="E14">
        <v>2</v>
      </c>
      <c r="F14">
        <v>1</v>
      </c>
      <c r="G14">
        <v>0</v>
      </c>
      <c r="H14">
        <v>2</v>
      </c>
      <c r="I14">
        <v>0</v>
      </c>
      <c r="J14">
        <v>2</v>
      </c>
      <c r="K14">
        <v>0</v>
      </c>
      <c r="L14">
        <v>0</v>
      </c>
      <c r="M14">
        <v>1</v>
      </c>
      <c r="N14">
        <v>1</v>
      </c>
      <c r="O14">
        <v>0</v>
      </c>
      <c r="P14">
        <v>1</v>
      </c>
      <c r="Q14">
        <v>0</v>
      </c>
      <c r="R14">
        <v>0</v>
      </c>
      <c r="S14">
        <v>2</v>
      </c>
      <c r="T14">
        <v>2</v>
      </c>
      <c r="U14">
        <v>0</v>
      </c>
    </row>
    <row r="15" spans="1:21" x14ac:dyDescent="0.25">
      <c r="B15" t="s">
        <v>140</v>
      </c>
      <c r="C15">
        <v>2</v>
      </c>
      <c r="D15">
        <v>2</v>
      </c>
      <c r="E15">
        <v>2</v>
      </c>
      <c r="F15">
        <v>2</v>
      </c>
      <c r="G15">
        <v>0</v>
      </c>
      <c r="H15">
        <v>2</v>
      </c>
      <c r="I15">
        <v>0</v>
      </c>
      <c r="J15">
        <v>2</v>
      </c>
      <c r="K15">
        <v>1</v>
      </c>
      <c r="L15">
        <v>1</v>
      </c>
      <c r="M15">
        <v>3</v>
      </c>
      <c r="N15">
        <v>2</v>
      </c>
      <c r="O15">
        <v>0</v>
      </c>
      <c r="P15">
        <v>2</v>
      </c>
      <c r="Q15">
        <v>0</v>
      </c>
      <c r="R15">
        <v>0</v>
      </c>
      <c r="S15">
        <v>2</v>
      </c>
      <c r="T15">
        <v>2</v>
      </c>
      <c r="U15">
        <v>0</v>
      </c>
    </row>
    <row r="16" spans="1:21" x14ac:dyDescent="0.25">
      <c r="B16" t="s">
        <v>188</v>
      </c>
      <c r="C16">
        <v>2</v>
      </c>
      <c r="D16">
        <v>2</v>
      </c>
      <c r="E16">
        <v>2</v>
      </c>
      <c r="F16">
        <v>1</v>
      </c>
      <c r="G16">
        <v>1</v>
      </c>
      <c r="H16">
        <v>2</v>
      </c>
      <c r="I16">
        <v>1</v>
      </c>
      <c r="J16">
        <v>2</v>
      </c>
      <c r="K16">
        <v>2</v>
      </c>
      <c r="L16">
        <v>2</v>
      </c>
      <c r="M16">
        <v>2</v>
      </c>
      <c r="N16">
        <v>2</v>
      </c>
      <c r="O16">
        <v>0</v>
      </c>
      <c r="P16">
        <v>2</v>
      </c>
      <c r="Q16">
        <v>0</v>
      </c>
      <c r="R16">
        <v>1</v>
      </c>
      <c r="S16">
        <v>2</v>
      </c>
      <c r="T16">
        <v>2</v>
      </c>
      <c r="U16">
        <v>2</v>
      </c>
    </row>
    <row r="17" spans="2:21" x14ac:dyDescent="0.25">
      <c r="B17" t="s">
        <v>98</v>
      </c>
      <c r="C17">
        <v>2</v>
      </c>
      <c r="D17">
        <v>2</v>
      </c>
      <c r="E17">
        <v>2</v>
      </c>
      <c r="F17">
        <v>1</v>
      </c>
      <c r="G17">
        <v>0</v>
      </c>
      <c r="H17">
        <v>3</v>
      </c>
      <c r="I17">
        <v>0</v>
      </c>
      <c r="J17">
        <v>2</v>
      </c>
      <c r="K17">
        <v>1</v>
      </c>
      <c r="L17">
        <v>2</v>
      </c>
      <c r="M17">
        <v>2</v>
      </c>
      <c r="N17">
        <v>2</v>
      </c>
      <c r="O17">
        <v>2</v>
      </c>
      <c r="P17">
        <v>2</v>
      </c>
      <c r="Q17">
        <v>0</v>
      </c>
      <c r="R17">
        <v>0</v>
      </c>
      <c r="S17">
        <v>2</v>
      </c>
      <c r="T17">
        <v>2</v>
      </c>
      <c r="U17">
        <v>0</v>
      </c>
    </row>
    <row r="18" spans="2:21" x14ac:dyDescent="0.25">
      <c r="B18" t="s">
        <v>148</v>
      </c>
      <c r="C18">
        <v>2</v>
      </c>
      <c r="D18">
        <v>3</v>
      </c>
      <c r="E18">
        <v>3</v>
      </c>
      <c r="F18">
        <v>2</v>
      </c>
      <c r="G18">
        <v>0</v>
      </c>
      <c r="H18">
        <v>0</v>
      </c>
      <c r="I18">
        <v>1</v>
      </c>
      <c r="J18">
        <v>3</v>
      </c>
      <c r="K18">
        <v>2</v>
      </c>
      <c r="L18">
        <v>3</v>
      </c>
      <c r="M18">
        <v>0</v>
      </c>
      <c r="N18">
        <v>3</v>
      </c>
      <c r="O18">
        <v>0</v>
      </c>
      <c r="P18">
        <v>2</v>
      </c>
      <c r="Q18">
        <v>1</v>
      </c>
      <c r="R18">
        <v>1</v>
      </c>
      <c r="S18">
        <v>3</v>
      </c>
      <c r="T18">
        <v>3</v>
      </c>
      <c r="U18">
        <v>1</v>
      </c>
    </row>
    <row r="19" spans="2:21" x14ac:dyDescent="0.25">
      <c r="B19" t="s">
        <v>138</v>
      </c>
      <c r="C19">
        <v>0</v>
      </c>
      <c r="D19">
        <v>2</v>
      </c>
      <c r="E19">
        <v>3</v>
      </c>
      <c r="F19">
        <v>2</v>
      </c>
      <c r="G19">
        <v>0</v>
      </c>
      <c r="H19">
        <v>3</v>
      </c>
      <c r="I19">
        <v>0</v>
      </c>
      <c r="J19">
        <v>2</v>
      </c>
      <c r="K19">
        <v>0</v>
      </c>
      <c r="L19">
        <v>0</v>
      </c>
      <c r="M19">
        <v>3</v>
      </c>
      <c r="N19">
        <v>2</v>
      </c>
      <c r="O19">
        <v>0</v>
      </c>
      <c r="P19">
        <v>2</v>
      </c>
      <c r="Q19">
        <v>0</v>
      </c>
      <c r="R19">
        <v>0</v>
      </c>
      <c r="S19">
        <v>2</v>
      </c>
      <c r="T19">
        <v>2</v>
      </c>
      <c r="U19">
        <v>0</v>
      </c>
    </row>
    <row r="20" spans="2:21" x14ac:dyDescent="0.25">
      <c r="B20" t="s">
        <v>135</v>
      </c>
      <c r="C20">
        <v>0</v>
      </c>
      <c r="D20">
        <v>2</v>
      </c>
      <c r="E20">
        <v>1</v>
      </c>
      <c r="F20">
        <v>1</v>
      </c>
      <c r="G20">
        <v>0</v>
      </c>
      <c r="H20">
        <v>2</v>
      </c>
      <c r="I20">
        <v>0</v>
      </c>
      <c r="J20">
        <v>1</v>
      </c>
      <c r="K20">
        <v>0</v>
      </c>
      <c r="L20">
        <v>0</v>
      </c>
      <c r="M20">
        <v>1</v>
      </c>
      <c r="N20">
        <v>1</v>
      </c>
      <c r="O20">
        <v>0</v>
      </c>
      <c r="P20">
        <v>1</v>
      </c>
      <c r="Q20">
        <v>0</v>
      </c>
      <c r="R20">
        <v>0</v>
      </c>
      <c r="S20">
        <v>1</v>
      </c>
      <c r="T20">
        <v>2</v>
      </c>
      <c r="U20">
        <v>0</v>
      </c>
    </row>
    <row r="21" spans="2:21" x14ac:dyDescent="0.25">
      <c r="B21" t="s">
        <v>156</v>
      </c>
      <c r="C21">
        <v>2</v>
      </c>
      <c r="D21">
        <v>3</v>
      </c>
      <c r="E21">
        <v>3</v>
      </c>
      <c r="F21">
        <v>2</v>
      </c>
      <c r="G21">
        <v>0</v>
      </c>
      <c r="H21">
        <v>2</v>
      </c>
      <c r="I21">
        <v>0</v>
      </c>
      <c r="J21">
        <v>2</v>
      </c>
      <c r="K21">
        <v>1</v>
      </c>
      <c r="L21">
        <v>2</v>
      </c>
      <c r="M21">
        <v>2</v>
      </c>
      <c r="N21">
        <v>2</v>
      </c>
      <c r="O21">
        <v>0</v>
      </c>
      <c r="P21">
        <v>2</v>
      </c>
      <c r="Q21">
        <v>1</v>
      </c>
      <c r="R21">
        <v>0</v>
      </c>
      <c r="S21">
        <v>2</v>
      </c>
      <c r="T21">
        <v>3</v>
      </c>
      <c r="U21">
        <v>0</v>
      </c>
    </row>
    <row r="22" spans="2:21" x14ac:dyDescent="0.25">
      <c r="B22" t="s">
        <v>105</v>
      </c>
      <c r="C22">
        <v>1</v>
      </c>
      <c r="D22">
        <v>2</v>
      </c>
      <c r="E22">
        <v>2</v>
      </c>
      <c r="F22">
        <v>1</v>
      </c>
      <c r="G22">
        <v>0</v>
      </c>
      <c r="H22">
        <v>2</v>
      </c>
      <c r="I22">
        <v>0</v>
      </c>
      <c r="J22">
        <v>2</v>
      </c>
      <c r="K22">
        <v>0</v>
      </c>
      <c r="L22">
        <v>0</v>
      </c>
      <c r="M22">
        <v>2</v>
      </c>
      <c r="N22">
        <v>1</v>
      </c>
      <c r="O22">
        <v>0</v>
      </c>
      <c r="P22">
        <v>2</v>
      </c>
      <c r="Q22">
        <v>1</v>
      </c>
      <c r="R22">
        <v>0</v>
      </c>
      <c r="S22">
        <v>1</v>
      </c>
      <c r="T22">
        <v>2</v>
      </c>
      <c r="U22">
        <v>0</v>
      </c>
    </row>
    <row r="23" spans="2:21" x14ac:dyDescent="0.25">
      <c r="B23" t="s">
        <v>87</v>
      </c>
      <c r="C23">
        <v>2</v>
      </c>
      <c r="D23">
        <v>3</v>
      </c>
      <c r="E23">
        <v>2</v>
      </c>
      <c r="F23">
        <v>0</v>
      </c>
      <c r="G23">
        <v>0</v>
      </c>
      <c r="H23">
        <v>3</v>
      </c>
      <c r="I23">
        <v>0</v>
      </c>
      <c r="J23">
        <v>1</v>
      </c>
      <c r="K23">
        <v>2</v>
      </c>
      <c r="L23">
        <v>1</v>
      </c>
      <c r="M23">
        <v>2</v>
      </c>
      <c r="N23">
        <v>2</v>
      </c>
      <c r="O23">
        <v>0</v>
      </c>
      <c r="P23">
        <v>2</v>
      </c>
      <c r="Q23">
        <v>0</v>
      </c>
      <c r="R23">
        <v>0</v>
      </c>
      <c r="S23">
        <v>2</v>
      </c>
      <c r="T23">
        <v>2</v>
      </c>
      <c r="U23">
        <v>0</v>
      </c>
    </row>
    <row r="24" spans="2:21" x14ac:dyDescent="0.25">
      <c r="B24" t="s">
        <v>144</v>
      </c>
      <c r="C24">
        <v>2</v>
      </c>
      <c r="D24">
        <v>3</v>
      </c>
      <c r="E24">
        <v>2</v>
      </c>
      <c r="F24">
        <v>2</v>
      </c>
      <c r="G24">
        <v>0</v>
      </c>
      <c r="H24">
        <v>2</v>
      </c>
      <c r="I24">
        <v>0</v>
      </c>
      <c r="J24">
        <v>2</v>
      </c>
      <c r="K24">
        <v>2</v>
      </c>
      <c r="L24">
        <v>3</v>
      </c>
      <c r="M24">
        <v>2</v>
      </c>
      <c r="N24">
        <v>2</v>
      </c>
      <c r="O24">
        <v>0</v>
      </c>
      <c r="P24">
        <v>0</v>
      </c>
      <c r="Q24">
        <v>0</v>
      </c>
      <c r="R24">
        <v>0</v>
      </c>
      <c r="S24">
        <v>0</v>
      </c>
      <c r="T24">
        <v>2</v>
      </c>
      <c r="U24">
        <v>0</v>
      </c>
    </row>
    <row r="25" spans="2:21" x14ac:dyDescent="0.25">
      <c r="B25" t="s">
        <v>128</v>
      </c>
      <c r="C25">
        <v>1</v>
      </c>
      <c r="D25">
        <v>2</v>
      </c>
      <c r="E25">
        <v>1</v>
      </c>
      <c r="F25">
        <v>1</v>
      </c>
      <c r="G25">
        <v>0</v>
      </c>
      <c r="H25">
        <v>2</v>
      </c>
      <c r="I25">
        <v>0</v>
      </c>
      <c r="J25">
        <v>2</v>
      </c>
      <c r="K25">
        <v>1</v>
      </c>
      <c r="L25">
        <v>2</v>
      </c>
      <c r="M25">
        <v>2</v>
      </c>
      <c r="N25">
        <v>1</v>
      </c>
      <c r="O25">
        <v>0</v>
      </c>
      <c r="P25">
        <v>1</v>
      </c>
      <c r="Q25">
        <v>0</v>
      </c>
      <c r="R25">
        <v>0</v>
      </c>
      <c r="S25">
        <v>1</v>
      </c>
      <c r="T25">
        <v>2</v>
      </c>
      <c r="U25">
        <v>0</v>
      </c>
    </row>
    <row r="26" spans="2:21" x14ac:dyDescent="0.25">
      <c r="B26" t="s">
        <v>122</v>
      </c>
      <c r="C26">
        <v>2</v>
      </c>
      <c r="D26">
        <v>2</v>
      </c>
      <c r="E26">
        <v>2</v>
      </c>
      <c r="F26">
        <v>2</v>
      </c>
      <c r="G26">
        <v>0</v>
      </c>
      <c r="H26">
        <v>2</v>
      </c>
      <c r="I26">
        <v>0</v>
      </c>
      <c r="J26">
        <v>2</v>
      </c>
      <c r="K26">
        <v>1</v>
      </c>
      <c r="L26">
        <v>3</v>
      </c>
      <c r="M26">
        <v>1</v>
      </c>
      <c r="N26">
        <v>2</v>
      </c>
      <c r="O26">
        <v>0</v>
      </c>
      <c r="P26">
        <v>3</v>
      </c>
      <c r="Q26">
        <v>0</v>
      </c>
      <c r="R26">
        <v>1</v>
      </c>
      <c r="S26">
        <v>1</v>
      </c>
      <c r="T26">
        <v>2</v>
      </c>
      <c r="U26">
        <v>1</v>
      </c>
    </row>
    <row r="27" spans="2:21" x14ac:dyDescent="0.25">
      <c r="B27" t="s">
        <v>186</v>
      </c>
      <c r="C27">
        <v>1</v>
      </c>
      <c r="D27">
        <v>3</v>
      </c>
      <c r="E27">
        <v>3</v>
      </c>
      <c r="F27">
        <v>1</v>
      </c>
      <c r="G27">
        <v>0</v>
      </c>
      <c r="H27">
        <v>3</v>
      </c>
      <c r="I27">
        <v>1</v>
      </c>
      <c r="J27">
        <v>2</v>
      </c>
      <c r="K27">
        <v>1</v>
      </c>
      <c r="L27">
        <v>2</v>
      </c>
      <c r="M27">
        <v>2</v>
      </c>
      <c r="N27">
        <v>2</v>
      </c>
      <c r="O27">
        <v>0</v>
      </c>
      <c r="P27">
        <v>2</v>
      </c>
      <c r="Q27">
        <v>0</v>
      </c>
      <c r="R27">
        <v>1</v>
      </c>
      <c r="S27">
        <v>1</v>
      </c>
      <c r="T27">
        <v>2</v>
      </c>
      <c r="U27">
        <v>2</v>
      </c>
    </row>
    <row r="28" spans="2:21" x14ac:dyDescent="0.25">
      <c r="B28" t="s">
        <v>72</v>
      </c>
      <c r="C28">
        <v>0</v>
      </c>
      <c r="D28">
        <v>2</v>
      </c>
      <c r="E28">
        <v>2</v>
      </c>
      <c r="F28">
        <v>2</v>
      </c>
      <c r="G28">
        <v>0</v>
      </c>
      <c r="H28">
        <v>2</v>
      </c>
      <c r="I28">
        <v>0</v>
      </c>
      <c r="J28">
        <v>2</v>
      </c>
      <c r="K28">
        <v>0</v>
      </c>
      <c r="L28">
        <v>0</v>
      </c>
      <c r="M28">
        <v>3</v>
      </c>
      <c r="N28">
        <v>2</v>
      </c>
      <c r="O28">
        <v>0</v>
      </c>
      <c r="P28">
        <v>2</v>
      </c>
      <c r="Q28">
        <v>0</v>
      </c>
      <c r="R28">
        <v>0</v>
      </c>
      <c r="S28">
        <v>2</v>
      </c>
      <c r="T28">
        <v>2</v>
      </c>
      <c r="U28">
        <v>0</v>
      </c>
    </row>
    <row r="29" spans="2:21" x14ac:dyDescent="0.25">
      <c r="B29" t="s">
        <v>74</v>
      </c>
      <c r="C29">
        <v>3</v>
      </c>
      <c r="D29">
        <v>3</v>
      </c>
      <c r="E29">
        <v>3</v>
      </c>
      <c r="F29">
        <v>3</v>
      </c>
      <c r="G29">
        <v>0</v>
      </c>
      <c r="H29">
        <v>3</v>
      </c>
      <c r="I29">
        <v>0</v>
      </c>
      <c r="J29">
        <v>2</v>
      </c>
      <c r="K29">
        <v>1</v>
      </c>
      <c r="L29">
        <v>3</v>
      </c>
      <c r="M29">
        <v>3</v>
      </c>
      <c r="N29">
        <v>2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>
        <v>0</v>
      </c>
    </row>
    <row r="30" spans="2:21" x14ac:dyDescent="0.25">
      <c r="B30" t="s">
        <v>80</v>
      </c>
      <c r="C30">
        <v>3</v>
      </c>
      <c r="D30">
        <v>2</v>
      </c>
      <c r="E30">
        <v>2</v>
      </c>
      <c r="F30">
        <v>1</v>
      </c>
      <c r="G30">
        <v>0</v>
      </c>
      <c r="H30">
        <v>2</v>
      </c>
      <c r="I30">
        <v>1</v>
      </c>
      <c r="J30">
        <v>1</v>
      </c>
      <c r="K30">
        <v>2</v>
      </c>
      <c r="L30">
        <v>2</v>
      </c>
      <c r="M30">
        <v>0</v>
      </c>
      <c r="N30">
        <v>1</v>
      </c>
      <c r="O30">
        <v>0</v>
      </c>
      <c r="P30">
        <v>2</v>
      </c>
      <c r="Q30">
        <v>0</v>
      </c>
      <c r="R30">
        <v>1</v>
      </c>
      <c r="S30">
        <v>2</v>
      </c>
      <c r="T30">
        <v>3</v>
      </c>
      <c r="U30">
        <v>0</v>
      </c>
    </row>
    <row r="31" spans="2:21" x14ac:dyDescent="0.25">
      <c r="B31" t="s">
        <v>116</v>
      </c>
      <c r="C31">
        <v>0</v>
      </c>
      <c r="D31">
        <v>2</v>
      </c>
      <c r="E31">
        <v>3</v>
      </c>
      <c r="F31">
        <v>2</v>
      </c>
      <c r="G31">
        <v>0</v>
      </c>
      <c r="H31">
        <v>2</v>
      </c>
      <c r="I31">
        <v>0</v>
      </c>
      <c r="J31">
        <v>2</v>
      </c>
      <c r="K31">
        <v>0</v>
      </c>
      <c r="L31">
        <v>3</v>
      </c>
      <c r="M31">
        <v>2</v>
      </c>
      <c r="N31">
        <v>2</v>
      </c>
      <c r="O31">
        <v>0</v>
      </c>
      <c r="P31">
        <v>2</v>
      </c>
      <c r="Q31">
        <v>2</v>
      </c>
      <c r="R31">
        <v>0</v>
      </c>
      <c r="S31">
        <v>2</v>
      </c>
      <c r="T31">
        <v>2</v>
      </c>
      <c r="U31">
        <v>0</v>
      </c>
    </row>
    <row r="32" spans="2:21" x14ac:dyDescent="0.25">
      <c r="B32" t="s">
        <v>149</v>
      </c>
      <c r="C32">
        <v>2</v>
      </c>
      <c r="D32">
        <v>2</v>
      </c>
      <c r="E32">
        <v>2</v>
      </c>
      <c r="F32">
        <v>2</v>
      </c>
      <c r="G32">
        <v>0</v>
      </c>
      <c r="H32">
        <v>3</v>
      </c>
      <c r="I32">
        <v>0</v>
      </c>
      <c r="J32">
        <v>3</v>
      </c>
      <c r="K32">
        <v>2</v>
      </c>
      <c r="L32">
        <v>3</v>
      </c>
      <c r="M32">
        <v>3</v>
      </c>
      <c r="N32">
        <v>3</v>
      </c>
      <c r="O32">
        <v>0</v>
      </c>
      <c r="P32">
        <v>2</v>
      </c>
      <c r="Q32">
        <v>0</v>
      </c>
      <c r="R32">
        <v>0</v>
      </c>
      <c r="S32">
        <v>3</v>
      </c>
      <c r="T32">
        <v>2</v>
      </c>
      <c r="U32">
        <v>0</v>
      </c>
    </row>
    <row r="33" spans="1:21" x14ac:dyDescent="0.25">
      <c r="B33" t="s">
        <v>154</v>
      </c>
      <c r="C33">
        <v>2</v>
      </c>
      <c r="D33">
        <v>2</v>
      </c>
      <c r="E33">
        <v>3</v>
      </c>
      <c r="F33">
        <v>2</v>
      </c>
      <c r="G33">
        <v>0</v>
      </c>
      <c r="H33">
        <v>2</v>
      </c>
      <c r="I33">
        <v>0</v>
      </c>
      <c r="J33">
        <v>2</v>
      </c>
      <c r="K33">
        <v>2</v>
      </c>
      <c r="L33">
        <v>2</v>
      </c>
      <c r="M33">
        <v>0</v>
      </c>
      <c r="N33">
        <v>1</v>
      </c>
      <c r="O33">
        <v>0</v>
      </c>
      <c r="P33">
        <v>2</v>
      </c>
      <c r="Q33">
        <v>0</v>
      </c>
      <c r="R33">
        <v>1</v>
      </c>
      <c r="S33">
        <v>1</v>
      </c>
      <c r="T33">
        <v>2</v>
      </c>
      <c r="U33">
        <v>0</v>
      </c>
    </row>
    <row r="34" spans="1:21" x14ac:dyDescent="0.25">
      <c r="B34" t="s">
        <v>96</v>
      </c>
      <c r="C34">
        <v>0</v>
      </c>
      <c r="D34">
        <v>3</v>
      </c>
      <c r="E34">
        <v>3</v>
      </c>
      <c r="F34">
        <v>2</v>
      </c>
      <c r="G34">
        <v>0</v>
      </c>
      <c r="H34">
        <v>3</v>
      </c>
      <c r="I34">
        <v>0</v>
      </c>
      <c r="J34">
        <v>2</v>
      </c>
      <c r="K34">
        <v>0</v>
      </c>
      <c r="L34">
        <v>0</v>
      </c>
      <c r="M34">
        <v>2</v>
      </c>
      <c r="N34">
        <v>2</v>
      </c>
      <c r="O34">
        <v>0</v>
      </c>
      <c r="P34">
        <v>2</v>
      </c>
      <c r="Q34">
        <v>1</v>
      </c>
      <c r="R34">
        <v>0</v>
      </c>
      <c r="S34">
        <v>2</v>
      </c>
      <c r="T34">
        <v>2</v>
      </c>
      <c r="U34">
        <v>0</v>
      </c>
    </row>
    <row r="35" spans="1:21" x14ac:dyDescent="0.25">
      <c r="B35" t="s">
        <v>161</v>
      </c>
      <c r="C35">
        <v>0</v>
      </c>
      <c r="D35">
        <v>2</v>
      </c>
      <c r="E35">
        <v>3</v>
      </c>
      <c r="F35">
        <v>1</v>
      </c>
      <c r="G35">
        <v>0</v>
      </c>
      <c r="H35">
        <v>2</v>
      </c>
      <c r="I35">
        <v>0</v>
      </c>
      <c r="J35">
        <v>2</v>
      </c>
      <c r="K35">
        <v>0</v>
      </c>
      <c r="L35">
        <v>0</v>
      </c>
      <c r="M35">
        <v>2</v>
      </c>
      <c r="N35">
        <v>2</v>
      </c>
      <c r="O35">
        <v>0</v>
      </c>
      <c r="P35">
        <v>1</v>
      </c>
      <c r="Q35">
        <v>0</v>
      </c>
      <c r="R35">
        <v>0</v>
      </c>
      <c r="S35">
        <v>2</v>
      </c>
      <c r="T35">
        <v>2</v>
      </c>
      <c r="U35">
        <v>0</v>
      </c>
    </row>
    <row r="36" spans="1:21" x14ac:dyDescent="0.25">
      <c r="B36" t="s">
        <v>124</v>
      </c>
      <c r="C36">
        <v>1</v>
      </c>
      <c r="D36">
        <v>2</v>
      </c>
      <c r="E36">
        <v>3</v>
      </c>
      <c r="F36">
        <v>2</v>
      </c>
      <c r="G36">
        <v>0</v>
      </c>
      <c r="H36">
        <v>2</v>
      </c>
      <c r="I36">
        <v>0</v>
      </c>
      <c r="J36">
        <v>1</v>
      </c>
      <c r="K36">
        <v>0</v>
      </c>
      <c r="L36">
        <v>1</v>
      </c>
      <c r="M36">
        <v>3</v>
      </c>
      <c r="N36">
        <v>2</v>
      </c>
      <c r="O36">
        <v>0</v>
      </c>
      <c r="P36">
        <v>2</v>
      </c>
      <c r="Q36">
        <v>0</v>
      </c>
      <c r="R36">
        <v>0</v>
      </c>
      <c r="S36">
        <v>2</v>
      </c>
      <c r="T36">
        <v>2</v>
      </c>
      <c r="U36">
        <v>0</v>
      </c>
    </row>
    <row r="37" spans="1:21" x14ac:dyDescent="0.25">
      <c r="B37" t="s">
        <v>131</v>
      </c>
      <c r="C37">
        <v>2</v>
      </c>
      <c r="D37">
        <v>2</v>
      </c>
      <c r="E37">
        <v>2</v>
      </c>
      <c r="F37">
        <v>1</v>
      </c>
      <c r="G37">
        <v>1</v>
      </c>
      <c r="H37">
        <v>3</v>
      </c>
      <c r="I37">
        <v>0</v>
      </c>
      <c r="J37">
        <v>1</v>
      </c>
      <c r="K37">
        <v>1</v>
      </c>
      <c r="L37">
        <v>0</v>
      </c>
      <c r="M37">
        <v>1</v>
      </c>
      <c r="N37">
        <v>0</v>
      </c>
      <c r="O37">
        <v>0</v>
      </c>
      <c r="P37">
        <v>2</v>
      </c>
      <c r="Q37">
        <v>0</v>
      </c>
      <c r="R37">
        <v>0</v>
      </c>
      <c r="S37">
        <v>1</v>
      </c>
      <c r="T37">
        <v>1</v>
      </c>
      <c r="U37">
        <v>0</v>
      </c>
    </row>
    <row r="38" spans="1:21" x14ac:dyDescent="0.25">
      <c r="B38" t="s">
        <v>187</v>
      </c>
      <c r="C38">
        <v>2</v>
      </c>
      <c r="D38">
        <v>2</v>
      </c>
      <c r="E38">
        <v>2</v>
      </c>
      <c r="F38">
        <v>1</v>
      </c>
      <c r="G38">
        <v>0</v>
      </c>
      <c r="H38">
        <v>3</v>
      </c>
      <c r="I38">
        <v>0</v>
      </c>
      <c r="J38">
        <v>2</v>
      </c>
      <c r="K38">
        <v>2</v>
      </c>
      <c r="L38">
        <v>3</v>
      </c>
      <c r="M38">
        <v>3</v>
      </c>
      <c r="N38">
        <v>2</v>
      </c>
      <c r="O38">
        <v>0</v>
      </c>
      <c r="P38">
        <v>2</v>
      </c>
      <c r="Q38">
        <v>0</v>
      </c>
      <c r="R38">
        <v>1</v>
      </c>
      <c r="S38">
        <v>2</v>
      </c>
      <c r="T38">
        <v>2</v>
      </c>
      <c r="U38">
        <v>0</v>
      </c>
    </row>
    <row r="39" spans="1:21" x14ac:dyDescent="0.25">
      <c r="B39" t="s">
        <v>97</v>
      </c>
      <c r="C39">
        <v>0</v>
      </c>
      <c r="D39">
        <v>2</v>
      </c>
      <c r="E39">
        <v>2</v>
      </c>
      <c r="F39">
        <v>2</v>
      </c>
      <c r="G39">
        <v>0</v>
      </c>
      <c r="H39">
        <v>3</v>
      </c>
      <c r="I39">
        <v>0</v>
      </c>
      <c r="J39">
        <v>2</v>
      </c>
      <c r="K39">
        <v>0</v>
      </c>
      <c r="L39">
        <v>0</v>
      </c>
      <c r="M39">
        <v>2</v>
      </c>
      <c r="N39">
        <v>2</v>
      </c>
      <c r="O39">
        <v>0</v>
      </c>
      <c r="P39">
        <v>2</v>
      </c>
      <c r="Q39">
        <v>1</v>
      </c>
      <c r="R39">
        <v>0</v>
      </c>
      <c r="S39">
        <v>2</v>
      </c>
      <c r="T39">
        <v>2</v>
      </c>
      <c r="U39">
        <v>0</v>
      </c>
    </row>
    <row r="40" spans="1:21" x14ac:dyDescent="0.25">
      <c r="B40" t="s">
        <v>66</v>
      </c>
      <c r="C40">
        <v>0</v>
      </c>
      <c r="D40">
        <v>2</v>
      </c>
      <c r="E40">
        <v>3</v>
      </c>
      <c r="F40">
        <v>1</v>
      </c>
      <c r="G40">
        <v>0</v>
      </c>
      <c r="H40">
        <v>3</v>
      </c>
      <c r="I40">
        <v>0</v>
      </c>
      <c r="J40">
        <v>2</v>
      </c>
      <c r="K40">
        <v>0</v>
      </c>
      <c r="L40">
        <v>0</v>
      </c>
      <c r="M40">
        <v>2</v>
      </c>
      <c r="N40">
        <v>2</v>
      </c>
      <c r="O40">
        <v>0</v>
      </c>
      <c r="P40">
        <v>1</v>
      </c>
      <c r="Q40">
        <v>0</v>
      </c>
      <c r="R40">
        <v>0</v>
      </c>
      <c r="S40">
        <v>2</v>
      </c>
      <c r="T40">
        <v>3</v>
      </c>
      <c r="U40">
        <v>0</v>
      </c>
    </row>
    <row r="41" spans="1:21" x14ac:dyDescent="0.25">
      <c r="A41" t="s">
        <v>5</v>
      </c>
      <c r="B41" t="s">
        <v>137</v>
      </c>
      <c r="C41">
        <v>2</v>
      </c>
      <c r="D41">
        <v>3</v>
      </c>
      <c r="E41">
        <v>3</v>
      </c>
      <c r="F41">
        <v>2</v>
      </c>
      <c r="G41">
        <v>0</v>
      </c>
      <c r="H41">
        <v>3</v>
      </c>
      <c r="I41">
        <v>0</v>
      </c>
      <c r="J41">
        <v>3</v>
      </c>
      <c r="K41">
        <v>2</v>
      </c>
      <c r="L41">
        <v>3</v>
      </c>
      <c r="M41">
        <v>3</v>
      </c>
      <c r="N41">
        <v>2</v>
      </c>
      <c r="O41">
        <v>0</v>
      </c>
      <c r="P41">
        <v>3</v>
      </c>
      <c r="Q41">
        <v>2</v>
      </c>
      <c r="R41">
        <v>0</v>
      </c>
      <c r="S41">
        <v>2</v>
      </c>
      <c r="T41">
        <v>3</v>
      </c>
      <c r="U41">
        <v>0</v>
      </c>
    </row>
    <row r="42" spans="1:21" x14ac:dyDescent="0.25">
      <c r="B42" t="s">
        <v>184</v>
      </c>
      <c r="C42">
        <v>3</v>
      </c>
      <c r="D42">
        <v>3</v>
      </c>
      <c r="E42">
        <v>2</v>
      </c>
      <c r="F42">
        <v>2</v>
      </c>
      <c r="G42">
        <v>0</v>
      </c>
      <c r="H42">
        <v>3</v>
      </c>
      <c r="I42">
        <v>2</v>
      </c>
      <c r="J42">
        <v>2</v>
      </c>
      <c r="K42">
        <v>3</v>
      </c>
      <c r="L42">
        <v>2</v>
      </c>
      <c r="M42">
        <v>2</v>
      </c>
      <c r="N42">
        <v>2</v>
      </c>
      <c r="O42">
        <v>0</v>
      </c>
      <c r="P42">
        <v>3</v>
      </c>
      <c r="Q42">
        <v>0</v>
      </c>
      <c r="R42">
        <v>3</v>
      </c>
      <c r="S42">
        <v>3</v>
      </c>
      <c r="T42">
        <v>3</v>
      </c>
      <c r="U42">
        <v>3</v>
      </c>
    </row>
    <row r="43" spans="1:21" x14ac:dyDescent="0.25">
      <c r="B43" t="s">
        <v>88</v>
      </c>
      <c r="C43">
        <v>3</v>
      </c>
      <c r="D43">
        <v>3</v>
      </c>
      <c r="E43">
        <v>3</v>
      </c>
      <c r="F43">
        <v>3</v>
      </c>
      <c r="G43">
        <v>0</v>
      </c>
      <c r="H43">
        <v>3</v>
      </c>
      <c r="I43">
        <v>0</v>
      </c>
      <c r="J43">
        <v>3</v>
      </c>
      <c r="K43">
        <v>2</v>
      </c>
      <c r="L43">
        <v>3</v>
      </c>
      <c r="M43">
        <v>3</v>
      </c>
      <c r="N43">
        <v>2</v>
      </c>
      <c r="O43">
        <v>0</v>
      </c>
      <c r="P43">
        <v>3</v>
      </c>
      <c r="Q43">
        <v>2</v>
      </c>
      <c r="R43">
        <v>0</v>
      </c>
      <c r="S43">
        <v>3</v>
      </c>
      <c r="T43">
        <v>4</v>
      </c>
      <c r="U43">
        <v>0</v>
      </c>
    </row>
    <row r="44" spans="1:21" x14ac:dyDescent="0.25">
      <c r="B44" t="s">
        <v>155</v>
      </c>
      <c r="C44">
        <v>2</v>
      </c>
      <c r="D44">
        <v>3</v>
      </c>
      <c r="E44">
        <v>0</v>
      </c>
      <c r="F44">
        <v>3</v>
      </c>
      <c r="G44">
        <v>0</v>
      </c>
      <c r="H44">
        <v>3</v>
      </c>
      <c r="I44">
        <v>0</v>
      </c>
      <c r="J44">
        <v>2</v>
      </c>
      <c r="K44">
        <v>2</v>
      </c>
      <c r="L44">
        <v>3</v>
      </c>
      <c r="M44">
        <v>2</v>
      </c>
      <c r="N44">
        <v>3</v>
      </c>
      <c r="O44">
        <v>0</v>
      </c>
      <c r="P44">
        <v>3</v>
      </c>
      <c r="Q44">
        <v>0</v>
      </c>
      <c r="R44">
        <v>0</v>
      </c>
      <c r="S44">
        <v>3</v>
      </c>
      <c r="T44">
        <v>3</v>
      </c>
      <c r="U44">
        <v>0</v>
      </c>
    </row>
    <row r="45" spans="1:21" x14ac:dyDescent="0.25">
      <c r="B45" t="s">
        <v>150</v>
      </c>
      <c r="C45">
        <v>3</v>
      </c>
      <c r="D45">
        <v>4</v>
      </c>
      <c r="E45">
        <v>3</v>
      </c>
      <c r="F45">
        <v>3</v>
      </c>
      <c r="G45">
        <v>2</v>
      </c>
      <c r="H45">
        <v>4</v>
      </c>
      <c r="I45">
        <v>3</v>
      </c>
      <c r="J45">
        <v>3</v>
      </c>
      <c r="K45">
        <v>3</v>
      </c>
      <c r="L45">
        <v>4</v>
      </c>
      <c r="M45">
        <v>3</v>
      </c>
      <c r="N45">
        <v>2</v>
      </c>
      <c r="O45">
        <v>3</v>
      </c>
      <c r="P45">
        <v>3</v>
      </c>
      <c r="Q45">
        <v>3</v>
      </c>
      <c r="R45">
        <v>4</v>
      </c>
      <c r="S45">
        <v>2</v>
      </c>
      <c r="T45">
        <v>3</v>
      </c>
      <c r="U45">
        <v>3</v>
      </c>
    </row>
    <row r="46" spans="1:21" x14ac:dyDescent="0.25">
      <c r="B46" t="s">
        <v>101</v>
      </c>
      <c r="C46">
        <v>3</v>
      </c>
      <c r="D46">
        <v>3</v>
      </c>
      <c r="E46">
        <v>2</v>
      </c>
      <c r="F46">
        <v>3</v>
      </c>
      <c r="G46">
        <v>2</v>
      </c>
      <c r="H46">
        <v>3</v>
      </c>
      <c r="I46">
        <v>2</v>
      </c>
      <c r="J46">
        <v>3</v>
      </c>
      <c r="K46">
        <v>3</v>
      </c>
      <c r="L46">
        <v>3</v>
      </c>
      <c r="M46">
        <v>0</v>
      </c>
      <c r="N46">
        <v>3</v>
      </c>
      <c r="O46">
        <v>1</v>
      </c>
      <c r="P46">
        <v>3</v>
      </c>
      <c r="Q46">
        <v>0</v>
      </c>
      <c r="R46">
        <v>3</v>
      </c>
      <c r="S46">
        <v>3</v>
      </c>
      <c r="T46">
        <v>3</v>
      </c>
      <c r="U46">
        <v>3</v>
      </c>
    </row>
    <row r="47" spans="1:21" x14ac:dyDescent="0.25">
      <c r="B47" t="s">
        <v>104</v>
      </c>
      <c r="C47">
        <v>2</v>
      </c>
      <c r="D47">
        <v>3</v>
      </c>
      <c r="E47">
        <v>3</v>
      </c>
      <c r="F47">
        <v>3</v>
      </c>
      <c r="G47">
        <v>0</v>
      </c>
      <c r="H47">
        <v>3</v>
      </c>
      <c r="I47">
        <v>0</v>
      </c>
      <c r="J47">
        <v>3</v>
      </c>
      <c r="K47">
        <v>2</v>
      </c>
      <c r="L47">
        <v>3</v>
      </c>
      <c r="M47">
        <v>2</v>
      </c>
      <c r="N47">
        <v>2</v>
      </c>
      <c r="O47">
        <v>0</v>
      </c>
      <c r="P47">
        <v>3</v>
      </c>
      <c r="Q47">
        <v>2</v>
      </c>
      <c r="R47">
        <v>0</v>
      </c>
      <c r="S47">
        <v>2</v>
      </c>
      <c r="T47">
        <v>3</v>
      </c>
      <c r="U47">
        <v>0</v>
      </c>
    </row>
    <row r="48" spans="1:21" x14ac:dyDescent="0.25">
      <c r="B48" t="s">
        <v>86</v>
      </c>
      <c r="C48">
        <v>3</v>
      </c>
      <c r="D48">
        <v>3</v>
      </c>
      <c r="E48">
        <v>3</v>
      </c>
      <c r="F48">
        <v>2</v>
      </c>
      <c r="G48">
        <v>1</v>
      </c>
      <c r="H48">
        <v>3</v>
      </c>
      <c r="I48">
        <v>2</v>
      </c>
      <c r="J48">
        <v>3</v>
      </c>
      <c r="K48">
        <v>3</v>
      </c>
      <c r="L48">
        <v>3</v>
      </c>
      <c r="M48">
        <v>3</v>
      </c>
      <c r="N48">
        <v>3</v>
      </c>
      <c r="O48">
        <v>0</v>
      </c>
      <c r="P48">
        <v>3</v>
      </c>
      <c r="Q48">
        <v>0</v>
      </c>
      <c r="R48">
        <v>3</v>
      </c>
      <c r="S48">
        <v>2</v>
      </c>
      <c r="T48">
        <v>3</v>
      </c>
      <c r="U48">
        <v>3</v>
      </c>
    </row>
    <row r="49" spans="2:21" x14ac:dyDescent="0.25">
      <c r="B49" t="s">
        <v>65</v>
      </c>
      <c r="C49">
        <v>2</v>
      </c>
      <c r="D49">
        <v>3</v>
      </c>
      <c r="E49">
        <v>3</v>
      </c>
      <c r="F49">
        <v>2</v>
      </c>
      <c r="G49">
        <v>0</v>
      </c>
      <c r="H49">
        <v>4</v>
      </c>
      <c r="I49">
        <v>0</v>
      </c>
      <c r="J49">
        <v>3</v>
      </c>
      <c r="K49">
        <v>2</v>
      </c>
      <c r="L49">
        <v>2</v>
      </c>
      <c r="M49">
        <v>3</v>
      </c>
      <c r="N49">
        <v>2</v>
      </c>
      <c r="O49">
        <v>0</v>
      </c>
      <c r="P49">
        <v>3</v>
      </c>
      <c r="Q49">
        <v>0</v>
      </c>
      <c r="R49">
        <v>0</v>
      </c>
      <c r="S49">
        <v>2</v>
      </c>
      <c r="T49">
        <v>3</v>
      </c>
      <c r="U49">
        <v>0</v>
      </c>
    </row>
    <row r="50" spans="2:21" x14ac:dyDescent="0.25">
      <c r="B50" t="s">
        <v>142</v>
      </c>
      <c r="C50">
        <v>2</v>
      </c>
      <c r="D50">
        <v>3</v>
      </c>
      <c r="E50">
        <v>3</v>
      </c>
      <c r="F50">
        <v>2</v>
      </c>
      <c r="G50">
        <v>0</v>
      </c>
      <c r="H50">
        <v>3</v>
      </c>
      <c r="I50">
        <v>0</v>
      </c>
      <c r="J50">
        <v>3</v>
      </c>
      <c r="K50">
        <v>3</v>
      </c>
      <c r="L50">
        <v>4</v>
      </c>
      <c r="M50">
        <v>3</v>
      </c>
      <c r="N50">
        <v>2</v>
      </c>
      <c r="O50">
        <v>0</v>
      </c>
      <c r="P50">
        <v>3</v>
      </c>
      <c r="Q50">
        <v>2</v>
      </c>
      <c r="R50">
        <v>0</v>
      </c>
      <c r="S50">
        <v>2</v>
      </c>
      <c r="T50">
        <v>3</v>
      </c>
      <c r="U50">
        <v>0</v>
      </c>
    </row>
    <row r="51" spans="2:21" x14ac:dyDescent="0.25">
      <c r="B51" t="s">
        <v>119</v>
      </c>
      <c r="C51">
        <v>2</v>
      </c>
      <c r="D51">
        <v>4</v>
      </c>
      <c r="E51">
        <v>4</v>
      </c>
      <c r="F51">
        <v>3</v>
      </c>
      <c r="G51">
        <v>0</v>
      </c>
      <c r="H51">
        <v>3</v>
      </c>
      <c r="I51">
        <v>0</v>
      </c>
      <c r="J51">
        <v>3</v>
      </c>
      <c r="K51">
        <v>1</v>
      </c>
      <c r="L51">
        <v>2</v>
      </c>
      <c r="M51">
        <v>4</v>
      </c>
      <c r="N51">
        <v>3</v>
      </c>
      <c r="O51">
        <v>0</v>
      </c>
      <c r="P51">
        <v>3</v>
      </c>
      <c r="Q51">
        <v>0</v>
      </c>
      <c r="R51">
        <v>0</v>
      </c>
      <c r="S51">
        <v>3</v>
      </c>
      <c r="T51">
        <v>3</v>
      </c>
      <c r="U51">
        <v>0</v>
      </c>
    </row>
    <row r="52" spans="2:21" x14ac:dyDescent="0.25">
      <c r="B52" t="s">
        <v>147</v>
      </c>
      <c r="C52">
        <v>2</v>
      </c>
      <c r="D52">
        <v>3</v>
      </c>
      <c r="E52">
        <v>0</v>
      </c>
      <c r="F52">
        <v>3</v>
      </c>
      <c r="G52">
        <v>0</v>
      </c>
      <c r="H52">
        <v>3</v>
      </c>
      <c r="I52">
        <v>0</v>
      </c>
      <c r="J52">
        <v>2</v>
      </c>
      <c r="K52">
        <v>2</v>
      </c>
      <c r="L52">
        <v>3</v>
      </c>
      <c r="M52">
        <v>2</v>
      </c>
      <c r="N52">
        <v>3</v>
      </c>
      <c r="O52">
        <v>0</v>
      </c>
      <c r="P52">
        <v>3</v>
      </c>
      <c r="Q52">
        <v>0</v>
      </c>
      <c r="R52">
        <v>0</v>
      </c>
      <c r="S52">
        <v>3</v>
      </c>
      <c r="T52">
        <v>3</v>
      </c>
      <c r="U52">
        <v>0</v>
      </c>
    </row>
    <row r="53" spans="2:21" x14ac:dyDescent="0.25">
      <c r="B53" t="s">
        <v>117</v>
      </c>
      <c r="C53">
        <v>3</v>
      </c>
      <c r="D53">
        <v>3</v>
      </c>
      <c r="E53">
        <v>3</v>
      </c>
      <c r="F53">
        <v>3</v>
      </c>
      <c r="G53">
        <v>3</v>
      </c>
      <c r="H53">
        <v>3</v>
      </c>
      <c r="I53">
        <v>3</v>
      </c>
      <c r="J53">
        <v>3</v>
      </c>
      <c r="K53">
        <v>3</v>
      </c>
      <c r="L53">
        <v>0</v>
      </c>
      <c r="M53">
        <v>0</v>
      </c>
      <c r="N53">
        <v>3</v>
      </c>
      <c r="O53">
        <v>3</v>
      </c>
      <c r="P53">
        <v>3</v>
      </c>
      <c r="Q53">
        <v>0</v>
      </c>
      <c r="R53">
        <v>3</v>
      </c>
      <c r="S53">
        <v>3</v>
      </c>
      <c r="T53">
        <v>3</v>
      </c>
      <c r="U53">
        <v>3</v>
      </c>
    </row>
    <row r="54" spans="2:21" x14ac:dyDescent="0.25">
      <c r="B54" t="s">
        <v>183</v>
      </c>
      <c r="C54">
        <v>3</v>
      </c>
      <c r="D54">
        <v>3</v>
      </c>
      <c r="E54">
        <v>2</v>
      </c>
      <c r="F54">
        <v>1</v>
      </c>
      <c r="G54">
        <v>2</v>
      </c>
      <c r="H54">
        <v>3</v>
      </c>
      <c r="I54">
        <v>2</v>
      </c>
      <c r="J54">
        <v>2</v>
      </c>
      <c r="K54">
        <v>3</v>
      </c>
      <c r="L54">
        <v>1</v>
      </c>
      <c r="M54">
        <v>1</v>
      </c>
      <c r="N54">
        <v>2</v>
      </c>
      <c r="O54">
        <v>1</v>
      </c>
      <c r="P54">
        <v>3</v>
      </c>
      <c r="Q54">
        <v>2</v>
      </c>
      <c r="R54">
        <v>3</v>
      </c>
      <c r="S54">
        <v>3</v>
      </c>
      <c r="T54">
        <v>3</v>
      </c>
      <c r="U54">
        <v>3</v>
      </c>
    </row>
    <row r="55" spans="2:21" x14ac:dyDescent="0.25">
      <c r="B55" t="s">
        <v>73</v>
      </c>
      <c r="C55">
        <v>3</v>
      </c>
      <c r="D55">
        <v>4</v>
      </c>
      <c r="E55">
        <v>3</v>
      </c>
      <c r="F55">
        <v>3</v>
      </c>
      <c r="G55">
        <v>0</v>
      </c>
      <c r="H55">
        <v>4</v>
      </c>
      <c r="I55">
        <v>0</v>
      </c>
      <c r="J55">
        <v>3</v>
      </c>
      <c r="K55">
        <v>2</v>
      </c>
      <c r="L55">
        <v>3</v>
      </c>
      <c r="M55">
        <v>3</v>
      </c>
      <c r="N55">
        <v>3</v>
      </c>
      <c r="O55">
        <v>0</v>
      </c>
      <c r="P55">
        <v>3</v>
      </c>
      <c r="Q55">
        <v>0</v>
      </c>
      <c r="R55">
        <v>0</v>
      </c>
      <c r="S55">
        <v>3</v>
      </c>
      <c r="T55">
        <v>3</v>
      </c>
      <c r="U55">
        <v>0</v>
      </c>
    </row>
    <row r="56" spans="2:21" x14ac:dyDescent="0.25">
      <c r="B56" t="s">
        <v>93</v>
      </c>
      <c r="C56">
        <v>2</v>
      </c>
      <c r="D56">
        <v>4</v>
      </c>
      <c r="E56">
        <v>3</v>
      </c>
      <c r="F56">
        <v>3</v>
      </c>
      <c r="G56">
        <v>2</v>
      </c>
      <c r="H56">
        <v>3</v>
      </c>
      <c r="I56">
        <v>2</v>
      </c>
      <c r="J56">
        <v>3</v>
      </c>
      <c r="K56">
        <v>3</v>
      </c>
      <c r="L56">
        <v>4</v>
      </c>
      <c r="M56">
        <v>3</v>
      </c>
      <c r="N56">
        <v>3</v>
      </c>
      <c r="O56">
        <v>2</v>
      </c>
      <c r="P56">
        <v>3</v>
      </c>
      <c r="Q56">
        <v>0</v>
      </c>
      <c r="R56">
        <v>3</v>
      </c>
      <c r="S56">
        <v>3</v>
      </c>
      <c r="T56">
        <v>3</v>
      </c>
      <c r="U56">
        <v>3</v>
      </c>
    </row>
    <row r="57" spans="2:21" x14ac:dyDescent="0.25">
      <c r="B57" t="s">
        <v>71</v>
      </c>
      <c r="C57">
        <v>2</v>
      </c>
      <c r="D57">
        <v>3</v>
      </c>
      <c r="E57">
        <v>4</v>
      </c>
      <c r="F57">
        <v>3</v>
      </c>
      <c r="G57">
        <v>0</v>
      </c>
      <c r="H57">
        <v>4</v>
      </c>
      <c r="I57">
        <v>0</v>
      </c>
      <c r="J57">
        <v>3</v>
      </c>
      <c r="K57">
        <v>2</v>
      </c>
      <c r="L57">
        <v>3</v>
      </c>
      <c r="M57">
        <v>4</v>
      </c>
      <c r="N57">
        <v>3</v>
      </c>
      <c r="O57">
        <v>0</v>
      </c>
      <c r="P57">
        <v>3</v>
      </c>
      <c r="Q57">
        <v>0</v>
      </c>
      <c r="R57">
        <v>0</v>
      </c>
      <c r="S57">
        <v>3</v>
      </c>
      <c r="T57">
        <v>3</v>
      </c>
      <c r="U57">
        <v>0</v>
      </c>
    </row>
    <row r="58" spans="2:21" x14ac:dyDescent="0.25">
      <c r="B58" t="s">
        <v>139</v>
      </c>
      <c r="C58">
        <v>2</v>
      </c>
      <c r="D58">
        <v>3</v>
      </c>
      <c r="E58">
        <v>3</v>
      </c>
      <c r="F58">
        <v>2</v>
      </c>
      <c r="G58">
        <v>0</v>
      </c>
      <c r="H58">
        <v>3</v>
      </c>
      <c r="I58">
        <v>0</v>
      </c>
      <c r="J58">
        <v>3</v>
      </c>
      <c r="K58">
        <v>2</v>
      </c>
      <c r="L58">
        <v>3</v>
      </c>
      <c r="M58">
        <v>2</v>
      </c>
      <c r="N58">
        <v>2</v>
      </c>
      <c r="O58">
        <v>0</v>
      </c>
      <c r="P58">
        <v>3</v>
      </c>
      <c r="Q58">
        <v>2</v>
      </c>
      <c r="R58">
        <v>0</v>
      </c>
      <c r="S58">
        <v>2</v>
      </c>
      <c r="T58">
        <v>3</v>
      </c>
      <c r="U58">
        <v>0</v>
      </c>
    </row>
    <row r="59" spans="2:21" x14ac:dyDescent="0.25">
      <c r="B59" t="s">
        <v>78</v>
      </c>
      <c r="C59">
        <v>2</v>
      </c>
      <c r="D59">
        <v>4</v>
      </c>
      <c r="E59">
        <v>4</v>
      </c>
      <c r="F59">
        <v>2</v>
      </c>
      <c r="G59">
        <v>0</v>
      </c>
      <c r="H59">
        <v>4</v>
      </c>
      <c r="I59">
        <v>0</v>
      </c>
      <c r="J59">
        <v>3</v>
      </c>
      <c r="K59">
        <v>0</v>
      </c>
      <c r="L59">
        <v>4</v>
      </c>
      <c r="M59">
        <v>4</v>
      </c>
      <c r="N59">
        <v>3</v>
      </c>
      <c r="O59">
        <v>0</v>
      </c>
      <c r="P59">
        <v>3</v>
      </c>
      <c r="Q59">
        <v>0</v>
      </c>
      <c r="R59">
        <v>0</v>
      </c>
      <c r="S59">
        <v>3</v>
      </c>
      <c r="T59">
        <v>3</v>
      </c>
      <c r="U59">
        <v>0</v>
      </c>
    </row>
    <row r="60" spans="2:21" x14ac:dyDescent="0.25">
      <c r="B60" t="s">
        <v>153</v>
      </c>
      <c r="C60">
        <v>2</v>
      </c>
      <c r="D60">
        <v>3</v>
      </c>
      <c r="E60">
        <v>0</v>
      </c>
      <c r="F60">
        <v>3</v>
      </c>
      <c r="G60">
        <v>0</v>
      </c>
      <c r="H60">
        <v>3</v>
      </c>
      <c r="I60">
        <v>0</v>
      </c>
      <c r="J60">
        <v>2</v>
      </c>
      <c r="K60">
        <v>2</v>
      </c>
      <c r="L60">
        <v>3</v>
      </c>
      <c r="M60">
        <v>2</v>
      </c>
      <c r="N60">
        <v>3</v>
      </c>
      <c r="O60">
        <v>0</v>
      </c>
      <c r="P60">
        <v>3</v>
      </c>
      <c r="Q60">
        <v>0</v>
      </c>
      <c r="R60">
        <v>0</v>
      </c>
      <c r="S60">
        <v>3</v>
      </c>
      <c r="T60">
        <v>3</v>
      </c>
      <c r="U60">
        <v>0</v>
      </c>
    </row>
    <row r="61" spans="2:21" x14ac:dyDescent="0.25">
      <c r="B61" t="s">
        <v>68</v>
      </c>
      <c r="C61">
        <v>3</v>
      </c>
      <c r="D61">
        <v>3</v>
      </c>
      <c r="E61">
        <v>3</v>
      </c>
      <c r="F61">
        <v>3</v>
      </c>
      <c r="G61">
        <v>2</v>
      </c>
      <c r="H61">
        <v>3</v>
      </c>
      <c r="I61">
        <v>3</v>
      </c>
      <c r="J61">
        <v>3</v>
      </c>
      <c r="K61">
        <v>1</v>
      </c>
      <c r="L61">
        <v>3</v>
      </c>
      <c r="M61">
        <v>2</v>
      </c>
      <c r="N61">
        <v>3</v>
      </c>
      <c r="O61">
        <v>1</v>
      </c>
      <c r="P61">
        <v>3</v>
      </c>
      <c r="Q61">
        <v>1</v>
      </c>
      <c r="R61">
        <v>3</v>
      </c>
      <c r="S61">
        <v>3</v>
      </c>
      <c r="T61">
        <v>3</v>
      </c>
      <c r="U61">
        <v>3</v>
      </c>
    </row>
    <row r="62" spans="2:21" x14ac:dyDescent="0.25">
      <c r="B62" t="s">
        <v>152</v>
      </c>
      <c r="C62">
        <v>2</v>
      </c>
      <c r="D62">
        <v>4</v>
      </c>
      <c r="E62">
        <v>0</v>
      </c>
      <c r="F62">
        <v>4</v>
      </c>
      <c r="G62">
        <v>0</v>
      </c>
      <c r="H62">
        <v>3</v>
      </c>
      <c r="I62">
        <v>0</v>
      </c>
      <c r="J62">
        <v>2</v>
      </c>
      <c r="K62">
        <v>2</v>
      </c>
      <c r="L62">
        <v>4</v>
      </c>
      <c r="M62">
        <v>2</v>
      </c>
      <c r="N62">
        <v>3</v>
      </c>
      <c r="O62">
        <v>0</v>
      </c>
      <c r="P62">
        <v>4</v>
      </c>
      <c r="Q62">
        <v>0</v>
      </c>
      <c r="R62">
        <v>0</v>
      </c>
      <c r="S62">
        <v>3</v>
      </c>
      <c r="T62">
        <v>3</v>
      </c>
      <c r="U62">
        <v>0</v>
      </c>
    </row>
    <row r="63" spans="2:21" x14ac:dyDescent="0.25">
      <c r="B63" t="s">
        <v>111</v>
      </c>
      <c r="C63">
        <v>3</v>
      </c>
      <c r="D63">
        <v>3</v>
      </c>
      <c r="E63">
        <v>3</v>
      </c>
      <c r="F63">
        <v>3</v>
      </c>
      <c r="G63">
        <v>0</v>
      </c>
      <c r="H63">
        <v>3</v>
      </c>
      <c r="I63">
        <v>0</v>
      </c>
      <c r="J63">
        <v>3</v>
      </c>
      <c r="K63">
        <v>3</v>
      </c>
      <c r="L63">
        <v>3</v>
      </c>
      <c r="M63">
        <v>3</v>
      </c>
      <c r="N63">
        <v>3</v>
      </c>
      <c r="O63">
        <v>0</v>
      </c>
      <c r="P63">
        <v>4</v>
      </c>
      <c r="Q63">
        <v>0</v>
      </c>
      <c r="R63">
        <v>0</v>
      </c>
      <c r="S63">
        <v>3</v>
      </c>
      <c r="T63">
        <v>3</v>
      </c>
      <c r="U63">
        <v>0</v>
      </c>
    </row>
    <row r="64" spans="2:21" x14ac:dyDescent="0.25">
      <c r="B64" t="s">
        <v>114</v>
      </c>
      <c r="C64">
        <v>2</v>
      </c>
      <c r="D64">
        <v>4</v>
      </c>
      <c r="E64">
        <v>3</v>
      </c>
      <c r="F64">
        <v>3</v>
      </c>
      <c r="G64">
        <v>0</v>
      </c>
      <c r="H64">
        <v>3</v>
      </c>
      <c r="I64">
        <v>0</v>
      </c>
      <c r="J64">
        <v>3</v>
      </c>
      <c r="K64">
        <v>2</v>
      </c>
      <c r="L64">
        <v>3</v>
      </c>
      <c r="M64">
        <v>3</v>
      </c>
      <c r="N64">
        <v>3</v>
      </c>
      <c r="O64">
        <v>0</v>
      </c>
      <c r="P64">
        <v>3</v>
      </c>
      <c r="Q64">
        <v>0</v>
      </c>
      <c r="R64">
        <v>0</v>
      </c>
      <c r="S64">
        <v>3</v>
      </c>
      <c r="T64">
        <v>3</v>
      </c>
      <c r="U64">
        <v>0</v>
      </c>
    </row>
    <row r="65" spans="1:21" x14ac:dyDescent="0.25">
      <c r="B65" t="s">
        <v>84</v>
      </c>
      <c r="C65">
        <v>3</v>
      </c>
      <c r="D65">
        <v>4</v>
      </c>
      <c r="E65">
        <v>4</v>
      </c>
      <c r="F65">
        <v>3</v>
      </c>
      <c r="G65">
        <v>1</v>
      </c>
      <c r="H65">
        <v>4</v>
      </c>
      <c r="I65">
        <v>1</v>
      </c>
      <c r="J65">
        <v>3</v>
      </c>
      <c r="K65">
        <v>1</v>
      </c>
      <c r="L65">
        <v>2</v>
      </c>
      <c r="M65">
        <v>4</v>
      </c>
      <c r="N65">
        <v>3</v>
      </c>
      <c r="O65">
        <v>0</v>
      </c>
      <c r="P65">
        <v>4</v>
      </c>
      <c r="Q65">
        <v>0</v>
      </c>
      <c r="R65">
        <v>1</v>
      </c>
      <c r="S65">
        <v>3</v>
      </c>
      <c r="T65">
        <v>4</v>
      </c>
      <c r="U65">
        <v>1</v>
      </c>
    </row>
    <row r="66" spans="1:21" x14ac:dyDescent="0.25">
      <c r="B66" t="s">
        <v>81</v>
      </c>
      <c r="C66">
        <v>2</v>
      </c>
      <c r="D66">
        <v>4</v>
      </c>
      <c r="E66">
        <v>3</v>
      </c>
      <c r="F66">
        <v>3</v>
      </c>
      <c r="G66">
        <v>0</v>
      </c>
      <c r="H66">
        <v>3</v>
      </c>
      <c r="I66">
        <v>0</v>
      </c>
      <c r="J66">
        <v>3</v>
      </c>
      <c r="K66">
        <v>2</v>
      </c>
      <c r="L66">
        <v>3</v>
      </c>
      <c r="M66">
        <v>4</v>
      </c>
      <c r="N66">
        <v>2</v>
      </c>
      <c r="O66">
        <v>0</v>
      </c>
      <c r="P66">
        <v>3</v>
      </c>
      <c r="Q66">
        <v>2</v>
      </c>
      <c r="R66">
        <v>0</v>
      </c>
      <c r="S66">
        <v>2</v>
      </c>
      <c r="T66">
        <v>3</v>
      </c>
      <c r="U66">
        <v>0</v>
      </c>
    </row>
    <row r="67" spans="1:21" x14ac:dyDescent="0.25">
      <c r="B67" t="s">
        <v>102</v>
      </c>
      <c r="C67">
        <v>2</v>
      </c>
      <c r="D67">
        <v>4</v>
      </c>
      <c r="E67">
        <v>4</v>
      </c>
      <c r="F67">
        <v>3</v>
      </c>
      <c r="G67">
        <v>0</v>
      </c>
      <c r="H67">
        <v>4</v>
      </c>
      <c r="I67">
        <v>0</v>
      </c>
      <c r="J67">
        <v>3</v>
      </c>
      <c r="K67">
        <v>2</v>
      </c>
      <c r="L67">
        <v>2</v>
      </c>
      <c r="M67">
        <v>4</v>
      </c>
      <c r="N67">
        <v>3</v>
      </c>
      <c r="O67">
        <v>0</v>
      </c>
      <c r="P67">
        <v>3</v>
      </c>
      <c r="Q67">
        <v>0</v>
      </c>
      <c r="R67">
        <v>0</v>
      </c>
      <c r="S67">
        <v>3</v>
      </c>
      <c r="T67">
        <v>3</v>
      </c>
      <c r="U67">
        <v>0</v>
      </c>
    </row>
    <row r="68" spans="1:21" x14ac:dyDescent="0.25">
      <c r="B68" t="s">
        <v>85</v>
      </c>
      <c r="C68">
        <v>3</v>
      </c>
      <c r="D68">
        <v>3</v>
      </c>
      <c r="E68">
        <v>3</v>
      </c>
      <c r="F68">
        <v>3</v>
      </c>
      <c r="G68">
        <v>3</v>
      </c>
      <c r="H68">
        <v>3</v>
      </c>
      <c r="I68">
        <v>4</v>
      </c>
      <c r="J68">
        <v>3</v>
      </c>
      <c r="K68">
        <v>3</v>
      </c>
      <c r="L68">
        <v>0</v>
      </c>
      <c r="M68">
        <v>0</v>
      </c>
      <c r="N68">
        <v>3</v>
      </c>
      <c r="O68">
        <v>4</v>
      </c>
      <c r="P68">
        <v>3</v>
      </c>
      <c r="Q68">
        <v>0</v>
      </c>
      <c r="R68">
        <v>3</v>
      </c>
      <c r="S68">
        <v>3</v>
      </c>
      <c r="T68">
        <v>3</v>
      </c>
      <c r="U68">
        <v>3</v>
      </c>
    </row>
    <row r="69" spans="1:21" x14ac:dyDescent="0.25">
      <c r="B69" t="s">
        <v>89</v>
      </c>
      <c r="C69">
        <v>4</v>
      </c>
      <c r="D69">
        <v>4</v>
      </c>
      <c r="E69">
        <v>4</v>
      </c>
      <c r="F69">
        <v>3</v>
      </c>
      <c r="G69">
        <v>3</v>
      </c>
      <c r="H69">
        <v>4</v>
      </c>
      <c r="I69">
        <v>3</v>
      </c>
      <c r="J69">
        <v>4</v>
      </c>
      <c r="K69">
        <v>3</v>
      </c>
      <c r="L69">
        <v>3</v>
      </c>
      <c r="M69">
        <v>0</v>
      </c>
      <c r="N69">
        <v>3</v>
      </c>
      <c r="O69">
        <v>0</v>
      </c>
      <c r="P69">
        <v>3</v>
      </c>
      <c r="Q69">
        <v>1</v>
      </c>
      <c r="R69">
        <v>3</v>
      </c>
      <c r="S69">
        <v>3</v>
      </c>
      <c r="T69">
        <v>3</v>
      </c>
      <c r="U69">
        <v>3</v>
      </c>
    </row>
    <row r="70" spans="1:21" x14ac:dyDescent="0.25">
      <c r="B70" t="s">
        <v>133</v>
      </c>
      <c r="C70">
        <v>2</v>
      </c>
      <c r="D70">
        <v>3</v>
      </c>
      <c r="E70">
        <v>3</v>
      </c>
      <c r="F70">
        <v>3</v>
      </c>
      <c r="G70">
        <v>0</v>
      </c>
      <c r="H70">
        <v>4</v>
      </c>
      <c r="I70">
        <v>1</v>
      </c>
      <c r="J70">
        <v>3</v>
      </c>
      <c r="K70">
        <v>2</v>
      </c>
      <c r="L70">
        <v>3</v>
      </c>
      <c r="M70">
        <v>4</v>
      </c>
      <c r="N70">
        <v>3</v>
      </c>
      <c r="O70">
        <v>0</v>
      </c>
      <c r="P70">
        <v>3</v>
      </c>
      <c r="Q70">
        <v>0</v>
      </c>
      <c r="R70">
        <v>1</v>
      </c>
      <c r="S70">
        <v>3</v>
      </c>
      <c r="T70">
        <v>3</v>
      </c>
      <c r="U70">
        <v>1</v>
      </c>
    </row>
    <row r="71" spans="1:21" x14ac:dyDescent="0.25">
      <c r="A71" t="s">
        <v>4</v>
      </c>
      <c r="B71" t="s">
        <v>115</v>
      </c>
      <c r="C71">
        <v>2</v>
      </c>
      <c r="D71">
        <v>4</v>
      </c>
      <c r="E71">
        <v>0</v>
      </c>
      <c r="F71">
        <v>3</v>
      </c>
      <c r="G71">
        <v>0</v>
      </c>
      <c r="H71">
        <v>3</v>
      </c>
      <c r="I71">
        <v>0</v>
      </c>
      <c r="J71">
        <v>0</v>
      </c>
      <c r="K71">
        <v>3</v>
      </c>
      <c r="L71">
        <v>4</v>
      </c>
      <c r="M71">
        <v>2</v>
      </c>
      <c r="N71">
        <v>3</v>
      </c>
      <c r="O71">
        <v>0</v>
      </c>
      <c r="P71">
        <v>3</v>
      </c>
      <c r="Q71">
        <v>0</v>
      </c>
      <c r="R71">
        <v>0</v>
      </c>
      <c r="S71">
        <v>3</v>
      </c>
      <c r="T71">
        <v>3</v>
      </c>
      <c r="U71">
        <v>0</v>
      </c>
    </row>
    <row r="72" spans="1:21" x14ac:dyDescent="0.25">
      <c r="B72" t="s">
        <v>82</v>
      </c>
      <c r="C72">
        <v>1</v>
      </c>
      <c r="D72">
        <v>3</v>
      </c>
      <c r="E72">
        <v>3</v>
      </c>
      <c r="F72">
        <v>2</v>
      </c>
      <c r="G72">
        <v>0</v>
      </c>
      <c r="H72">
        <v>3</v>
      </c>
      <c r="I72">
        <v>0</v>
      </c>
      <c r="J72">
        <v>2</v>
      </c>
      <c r="K72">
        <v>0</v>
      </c>
      <c r="L72">
        <v>0</v>
      </c>
      <c r="M72">
        <v>3</v>
      </c>
      <c r="N72">
        <v>2</v>
      </c>
      <c r="O72">
        <v>0</v>
      </c>
      <c r="P72">
        <v>3</v>
      </c>
      <c r="Q72">
        <v>0</v>
      </c>
      <c r="R72">
        <v>0</v>
      </c>
      <c r="S72">
        <v>2</v>
      </c>
      <c r="T72">
        <v>2</v>
      </c>
      <c r="U72">
        <v>0</v>
      </c>
    </row>
    <row r="73" spans="1:21" x14ac:dyDescent="0.25">
      <c r="B73" t="s">
        <v>70</v>
      </c>
      <c r="C73">
        <v>1</v>
      </c>
      <c r="D73">
        <v>4</v>
      </c>
      <c r="E73">
        <v>4</v>
      </c>
      <c r="F73">
        <v>3</v>
      </c>
      <c r="G73">
        <v>0</v>
      </c>
      <c r="H73">
        <v>4</v>
      </c>
      <c r="I73">
        <v>0</v>
      </c>
      <c r="J73">
        <v>3</v>
      </c>
      <c r="K73">
        <v>1</v>
      </c>
      <c r="L73">
        <v>4</v>
      </c>
      <c r="M73">
        <v>4</v>
      </c>
      <c r="N73">
        <v>3</v>
      </c>
      <c r="O73">
        <v>0</v>
      </c>
      <c r="P73">
        <v>3</v>
      </c>
      <c r="Q73">
        <v>1</v>
      </c>
      <c r="R73">
        <v>0</v>
      </c>
      <c r="S73">
        <v>3</v>
      </c>
      <c r="T73">
        <v>3</v>
      </c>
      <c r="U73">
        <v>0</v>
      </c>
    </row>
    <row r="74" spans="1:21" x14ac:dyDescent="0.25">
      <c r="B74" t="s">
        <v>95</v>
      </c>
      <c r="C74">
        <v>0</v>
      </c>
      <c r="D74">
        <v>3</v>
      </c>
      <c r="E74">
        <v>3</v>
      </c>
      <c r="F74">
        <v>2</v>
      </c>
      <c r="G74">
        <v>0</v>
      </c>
      <c r="H74">
        <v>3</v>
      </c>
      <c r="I74">
        <v>0</v>
      </c>
      <c r="J74">
        <v>3</v>
      </c>
      <c r="K74">
        <v>0</v>
      </c>
      <c r="L74">
        <v>0</v>
      </c>
      <c r="M74">
        <v>3</v>
      </c>
      <c r="N74">
        <v>2</v>
      </c>
      <c r="O74">
        <v>0</v>
      </c>
      <c r="P74">
        <v>2</v>
      </c>
      <c r="Q74">
        <v>2</v>
      </c>
      <c r="R74">
        <v>0</v>
      </c>
      <c r="S74">
        <v>3</v>
      </c>
      <c r="T74">
        <v>3</v>
      </c>
      <c r="U74">
        <v>0</v>
      </c>
    </row>
    <row r="75" spans="1:21" x14ac:dyDescent="0.25">
      <c r="B75" t="s">
        <v>99</v>
      </c>
      <c r="C75">
        <v>2</v>
      </c>
      <c r="D75">
        <v>3</v>
      </c>
      <c r="E75">
        <v>3</v>
      </c>
      <c r="F75">
        <v>2</v>
      </c>
      <c r="G75">
        <v>0</v>
      </c>
      <c r="H75">
        <v>3</v>
      </c>
      <c r="I75">
        <v>0</v>
      </c>
      <c r="J75">
        <v>2</v>
      </c>
      <c r="K75">
        <v>2</v>
      </c>
      <c r="L75">
        <v>3</v>
      </c>
      <c r="M75">
        <v>3</v>
      </c>
      <c r="N75">
        <v>2</v>
      </c>
      <c r="O75">
        <v>0</v>
      </c>
      <c r="P75">
        <v>3</v>
      </c>
      <c r="Q75">
        <v>0</v>
      </c>
      <c r="R75">
        <v>0</v>
      </c>
      <c r="S75">
        <v>2</v>
      </c>
      <c r="T75">
        <v>2</v>
      </c>
      <c r="U75">
        <v>0</v>
      </c>
    </row>
    <row r="76" spans="1:21" x14ac:dyDescent="0.25">
      <c r="B76" t="s">
        <v>76</v>
      </c>
      <c r="C76">
        <v>2</v>
      </c>
      <c r="D76">
        <v>3</v>
      </c>
      <c r="E76">
        <v>2</v>
      </c>
      <c r="F76">
        <v>2</v>
      </c>
      <c r="G76">
        <v>0</v>
      </c>
      <c r="H76">
        <v>3</v>
      </c>
      <c r="I76">
        <v>0</v>
      </c>
      <c r="J76">
        <v>2</v>
      </c>
      <c r="K76">
        <v>2</v>
      </c>
      <c r="L76">
        <v>2</v>
      </c>
      <c r="M76">
        <v>3</v>
      </c>
      <c r="N76">
        <v>2</v>
      </c>
      <c r="O76">
        <v>0</v>
      </c>
      <c r="P76">
        <v>2</v>
      </c>
      <c r="Q76">
        <v>0</v>
      </c>
      <c r="R76">
        <v>0</v>
      </c>
      <c r="S76">
        <v>2</v>
      </c>
      <c r="T76">
        <v>3</v>
      </c>
      <c r="U76">
        <v>0</v>
      </c>
    </row>
    <row r="77" spans="1:21" x14ac:dyDescent="0.25">
      <c r="B77" t="s">
        <v>146</v>
      </c>
      <c r="C77">
        <v>3</v>
      </c>
      <c r="D77">
        <v>3</v>
      </c>
      <c r="E77">
        <v>2</v>
      </c>
      <c r="F77">
        <v>2</v>
      </c>
      <c r="G77">
        <v>0</v>
      </c>
      <c r="H77">
        <v>2</v>
      </c>
      <c r="I77">
        <v>3</v>
      </c>
      <c r="J77">
        <v>2</v>
      </c>
      <c r="K77">
        <v>2</v>
      </c>
      <c r="L77">
        <v>0</v>
      </c>
      <c r="M77">
        <v>0</v>
      </c>
      <c r="N77">
        <v>0</v>
      </c>
      <c r="O77">
        <v>0</v>
      </c>
      <c r="P77">
        <v>2</v>
      </c>
      <c r="Q77">
        <v>0</v>
      </c>
      <c r="R77">
        <v>3</v>
      </c>
      <c r="S77">
        <v>2</v>
      </c>
      <c r="T77">
        <v>3</v>
      </c>
      <c r="U77">
        <v>3</v>
      </c>
    </row>
    <row r="78" spans="1:21" x14ac:dyDescent="0.25">
      <c r="B78" t="s">
        <v>106</v>
      </c>
      <c r="C78">
        <v>2</v>
      </c>
      <c r="D78">
        <v>3</v>
      </c>
      <c r="E78">
        <v>1</v>
      </c>
      <c r="F78">
        <v>2</v>
      </c>
      <c r="G78">
        <v>0</v>
      </c>
      <c r="H78">
        <v>3</v>
      </c>
      <c r="I78">
        <v>0</v>
      </c>
      <c r="J78">
        <v>2</v>
      </c>
      <c r="K78">
        <v>2</v>
      </c>
      <c r="L78">
        <v>3</v>
      </c>
      <c r="M78">
        <v>2</v>
      </c>
      <c r="N78">
        <v>1</v>
      </c>
      <c r="O78">
        <v>0</v>
      </c>
      <c r="P78">
        <v>3</v>
      </c>
      <c r="Q78">
        <v>0</v>
      </c>
      <c r="R78">
        <v>0</v>
      </c>
      <c r="S78">
        <v>1</v>
      </c>
      <c r="T78">
        <v>3</v>
      </c>
      <c r="U78">
        <v>0</v>
      </c>
    </row>
    <row r="79" spans="1:21" x14ac:dyDescent="0.25">
      <c r="B79" t="s">
        <v>134</v>
      </c>
      <c r="C79">
        <v>3</v>
      </c>
      <c r="D79">
        <v>3</v>
      </c>
      <c r="E79">
        <v>3</v>
      </c>
      <c r="F79">
        <v>3</v>
      </c>
      <c r="G79">
        <v>1</v>
      </c>
      <c r="H79">
        <v>3</v>
      </c>
      <c r="I79">
        <v>1</v>
      </c>
      <c r="J79">
        <v>3</v>
      </c>
      <c r="K79">
        <v>2</v>
      </c>
      <c r="L79">
        <v>3</v>
      </c>
      <c r="M79">
        <v>3</v>
      </c>
      <c r="N79">
        <v>3</v>
      </c>
      <c r="O79">
        <v>2</v>
      </c>
      <c r="P79">
        <v>2</v>
      </c>
      <c r="Q79">
        <v>0</v>
      </c>
      <c r="R79">
        <v>1</v>
      </c>
      <c r="S79">
        <v>3</v>
      </c>
      <c r="T79">
        <v>3</v>
      </c>
      <c r="U79">
        <v>1</v>
      </c>
    </row>
    <row r="80" spans="1:21" x14ac:dyDescent="0.25">
      <c r="B80" t="s">
        <v>103</v>
      </c>
      <c r="C80">
        <v>1</v>
      </c>
      <c r="D80">
        <v>3</v>
      </c>
      <c r="E80">
        <v>3</v>
      </c>
      <c r="F80">
        <v>1</v>
      </c>
      <c r="G80">
        <v>0</v>
      </c>
      <c r="H80">
        <v>3</v>
      </c>
      <c r="I80">
        <v>0</v>
      </c>
      <c r="J80">
        <v>2</v>
      </c>
      <c r="K80">
        <v>0</v>
      </c>
      <c r="L80">
        <v>2</v>
      </c>
      <c r="M80">
        <v>3</v>
      </c>
      <c r="N80">
        <v>2</v>
      </c>
      <c r="O80">
        <v>0</v>
      </c>
      <c r="P80">
        <v>2</v>
      </c>
      <c r="Q80">
        <v>0</v>
      </c>
      <c r="R80">
        <v>0</v>
      </c>
      <c r="S80">
        <v>2</v>
      </c>
      <c r="T80">
        <v>2</v>
      </c>
      <c r="U80">
        <v>0</v>
      </c>
    </row>
    <row r="81" spans="2:21" x14ac:dyDescent="0.25">
      <c r="B81" t="s">
        <v>123</v>
      </c>
      <c r="C81">
        <v>3</v>
      </c>
      <c r="D81">
        <v>3</v>
      </c>
      <c r="E81">
        <v>3</v>
      </c>
      <c r="F81">
        <v>2</v>
      </c>
      <c r="G81">
        <v>0</v>
      </c>
      <c r="H81">
        <v>3</v>
      </c>
      <c r="I81">
        <v>0</v>
      </c>
      <c r="J81">
        <v>3</v>
      </c>
      <c r="K81">
        <v>0</v>
      </c>
      <c r="L81">
        <v>1</v>
      </c>
      <c r="M81">
        <v>3</v>
      </c>
      <c r="N81">
        <v>3</v>
      </c>
      <c r="O81">
        <v>0</v>
      </c>
      <c r="P81">
        <v>2</v>
      </c>
      <c r="Q81">
        <v>0</v>
      </c>
      <c r="R81">
        <v>0</v>
      </c>
      <c r="S81">
        <v>2</v>
      </c>
      <c r="T81">
        <v>2</v>
      </c>
      <c r="U81">
        <v>0</v>
      </c>
    </row>
    <row r="82" spans="2:21" x14ac:dyDescent="0.25">
      <c r="B82" t="s">
        <v>83</v>
      </c>
      <c r="C82">
        <v>0</v>
      </c>
      <c r="D82">
        <v>3</v>
      </c>
      <c r="E82">
        <v>2</v>
      </c>
      <c r="F82">
        <v>2</v>
      </c>
      <c r="G82">
        <v>0</v>
      </c>
      <c r="H82">
        <v>3</v>
      </c>
      <c r="I82">
        <v>0</v>
      </c>
      <c r="J82">
        <v>2</v>
      </c>
      <c r="K82">
        <v>0</v>
      </c>
      <c r="L82">
        <v>0</v>
      </c>
      <c r="M82">
        <v>3</v>
      </c>
      <c r="N82">
        <v>2</v>
      </c>
      <c r="O82">
        <v>0</v>
      </c>
      <c r="P82">
        <v>2</v>
      </c>
      <c r="Q82">
        <v>1</v>
      </c>
      <c r="R82">
        <v>0</v>
      </c>
      <c r="S82">
        <v>2</v>
      </c>
      <c r="T82">
        <v>3</v>
      </c>
      <c r="U82">
        <v>0</v>
      </c>
    </row>
    <row r="83" spans="2:21" x14ac:dyDescent="0.25">
      <c r="B83" t="s">
        <v>91</v>
      </c>
      <c r="C83">
        <v>2</v>
      </c>
      <c r="D83">
        <v>3</v>
      </c>
      <c r="E83">
        <v>3</v>
      </c>
      <c r="F83">
        <v>2</v>
      </c>
      <c r="G83">
        <v>0</v>
      </c>
      <c r="H83">
        <v>3</v>
      </c>
      <c r="I83">
        <v>0</v>
      </c>
      <c r="J83">
        <v>3</v>
      </c>
      <c r="K83">
        <v>2</v>
      </c>
      <c r="L83">
        <v>2</v>
      </c>
      <c r="M83">
        <v>3</v>
      </c>
      <c r="N83">
        <v>2</v>
      </c>
      <c r="O83">
        <v>0</v>
      </c>
      <c r="P83">
        <v>2</v>
      </c>
      <c r="Q83">
        <v>2</v>
      </c>
      <c r="R83">
        <v>0</v>
      </c>
      <c r="S83">
        <v>2</v>
      </c>
      <c r="T83">
        <v>2</v>
      </c>
      <c r="U83">
        <v>0</v>
      </c>
    </row>
    <row r="84" spans="2:21" x14ac:dyDescent="0.25">
      <c r="B84" t="s">
        <v>77</v>
      </c>
      <c r="C84">
        <v>0</v>
      </c>
      <c r="D84">
        <v>3</v>
      </c>
      <c r="E84">
        <v>3</v>
      </c>
      <c r="F84">
        <v>2</v>
      </c>
      <c r="G84">
        <v>0</v>
      </c>
      <c r="H84">
        <v>2</v>
      </c>
      <c r="I84">
        <v>0</v>
      </c>
      <c r="J84">
        <v>2</v>
      </c>
      <c r="K84">
        <v>0</v>
      </c>
      <c r="L84">
        <v>0</v>
      </c>
      <c r="M84">
        <v>3</v>
      </c>
      <c r="N84">
        <v>2</v>
      </c>
      <c r="O84">
        <v>0</v>
      </c>
      <c r="P84">
        <v>3</v>
      </c>
      <c r="Q84">
        <v>1</v>
      </c>
      <c r="R84">
        <v>0</v>
      </c>
      <c r="S84">
        <v>2</v>
      </c>
      <c r="T84">
        <v>2</v>
      </c>
      <c r="U84">
        <v>0</v>
      </c>
    </row>
    <row r="85" spans="2:21" x14ac:dyDescent="0.25">
      <c r="B85" t="s">
        <v>92</v>
      </c>
      <c r="C85">
        <v>2</v>
      </c>
      <c r="D85">
        <v>2</v>
      </c>
      <c r="E85">
        <v>3</v>
      </c>
      <c r="F85">
        <v>3</v>
      </c>
      <c r="G85">
        <v>0</v>
      </c>
      <c r="H85">
        <v>2</v>
      </c>
      <c r="I85">
        <v>1</v>
      </c>
      <c r="J85">
        <v>2</v>
      </c>
      <c r="K85">
        <v>2</v>
      </c>
      <c r="L85">
        <v>3</v>
      </c>
      <c r="M85">
        <v>0</v>
      </c>
      <c r="N85">
        <v>3</v>
      </c>
      <c r="O85">
        <v>0</v>
      </c>
      <c r="P85">
        <v>2</v>
      </c>
      <c r="Q85">
        <v>2</v>
      </c>
      <c r="R85">
        <v>3</v>
      </c>
      <c r="S85">
        <v>3</v>
      </c>
      <c r="T85">
        <v>3</v>
      </c>
      <c r="U85">
        <v>4</v>
      </c>
    </row>
    <row r="86" spans="2:21" x14ac:dyDescent="0.25">
      <c r="B86" t="s">
        <v>75</v>
      </c>
      <c r="C86">
        <v>0</v>
      </c>
      <c r="D86">
        <v>4</v>
      </c>
      <c r="E86">
        <v>3</v>
      </c>
      <c r="F86">
        <v>0</v>
      </c>
      <c r="G86">
        <v>3</v>
      </c>
      <c r="H86">
        <v>4</v>
      </c>
      <c r="I86">
        <v>2</v>
      </c>
      <c r="J86">
        <v>3</v>
      </c>
      <c r="K86">
        <v>1</v>
      </c>
      <c r="L86">
        <v>2</v>
      </c>
      <c r="M86">
        <v>2</v>
      </c>
      <c r="N86">
        <v>3</v>
      </c>
      <c r="O86">
        <v>0</v>
      </c>
      <c r="P86">
        <v>3</v>
      </c>
      <c r="Q86">
        <v>0</v>
      </c>
      <c r="R86">
        <v>2</v>
      </c>
      <c r="S86">
        <v>3</v>
      </c>
      <c r="T86">
        <v>3</v>
      </c>
      <c r="U86">
        <v>2</v>
      </c>
    </row>
    <row r="87" spans="2:21" x14ac:dyDescent="0.25">
      <c r="B87" t="s">
        <v>132</v>
      </c>
      <c r="C87">
        <v>3</v>
      </c>
      <c r="D87">
        <v>2</v>
      </c>
      <c r="E87">
        <v>4</v>
      </c>
      <c r="F87">
        <v>2</v>
      </c>
      <c r="G87">
        <v>0</v>
      </c>
      <c r="H87">
        <v>4</v>
      </c>
      <c r="I87">
        <v>1</v>
      </c>
      <c r="J87">
        <v>3</v>
      </c>
      <c r="K87">
        <v>2</v>
      </c>
      <c r="L87">
        <v>3</v>
      </c>
      <c r="M87">
        <v>0</v>
      </c>
      <c r="N87">
        <v>2</v>
      </c>
      <c r="O87">
        <v>0</v>
      </c>
      <c r="P87">
        <v>3</v>
      </c>
      <c r="Q87">
        <v>0</v>
      </c>
      <c r="R87">
        <v>1</v>
      </c>
      <c r="S87">
        <v>3</v>
      </c>
      <c r="T87">
        <v>3</v>
      </c>
      <c r="U87">
        <v>1</v>
      </c>
    </row>
    <row r="88" spans="2:21" x14ac:dyDescent="0.25">
      <c r="B88" t="s">
        <v>162</v>
      </c>
      <c r="C88">
        <v>2</v>
      </c>
      <c r="D88">
        <v>3</v>
      </c>
      <c r="E88">
        <v>2</v>
      </c>
      <c r="F88">
        <v>3</v>
      </c>
      <c r="G88">
        <v>0</v>
      </c>
      <c r="H88">
        <v>3</v>
      </c>
      <c r="I88">
        <v>0</v>
      </c>
      <c r="J88">
        <v>3</v>
      </c>
      <c r="K88">
        <v>1</v>
      </c>
      <c r="L88">
        <v>1</v>
      </c>
      <c r="M88">
        <v>3</v>
      </c>
      <c r="N88">
        <v>2</v>
      </c>
      <c r="O88">
        <v>0</v>
      </c>
      <c r="P88">
        <v>3</v>
      </c>
      <c r="Q88">
        <v>0</v>
      </c>
      <c r="R88">
        <v>0</v>
      </c>
      <c r="S88">
        <v>2</v>
      </c>
      <c r="T88">
        <v>3</v>
      </c>
      <c r="U88">
        <v>0</v>
      </c>
    </row>
    <row r="89" spans="2:21" x14ac:dyDescent="0.25">
      <c r="B89" t="s">
        <v>125</v>
      </c>
      <c r="C89">
        <v>2</v>
      </c>
      <c r="D89">
        <v>2</v>
      </c>
      <c r="E89">
        <v>2</v>
      </c>
      <c r="F89">
        <v>2</v>
      </c>
      <c r="G89">
        <v>0</v>
      </c>
      <c r="H89">
        <v>2</v>
      </c>
      <c r="I89">
        <v>0</v>
      </c>
      <c r="J89">
        <v>2</v>
      </c>
      <c r="K89">
        <v>2</v>
      </c>
      <c r="L89">
        <v>3</v>
      </c>
      <c r="M89">
        <v>2</v>
      </c>
      <c r="N89">
        <v>2</v>
      </c>
      <c r="O89">
        <v>0</v>
      </c>
      <c r="P89">
        <v>3</v>
      </c>
      <c r="Q89">
        <v>0</v>
      </c>
      <c r="R89">
        <v>0</v>
      </c>
      <c r="S89">
        <v>2</v>
      </c>
      <c r="T89">
        <v>3</v>
      </c>
      <c r="U89">
        <v>0</v>
      </c>
    </row>
    <row r="90" spans="2:21" x14ac:dyDescent="0.25">
      <c r="B90" t="s">
        <v>90</v>
      </c>
      <c r="C90">
        <v>3</v>
      </c>
      <c r="D90">
        <v>3</v>
      </c>
      <c r="E90">
        <v>3</v>
      </c>
      <c r="F90">
        <v>3</v>
      </c>
      <c r="G90">
        <v>0</v>
      </c>
      <c r="H90">
        <v>3</v>
      </c>
      <c r="I90">
        <v>2</v>
      </c>
      <c r="J90">
        <v>3</v>
      </c>
      <c r="K90">
        <v>2</v>
      </c>
      <c r="L90">
        <v>3</v>
      </c>
      <c r="M90">
        <v>3</v>
      </c>
      <c r="N90">
        <v>3</v>
      </c>
      <c r="O90">
        <v>1</v>
      </c>
      <c r="P90">
        <v>2</v>
      </c>
      <c r="Q90">
        <v>3</v>
      </c>
      <c r="R90">
        <v>3</v>
      </c>
      <c r="S90">
        <v>2</v>
      </c>
      <c r="T90">
        <v>3</v>
      </c>
      <c r="U90">
        <v>2</v>
      </c>
    </row>
    <row r="91" spans="2:21" x14ac:dyDescent="0.25">
      <c r="B91" t="s">
        <v>126</v>
      </c>
      <c r="C91">
        <v>2</v>
      </c>
      <c r="D91">
        <v>3</v>
      </c>
      <c r="E91">
        <v>3</v>
      </c>
      <c r="F91">
        <v>0</v>
      </c>
      <c r="G91">
        <v>0</v>
      </c>
      <c r="H91">
        <v>2</v>
      </c>
      <c r="I91">
        <v>0</v>
      </c>
      <c r="J91">
        <v>2</v>
      </c>
      <c r="K91">
        <v>0</v>
      </c>
      <c r="L91">
        <v>3</v>
      </c>
      <c r="M91">
        <v>2</v>
      </c>
      <c r="N91">
        <v>0</v>
      </c>
      <c r="O91">
        <v>0</v>
      </c>
      <c r="P91">
        <v>3</v>
      </c>
      <c r="Q91">
        <v>0</v>
      </c>
      <c r="R91">
        <v>0</v>
      </c>
      <c r="S91">
        <v>2</v>
      </c>
      <c r="T91">
        <v>3</v>
      </c>
      <c r="U91">
        <v>0</v>
      </c>
    </row>
    <row r="92" spans="2:21" x14ac:dyDescent="0.25">
      <c r="B92" t="s">
        <v>67</v>
      </c>
      <c r="C92">
        <v>2</v>
      </c>
      <c r="D92">
        <v>3</v>
      </c>
      <c r="E92">
        <v>4</v>
      </c>
      <c r="F92">
        <v>3</v>
      </c>
      <c r="G92">
        <v>0</v>
      </c>
      <c r="H92">
        <v>4</v>
      </c>
      <c r="I92">
        <v>0</v>
      </c>
      <c r="J92">
        <v>4</v>
      </c>
      <c r="K92">
        <v>2</v>
      </c>
      <c r="L92">
        <v>3</v>
      </c>
      <c r="M92">
        <v>4</v>
      </c>
      <c r="N92">
        <v>4</v>
      </c>
      <c r="O92">
        <v>0</v>
      </c>
      <c r="P92">
        <v>2</v>
      </c>
      <c r="Q92">
        <v>0</v>
      </c>
      <c r="R92">
        <v>1</v>
      </c>
      <c r="S92">
        <v>3</v>
      </c>
      <c r="T92">
        <v>3</v>
      </c>
      <c r="U92">
        <v>1</v>
      </c>
    </row>
    <row r="93" spans="2:21" x14ac:dyDescent="0.25">
      <c r="B93" t="s">
        <v>94</v>
      </c>
      <c r="C93">
        <v>2</v>
      </c>
      <c r="D93">
        <v>3</v>
      </c>
      <c r="E93">
        <v>3</v>
      </c>
      <c r="F93">
        <v>2</v>
      </c>
      <c r="G93">
        <v>2</v>
      </c>
      <c r="H93">
        <v>3</v>
      </c>
      <c r="I93">
        <v>2</v>
      </c>
      <c r="J93">
        <v>2</v>
      </c>
      <c r="K93">
        <v>2</v>
      </c>
      <c r="L93">
        <v>2</v>
      </c>
      <c r="M93">
        <v>3</v>
      </c>
      <c r="N93">
        <v>1</v>
      </c>
      <c r="O93">
        <v>0</v>
      </c>
      <c r="P93">
        <v>3</v>
      </c>
      <c r="Q93">
        <v>2</v>
      </c>
      <c r="R93">
        <v>2</v>
      </c>
      <c r="S93">
        <v>1</v>
      </c>
      <c r="T93">
        <v>3</v>
      </c>
      <c r="U93">
        <v>2</v>
      </c>
    </row>
    <row r="94" spans="2:21" x14ac:dyDescent="0.25">
      <c r="B94" t="s">
        <v>112</v>
      </c>
      <c r="C94">
        <v>2</v>
      </c>
      <c r="D94">
        <v>4</v>
      </c>
      <c r="E94">
        <v>3</v>
      </c>
      <c r="F94">
        <v>2</v>
      </c>
      <c r="G94">
        <v>0</v>
      </c>
      <c r="H94">
        <v>4</v>
      </c>
      <c r="I94">
        <v>0</v>
      </c>
      <c r="J94">
        <v>3</v>
      </c>
      <c r="K94">
        <v>0</v>
      </c>
      <c r="L94">
        <v>0</v>
      </c>
      <c r="M94">
        <v>4</v>
      </c>
      <c r="N94">
        <v>3</v>
      </c>
      <c r="O94">
        <v>0</v>
      </c>
      <c r="P94">
        <v>3</v>
      </c>
      <c r="Q94">
        <v>0</v>
      </c>
      <c r="R94">
        <v>0</v>
      </c>
      <c r="S94">
        <v>2</v>
      </c>
      <c r="T94">
        <v>3</v>
      </c>
      <c r="U94">
        <v>0</v>
      </c>
    </row>
    <row r="95" spans="2:21" x14ac:dyDescent="0.25">
      <c r="B95" t="s">
        <v>100</v>
      </c>
      <c r="C95">
        <v>0</v>
      </c>
      <c r="D95">
        <v>3</v>
      </c>
      <c r="E95">
        <v>3</v>
      </c>
      <c r="F95">
        <v>2</v>
      </c>
      <c r="G95">
        <v>0</v>
      </c>
      <c r="H95">
        <v>3</v>
      </c>
      <c r="I95">
        <v>0</v>
      </c>
      <c r="J95">
        <v>2</v>
      </c>
      <c r="K95">
        <v>0</v>
      </c>
      <c r="L95">
        <v>0</v>
      </c>
      <c r="M95">
        <v>3</v>
      </c>
      <c r="N95">
        <v>2</v>
      </c>
      <c r="O95">
        <v>0</v>
      </c>
      <c r="P95">
        <v>2</v>
      </c>
      <c r="Q95">
        <v>1</v>
      </c>
      <c r="R95">
        <v>0</v>
      </c>
      <c r="S95">
        <v>2</v>
      </c>
      <c r="T95">
        <v>2</v>
      </c>
      <c r="U95">
        <v>0</v>
      </c>
    </row>
    <row r="96" spans="2:21" x14ac:dyDescent="0.25">
      <c r="B96" t="s">
        <v>160</v>
      </c>
      <c r="C96">
        <v>3</v>
      </c>
      <c r="D96">
        <v>2</v>
      </c>
      <c r="E96">
        <v>4</v>
      </c>
      <c r="F96">
        <v>3</v>
      </c>
      <c r="G96">
        <v>0</v>
      </c>
      <c r="H96">
        <v>4</v>
      </c>
      <c r="I96">
        <v>0</v>
      </c>
      <c r="J96">
        <v>3</v>
      </c>
      <c r="K96">
        <v>2</v>
      </c>
      <c r="L96">
        <v>3</v>
      </c>
      <c r="M96">
        <v>4</v>
      </c>
      <c r="N96">
        <v>3</v>
      </c>
      <c r="O96">
        <v>0</v>
      </c>
      <c r="P96">
        <v>2</v>
      </c>
      <c r="Q96">
        <v>0</v>
      </c>
      <c r="R96">
        <v>0</v>
      </c>
      <c r="S96">
        <v>3</v>
      </c>
      <c r="T96">
        <v>3</v>
      </c>
      <c r="U96">
        <v>0</v>
      </c>
    </row>
    <row r="97" spans="1:21" x14ac:dyDescent="0.25">
      <c r="B97" t="s">
        <v>110</v>
      </c>
      <c r="C97">
        <v>2</v>
      </c>
      <c r="D97">
        <v>3</v>
      </c>
      <c r="E97">
        <v>0</v>
      </c>
      <c r="F97">
        <v>2</v>
      </c>
      <c r="G97">
        <v>0</v>
      </c>
      <c r="H97">
        <v>3</v>
      </c>
      <c r="I97">
        <v>0</v>
      </c>
      <c r="J97">
        <v>3</v>
      </c>
      <c r="K97">
        <v>2</v>
      </c>
      <c r="L97">
        <v>3</v>
      </c>
      <c r="M97">
        <v>3</v>
      </c>
      <c r="N97">
        <v>2</v>
      </c>
      <c r="O97">
        <v>0</v>
      </c>
      <c r="P97">
        <v>3</v>
      </c>
      <c r="Q97">
        <v>0</v>
      </c>
      <c r="R97">
        <v>0</v>
      </c>
      <c r="S97">
        <v>2</v>
      </c>
      <c r="T97">
        <v>2</v>
      </c>
      <c r="U97">
        <v>0</v>
      </c>
    </row>
    <row r="98" spans="1:21" x14ac:dyDescent="0.25">
      <c r="A98" t="s">
        <v>181</v>
      </c>
      <c r="B98" t="s">
        <v>107</v>
      </c>
      <c r="C98">
        <v>0</v>
      </c>
      <c r="D98">
        <v>2</v>
      </c>
      <c r="E98">
        <v>2</v>
      </c>
      <c r="F98">
        <v>1</v>
      </c>
      <c r="G98">
        <v>0</v>
      </c>
      <c r="H98">
        <v>2</v>
      </c>
      <c r="I98">
        <v>0</v>
      </c>
      <c r="J98">
        <v>2</v>
      </c>
      <c r="K98">
        <v>0</v>
      </c>
      <c r="L98">
        <v>0</v>
      </c>
      <c r="M98">
        <v>1</v>
      </c>
      <c r="N98">
        <v>1</v>
      </c>
      <c r="O98">
        <v>0</v>
      </c>
      <c r="P98">
        <v>1</v>
      </c>
      <c r="Q98">
        <v>0</v>
      </c>
      <c r="R98">
        <v>0</v>
      </c>
      <c r="S98">
        <v>1</v>
      </c>
      <c r="T98">
        <v>0</v>
      </c>
      <c r="U98">
        <v>0</v>
      </c>
    </row>
    <row r="99" spans="1:21" x14ac:dyDescent="0.25">
      <c r="B99" t="s">
        <v>158</v>
      </c>
      <c r="C99">
        <v>1</v>
      </c>
      <c r="D99">
        <v>2</v>
      </c>
      <c r="E99">
        <v>2</v>
      </c>
      <c r="F99">
        <v>0</v>
      </c>
      <c r="G99">
        <v>0</v>
      </c>
      <c r="H99">
        <v>2</v>
      </c>
      <c r="I99">
        <v>0</v>
      </c>
      <c r="J99">
        <v>1</v>
      </c>
      <c r="K99">
        <v>1</v>
      </c>
      <c r="L99">
        <v>1</v>
      </c>
      <c r="M99">
        <v>1</v>
      </c>
      <c r="N99">
        <v>0</v>
      </c>
      <c r="O99">
        <v>0</v>
      </c>
      <c r="P99">
        <v>1</v>
      </c>
      <c r="Q99">
        <v>0</v>
      </c>
      <c r="R99">
        <v>0</v>
      </c>
      <c r="S99">
        <v>1</v>
      </c>
      <c r="T99">
        <v>1</v>
      </c>
      <c r="U99">
        <v>0</v>
      </c>
    </row>
    <row r="100" spans="1:21" x14ac:dyDescent="0.25">
      <c r="B100" t="s">
        <v>143</v>
      </c>
      <c r="C100">
        <v>0</v>
      </c>
      <c r="D100">
        <v>1</v>
      </c>
      <c r="E100">
        <v>1</v>
      </c>
      <c r="F100">
        <v>0</v>
      </c>
      <c r="G100">
        <v>0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</row>
    <row r="101" spans="1:21" x14ac:dyDescent="0.25">
      <c r="B101" t="s">
        <v>108</v>
      </c>
      <c r="C101">
        <v>0</v>
      </c>
      <c r="D101">
        <v>1</v>
      </c>
      <c r="E101">
        <v>1</v>
      </c>
      <c r="F101">
        <v>1</v>
      </c>
      <c r="G101">
        <v>0</v>
      </c>
      <c r="H101">
        <v>2</v>
      </c>
      <c r="I101">
        <v>0</v>
      </c>
      <c r="J101">
        <v>2</v>
      </c>
      <c r="K101">
        <v>0</v>
      </c>
      <c r="L101">
        <v>0</v>
      </c>
      <c r="M101">
        <v>1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1</v>
      </c>
      <c r="U101">
        <v>0</v>
      </c>
    </row>
    <row r="102" spans="1:21" x14ac:dyDescent="0.25">
      <c r="B102" t="s">
        <v>120</v>
      </c>
      <c r="C102">
        <v>1</v>
      </c>
      <c r="D102">
        <v>2</v>
      </c>
      <c r="E102">
        <v>2</v>
      </c>
      <c r="F102">
        <v>1</v>
      </c>
      <c r="G102">
        <v>1</v>
      </c>
      <c r="H102">
        <v>2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1</v>
      </c>
      <c r="Q102">
        <v>1</v>
      </c>
      <c r="R102">
        <v>2</v>
      </c>
      <c r="S102">
        <v>0</v>
      </c>
      <c r="T102">
        <v>1</v>
      </c>
      <c r="U102">
        <v>0</v>
      </c>
    </row>
    <row r="103" spans="1:21" x14ac:dyDescent="0.25">
      <c r="B103" t="s">
        <v>159</v>
      </c>
      <c r="C103">
        <v>0</v>
      </c>
      <c r="D103">
        <v>2</v>
      </c>
      <c r="E103">
        <v>1</v>
      </c>
      <c r="F103">
        <v>1</v>
      </c>
      <c r="G103">
        <v>0</v>
      </c>
      <c r="H103">
        <v>2</v>
      </c>
      <c r="I103">
        <v>0</v>
      </c>
      <c r="J103">
        <v>1</v>
      </c>
      <c r="K103">
        <v>0</v>
      </c>
      <c r="L103">
        <v>1</v>
      </c>
      <c r="M103">
        <v>3</v>
      </c>
      <c r="N103">
        <v>2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B104" t="s">
        <v>157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</row>
    <row r="105" spans="1:21" x14ac:dyDescent="0.25">
      <c r="B105" t="s">
        <v>141</v>
      </c>
      <c r="C105">
        <v>1</v>
      </c>
      <c r="D105">
        <v>1</v>
      </c>
      <c r="E105">
        <v>1</v>
      </c>
      <c r="F105">
        <v>1</v>
      </c>
      <c r="G105">
        <v>0</v>
      </c>
      <c r="H105">
        <v>1</v>
      </c>
      <c r="I105">
        <v>0</v>
      </c>
      <c r="J105">
        <v>1</v>
      </c>
      <c r="K105">
        <v>2</v>
      </c>
      <c r="L105">
        <v>0</v>
      </c>
      <c r="M105">
        <v>1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1</v>
      </c>
      <c r="U105">
        <v>0</v>
      </c>
    </row>
    <row r="106" spans="1:21" x14ac:dyDescent="0.25">
      <c r="A106" t="s">
        <v>7</v>
      </c>
      <c r="B106" t="s">
        <v>121</v>
      </c>
      <c r="C106">
        <v>4</v>
      </c>
      <c r="D106">
        <v>4</v>
      </c>
      <c r="E106">
        <v>4</v>
      </c>
      <c r="F106">
        <v>4</v>
      </c>
      <c r="G106">
        <v>0</v>
      </c>
      <c r="H106">
        <v>4</v>
      </c>
      <c r="I106">
        <v>3</v>
      </c>
      <c r="J106">
        <v>4</v>
      </c>
      <c r="K106">
        <v>3</v>
      </c>
      <c r="L106">
        <v>4</v>
      </c>
      <c r="M106">
        <v>0</v>
      </c>
      <c r="N106">
        <v>3</v>
      </c>
      <c r="O106">
        <v>0</v>
      </c>
      <c r="P106">
        <v>4</v>
      </c>
      <c r="Q106">
        <v>0</v>
      </c>
      <c r="R106">
        <v>3</v>
      </c>
      <c r="S106">
        <v>3</v>
      </c>
      <c r="T106">
        <v>4</v>
      </c>
      <c r="U106">
        <v>3</v>
      </c>
    </row>
    <row r="107" spans="1:21" x14ac:dyDescent="0.25">
      <c r="B107" t="s">
        <v>129</v>
      </c>
      <c r="C107">
        <v>4</v>
      </c>
      <c r="D107">
        <v>4</v>
      </c>
      <c r="E107">
        <v>4</v>
      </c>
      <c r="F107">
        <v>3</v>
      </c>
      <c r="G107">
        <v>0</v>
      </c>
      <c r="H107">
        <v>4</v>
      </c>
      <c r="I107">
        <v>3</v>
      </c>
      <c r="J107">
        <v>3</v>
      </c>
      <c r="K107">
        <v>3</v>
      </c>
      <c r="L107">
        <v>4</v>
      </c>
      <c r="M107">
        <v>0</v>
      </c>
      <c r="N107">
        <v>3</v>
      </c>
      <c r="O107">
        <v>0</v>
      </c>
      <c r="P107">
        <v>4</v>
      </c>
      <c r="Q107">
        <v>0</v>
      </c>
      <c r="R107">
        <v>3</v>
      </c>
      <c r="S107">
        <v>3</v>
      </c>
      <c r="T107">
        <v>4</v>
      </c>
      <c r="U107">
        <v>3</v>
      </c>
    </row>
    <row r="108" spans="1:21" x14ac:dyDescent="0.25">
      <c r="B108" t="s">
        <v>79</v>
      </c>
      <c r="C108">
        <v>3</v>
      </c>
      <c r="D108">
        <v>4</v>
      </c>
      <c r="E108">
        <v>4</v>
      </c>
      <c r="F108">
        <v>4</v>
      </c>
      <c r="G108">
        <v>0</v>
      </c>
      <c r="H108">
        <v>4</v>
      </c>
      <c r="I108">
        <v>0</v>
      </c>
      <c r="J108">
        <v>3</v>
      </c>
      <c r="K108">
        <v>3</v>
      </c>
      <c r="L108">
        <v>4</v>
      </c>
      <c r="M108">
        <v>0</v>
      </c>
      <c r="N108">
        <v>3</v>
      </c>
      <c r="O108">
        <v>2</v>
      </c>
      <c r="P108">
        <v>4</v>
      </c>
      <c r="Q108">
        <v>0</v>
      </c>
      <c r="R108">
        <v>1</v>
      </c>
      <c r="S108">
        <v>4</v>
      </c>
      <c r="T108">
        <v>4</v>
      </c>
      <c r="U108">
        <v>1</v>
      </c>
    </row>
    <row r="109" spans="1:21" x14ac:dyDescent="0.25">
      <c r="B109" t="s">
        <v>64</v>
      </c>
      <c r="C109">
        <v>3</v>
      </c>
      <c r="D109">
        <v>4</v>
      </c>
      <c r="E109">
        <v>4</v>
      </c>
      <c r="F109">
        <v>4</v>
      </c>
      <c r="G109">
        <v>2</v>
      </c>
      <c r="H109">
        <v>4</v>
      </c>
      <c r="I109">
        <v>2</v>
      </c>
      <c r="J109">
        <v>3</v>
      </c>
      <c r="K109">
        <v>3</v>
      </c>
      <c r="L109">
        <v>4</v>
      </c>
      <c r="M109">
        <v>4</v>
      </c>
      <c r="N109">
        <v>3</v>
      </c>
      <c r="O109">
        <v>0</v>
      </c>
      <c r="P109">
        <v>4</v>
      </c>
      <c r="Q109">
        <v>0</v>
      </c>
      <c r="R109">
        <v>2</v>
      </c>
      <c r="S109">
        <v>3</v>
      </c>
      <c r="T109">
        <v>4</v>
      </c>
      <c r="U109">
        <v>2</v>
      </c>
    </row>
    <row r="110" spans="1:21" x14ac:dyDescent="0.25">
      <c r="B110" t="s">
        <v>151</v>
      </c>
      <c r="C110">
        <v>3</v>
      </c>
      <c r="D110">
        <v>4</v>
      </c>
      <c r="E110">
        <v>4</v>
      </c>
      <c r="F110">
        <v>4</v>
      </c>
      <c r="G110">
        <v>3</v>
      </c>
      <c r="H110">
        <v>4</v>
      </c>
      <c r="I110">
        <v>4</v>
      </c>
      <c r="J110">
        <v>3</v>
      </c>
      <c r="K110">
        <v>3</v>
      </c>
      <c r="L110">
        <v>0</v>
      </c>
      <c r="M110">
        <v>0</v>
      </c>
      <c r="N110">
        <v>3</v>
      </c>
      <c r="O110">
        <v>4</v>
      </c>
      <c r="P110">
        <v>4</v>
      </c>
      <c r="Q110">
        <v>0</v>
      </c>
      <c r="R110">
        <v>4</v>
      </c>
      <c r="S110">
        <v>3</v>
      </c>
      <c r="T110">
        <v>4</v>
      </c>
      <c r="U110">
        <v>4</v>
      </c>
    </row>
  </sheetData>
  <conditionalFormatting pivot="1" sqref="C6:U110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26</v>
      </c>
    </row>
    <row r="4" spans="1:20" x14ac:dyDescent="0.25">
      <c r="A4" s="2" t="s">
        <v>47</v>
      </c>
      <c r="B4" s="2" t="s">
        <v>30</v>
      </c>
    </row>
    <row r="5" spans="1:20" ht="164.25" x14ac:dyDescent="0.25">
      <c r="A5" s="2" t="s">
        <v>29</v>
      </c>
      <c r="B5" s="9" t="s">
        <v>61</v>
      </c>
      <c r="C5" s="9" t="s">
        <v>60</v>
      </c>
      <c r="D5" s="9" t="s">
        <v>175</v>
      </c>
      <c r="E5" s="9" t="s">
        <v>176</v>
      </c>
      <c r="F5" s="9" t="s">
        <v>172</v>
      </c>
      <c r="G5" s="9" t="s">
        <v>174</v>
      </c>
      <c r="H5" s="9" t="s">
        <v>177</v>
      </c>
      <c r="I5" s="9" t="s">
        <v>178</v>
      </c>
      <c r="J5" s="9" t="s">
        <v>173</v>
      </c>
      <c r="K5" s="9" t="s">
        <v>179</v>
      </c>
      <c r="L5" s="9" t="s">
        <v>180</v>
      </c>
      <c r="M5" s="9" t="s">
        <v>165</v>
      </c>
      <c r="N5" s="9" t="s">
        <v>166</v>
      </c>
      <c r="O5" s="9" t="s">
        <v>167</v>
      </c>
      <c r="P5" s="9" t="s">
        <v>168</v>
      </c>
      <c r="Q5" s="9" t="s">
        <v>169</v>
      </c>
      <c r="R5" s="9" t="s">
        <v>170</v>
      </c>
      <c r="S5" s="9" t="s">
        <v>171</v>
      </c>
      <c r="T5" s="9" t="s">
        <v>164</v>
      </c>
    </row>
    <row r="6" spans="1:20" x14ac:dyDescent="0.25">
      <c r="A6" s="6" t="s">
        <v>82</v>
      </c>
      <c r="B6" s="12">
        <v>1</v>
      </c>
      <c r="C6" s="12">
        <v>2.5714285714285716</v>
      </c>
      <c r="D6" s="12">
        <v>2.4285714285714284</v>
      </c>
      <c r="E6" s="12">
        <v>1.8571428571428572</v>
      </c>
      <c r="F6" s="12">
        <v>0</v>
      </c>
      <c r="G6" s="12">
        <v>2.7142857142857144</v>
      </c>
      <c r="H6" s="12">
        <v>0</v>
      </c>
      <c r="I6" s="12">
        <v>2.1428571428571428</v>
      </c>
      <c r="J6" s="12">
        <v>0</v>
      </c>
      <c r="K6" s="12">
        <v>0</v>
      </c>
      <c r="L6" s="12">
        <v>2.4285714285714284</v>
      </c>
      <c r="M6" s="12">
        <v>1.8571428571428572</v>
      </c>
      <c r="N6" s="12">
        <v>0</v>
      </c>
      <c r="O6" s="12">
        <v>2</v>
      </c>
      <c r="P6" s="12">
        <v>1.1428571428571428</v>
      </c>
      <c r="Q6" s="12">
        <v>0</v>
      </c>
      <c r="R6" s="12">
        <v>2</v>
      </c>
      <c r="S6" s="12">
        <v>2.2857142857142856</v>
      </c>
      <c r="T6" s="12">
        <v>0</v>
      </c>
    </row>
    <row r="7" spans="1:20" x14ac:dyDescent="0.25">
      <c r="A7" s="7" t="s">
        <v>136</v>
      </c>
      <c r="B7" s="12">
        <v>1</v>
      </c>
      <c r="C7" s="12">
        <v>2</v>
      </c>
      <c r="D7" s="12">
        <v>2</v>
      </c>
      <c r="E7" s="12">
        <v>2</v>
      </c>
      <c r="F7" s="12">
        <v>0</v>
      </c>
      <c r="G7" s="12">
        <v>2</v>
      </c>
      <c r="H7" s="12">
        <v>0</v>
      </c>
      <c r="I7" s="12">
        <v>2</v>
      </c>
      <c r="J7" s="12">
        <v>0</v>
      </c>
      <c r="K7" s="12">
        <v>0</v>
      </c>
      <c r="L7" s="12">
        <v>2</v>
      </c>
      <c r="M7" s="12">
        <v>2</v>
      </c>
      <c r="N7" s="12">
        <v>0</v>
      </c>
      <c r="O7" s="12">
        <v>2</v>
      </c>
      <c r="P7" s="12">
        <v>1</v>
      </c>
      <c r="Q7" s="12">
        <v>0</v>
      </c>
      <c r="R7" s="12">
        <v>2</v>
      </c>
      <c r="S7" s="12">
        <v>2</v>
      </c>
      <c r="T7" s="12">
        <v>0</v>
      </c>
    </row>
    <row r="8" spans="1:20" x14ac:dyDescent="0.25">
      <c r="A8" s="7" t="s">
        <v>95</v>
      </c>
      <c r="B8" s="12">
        <v>0</v>
      </c>
      <c r="C8" s="12">
        <v>3</v>
      </c>
      <c r="D8" s="12">
        <v>3</v>
      </c>
      <c r="E8" s="12">
        <v>2</v>
      </c>
      <c r="F8" s="12">
        <v>0</v>
      </c>
      <c r="G8" s="12">
        <v>3</v>
      </c>
      <c r="H8" s="12">
        <v>0</v>
      </c>
      <c r="I8" s="12">
        <v>3</v>
      </c>
      <c r="J8" s="12">
        <v>0</v>
      </c>
      <c r="K8" s="12">
        <v>0</v>
      </c>
      <c r="L8" s="12">
        <v>3</v>
      </c>
      <c r="M8" s="12">
        <v>2</v>
      </c>
      <c r="N8" s="12">
        <v>0</v>
      </c>
      <c r="O8" s="12">
        <v>2</v>
      </c>
      <c r="P8" s="12">
        <v>2</v>
      </c>
      <c r="Q8" s="12">
        <v>0</v>
      </c>
      <c r="R8" s="12">
        <v>3</v>
      </c>
      <c r="S8" s="12">
        <v>3</v>
      </c>
      <c r="T8" s="12">
        <v>0</v>
      </c>
    </row>
    <row r="9" spans="1:20" x14ac:dyDescent="0.25">
      <c r="A9" s="7" t="s">
        <v>105</v>
      </c>
      <c r="B9" s="12">
        <v>1</v>
      </c>
      <c r="C9" s="12">
        <v>2</v>
      </c>
      <c r="D9" s="12">
        <v>2</v>
      </c>
      <c r="E9" s="12">
        <v>1</v>
      </c>
      <c r="F9" s="12">
        <v>0</v>
      </c>
      <c r="G9" s="12">
        <v>2</v>
      </c>
      <c r="H9" s="12">
        <v>0</v>
      </c>
      <c r="I9" s="12">
        <v>2</v>
      </c>
      <c r="J9" s="12">
        <v>0</v>
      </c>
      <c r="K9" s="12">
        <v>0</v>
      </c>
      <c r="L9" s="12">
        <v>2</v>
      </c>
      <c r="M9" s="12">
        <v>1</v>
      </c>
      <c r="N9" s="12">
        <v>0</v>
      </c>
      <c r="O9" s="12">
        <v>2</v>
      </c>
      <c r="P9" s="12">
        <v>1</v>
      </c>
      <c r="Q9" s="12">
        <v>0</v>
      </c>
      <c r="R9" s="12">
        <v>1</v>
      </c>
      <c r="S9" s="12">
        <v>2</v>
      </c>
      <c r="T9" s="12">
        <v>0</v>
      </c>
    </row>
    <row r="10" spans="1:20" x14ac:dyDescent="0.25">
      <c r="A10" s="7" t="s">
        <v>83</v>
      </c>
      <c r="B10" s="12">
        <v>0</v>
      </c>
      <c r="C10" s="12">
        <v>3</v>
      </c>
      <c r="D10" s="12">
        <v>2</v>
      </c>
      <c r="E10" s="12">
        <v>2</v>
      </c>
      <c r="F10" s="12">
        <v>0</v>
      </c>
      <c r="G10" s="12">
        <v>3</v>
      </c>
      <c r="H10" s="12">
        <v>0</v>
      </c>
      <c r="I10" s="12">
        <v>2</v>
      </c>
      <c r="J10" s="12">
        <v>0</v>
      </c>
      <c r="K10" s="12">
        <v>0</v>
      </c>
      <c r="L10" s="12">
        <v>3</v>
      </c>
      <c r="M10" s="12">
        <v>2</v>
      </c>
      <c r="N10" s="12">
        <v>0</v>
      </c>
      <c r="O10" s="12">
        <v>2</v>
      </c>
      <c r="P10" s="12">
        <v>1</v>
      </c>
      <c r="Q10" s="12">
        <v>0</v>
      </c>
      <c r="R10" s="12">
        <v>2</v>
      </c>
      <c r="S10" s="12">
        <v>3</v>
      </c>
      <c r="T10" s="12">
        <v>0</v>
      </c>
    </row>
    <row r="11" spans="1:20" x14ac:dyDescent="0.25">
      <c r="A11" s="7" t="s">
        <v>96</v>
      </c>
      <c r="B11" s="12">
        <v>0</v>
      </c>
      <c r="C11" s="12">
        <v>3</v>
      </c>
      <c r="D11" s="12">
        <v>3</v>
      </c>
      <c r="E11" s="12">
        <v>2</v>
      </c>
      <c r="F11" s="12">
        <v>0</v>
      </c>
      <c r="G11" s="12">
        <v>3</v>
      </c>
      <c r="H11" s="12">
        <v>0</v>
      </c>
      <c r="I11" s="12">
        <v>2</v>
      </c>
      <c r="J11" s="12">
        <v>0</v>
      </c>
      <c r="K11" s="12">
        <v>0</v>
      </c>
      <c r="L11" s="12">
        <v>2</v>
      </c>
      <c r="M11" s="12">
        <v>2</v>
      </c>
      <c r="N11" s="12">
        <v>0</v>
      </c>
      <c r="O11" s="12">
        <v>2</v>
      </c>
      <c r="P11" s="12">
        <v>1</v>
      </c>
      <c r="Q11" s="12">
        <v>0</v>
      </c>
      <c r="R11" s="12">
        <v>2</v>
      </c>
      <c r="S11" s="12">
        <v>2</v>
      </c>
      <c r="T11" s="12">
        <v>0</v>
      </c>
    </row>
    <row r="12" spans="1:20" x14ac:dyDescent="0.25">
      <c r="A12" s="7" t="s">
        <v>97</v>
      </c>
      <c r="B12" s="12">
        <v>0</v>
      </c>
      <c r="C12" s="12">
        <v>2</v>
      </c>
      <c r="D12" s="12">
        <v>2</v>
      </c>
      <c r="E12" s="12">
        <v>2</v>
      </c>
      <c r="F12" s="12">
        <v>0</v>
      </c>
      <c r="G12" s="12">
        <v>3</v>
      </c>
      <c r="H12" s="12">
        <v>0</v>
      </c>
      <c r="I12" s="12">
        <v>2</v>
      </c>
      <c r="J12" s="12">
        <v>0</v>
      </c>
      <c r="K12" s="12">
        <v>0</v>
      </c>
      <c r="L12" s="12">
        <v>2</v>
      </c>
      <c r="M12" s="12">
        <v>2</v>
      </c>
      <c r="N12" s="12">
        <v>0</v>
      </c>
      <c r="O12" s="12">
        <v>2</v>
      </c>
      <c r="P12" s="12">
        <v>1</v>
      </c>
      <c r="Q12" s="12">
        <v>0</v>
      </c>
      <c r="R12" s="12">
        <v>2</v>
      </c>
      <c r="S12" s="12">
        <v>2</v>
      </c>
      <c r="T12" s="12">
        <v>0</v>
      </c>
    </row>
    <row r="13" spans="1:20" x14ac:dyDescent="0.25">
      <c r="A13" s="7" t="s">
        <v>100</v>
      </c>
      <c r="B13" s="12">
        <v>0</v>
      </c>
      <c r="C13" s="12">
        <v>3</v>
      </c>
      <c r="D13" s="12">
        <v>3</v>
      </c>
      <c r="E13" s="12">
        <v>2</v>
      </c>
      <c r="F13" s="12">
        <v>0</v>
      </c>
      <c r="G13" s="12">
        <v>3</v>
      </c>
      <c r="H13" s="12">
        <v>0</v>
      </c>
      <c r="I13" s="12">
        <v>2</v>
      </c>
      <c r="J13" s="12">
        <v>0</v>
      </c>
      <c r="K13" s="12">
        <v>0</v>
      </c>
      <c r="L13" s="12">
        <v>3</v>
      </c>
      <c r="M13" s="12">
        <v>2</v>
      </c>
      <c r="N13" s="12">
        <v>0</v>
      </c>
      <c r="O13" s="12">
        <v>2</v>
      </c>
      <c r="P13" s="12">
        <v>1</v>
      </c>
      <c r="Q13" s="12">
        <v>0</v>
      </c>
      <c r="R13" s="12">
        <v>2</v>
      </c>
      <c r="S13" s="12">
        <v>2</v>
      </c>
      <c r="T13" s="12">
        <v>0</v>
      </c>
    </row>
    <row r="14" spans="1:20" x14ac:dyDescent="0.25">
      <c r="A14" s="6" t="s">
        <v>70</v>
      </c>
      <c r="B14" s="12">
        <v>1.8571428571428572</v>
      </c>
      <c r="C14" s="12">
        <v>2.6666666666666665</v>
      </c>
      <c r="D14" s="12">
        <v>2.6666666666666665</v>
      </c>
      <c r="E14" s="12">
        <v>2.1428571428571428</v>
      </c>
      <c r="F14" s="12">
        <v>0</v>
      </c>
      <c r="G14" s="12">
        <v>2.5714285714285716</v>
      </c>
      <c r="H14" s="12">
        <v>0</v>
      </c>
      <c r="I14" s="12">
        <v>2.5714285714285716</v>
      </c>
      <c r="J14" s="12">
        <v>1.7142857142857142</v>
      </c>
      <c r="K14" s="12">
        <v>2.5714285714285716</v>
      </c>
      <c r="L14" s="12">
        <v>2.2000000000000002</v>
      </c>
      <c r="M14" s="12">
        <v>1.7142857142857142</v>
      </c>
      <c r="N14" s="12">
        <v>0</v>
      </c>
      <c r="O14" s="12">
        <v>2.4285714285714284</v>
      </c>
      <c r="P14" s="12">
        <v>1.75</v>
      </c>
      <c r="Q14" s="12">
        <v>1</v>
      </c>
      <c r="R14" s="12">
        <v>1.7142857142857142</v>
      </c>
      <c r="S14" s="12">
        <v>2.5714285714285716</v>
      </c>
      <c r="T14" s="12">
        <v>0</v>
      </c>
    </row>
    <row r="15" spans="1:20" x14ac:dyDescent="0.25">
      <c r="A15" s="7" t="s">
        <v>156</v>
      </c>
      <c r="B15" s="12">
        <v>2</v>
      </c>
      <c r="C15" s="12">
        <v>3</v>
      </c>
      <c r="D15" s="12">
        <v>3</v>
      </c>
      <c r="E15" s="12">
        <v>2</v>
      </c>
      <c r="F15" s="12">
        <v>0</v>
      </c>
      <c r="G15" s="12">
        <v>2</v>
      </c>
      <c r="H15" s="12">
        <v>0</v>
      </c>
      <c r="I15" s="12">
        <v>2</v>
      </c>
      <c r="J15" s="12">
        <v>1</v>
      </c>
      <c r="K15" s="12">
        <v>2</v>
      </c>
      <c r="L15" s="12">
        <v>2</v>
      </c>
      <c r="M15" s="12">
        <v>2</v>
      </c>
      <c r="N15" s="12">
        <v>0</v>
      </c>
      <c r="O15" s="12">
        <v>2</v>
      </c>
      <c r="P15" s="12">
        <v>1</v>
      </c>
      <c r="Q15" s="12">
        <v>0</v>
      </c>
      <c r="R15" s="12">
        <v>2</v>
      </c>
      <c r="S15" s="12">
        <v>3</v>
      </c>
      <c r="T15" s="12">
        <v>0</v>
      </c>
    </row>
    <row r="16" spans="1:20" x14ac:dyDescent="0.25">
      <c r="A16" s="7" t="s">
        <v>104</v>
      </c>
      <c r="B16" s="12">
        <v>2</v>
      </c>
      <c r="C16" s="12">
        <v>3</v>
      </c>
      <c r="D16" s="12">
        <v>3</v>
      </c>
      <c r="E16" s="12">
        <v>3</v>
      </c>
      <c r="F16" s="12">
        <v>0</v>
      </c>
      <c r="G16" s="12">
        <v>3</v>
      </c>
      <c r="H16" s="12">
        <v>0</v>
      </c>
      <c r="I16" s="12">
        <v>3</v>
      </c>
      <c r="J16" s="12">
        <v>2</v>
      </c>
      <c r="K16" s="12">
        <v>3</v>
      </c>
      <c r="L16" s="12">
        <v>2</v>
      </c>
      <c r="M16" s="12">
        <v>2</v>
      </c>
      <c r="N16" s="12">
        <v>0</v>
      </c>
      <c r="O16" s="12">
        <v>3</v>
      </c>
      <c r="P16" s="12">
        <v>2</v>
      </c>
      <c r="Q16" s="12">
        <v>0</v>
      </c>
      <c r="R16" s="12">
        <v>2</v>
      </c>
      <c r="S16" s="12">
        <v>3</v>
      </c>
      <c r="T16" s="12">
        <v>0</v>
      </c>
    </row>
    <row r="17" spans="1:20" x14ac:dyDescent="0.25">
      <c r="A17" s="7" t="s">
        <v>128</v>
      </c>
      <c r="B17" s="12">
        <v>1</v>
      </c>
      <c r="C17" s="12">
        <v>2</v>
      </c>
      <c r="D17" s="12">
        <v>1</v>
      </c>
      <c r="E17" s="12">
        <v>1</v>
      </c>
      <c r="F17" s="12">
        <v>0</v>
      </c>
      <c r="G17" s="12">
        <v>2</v>
      </c>
      <c r="H17" s="12">
        <v>0</v>
      </c>
      <c r="I17" s="12">
        <v>2</v>
      </c>
      <c r="J17" s="12">
        <v>1</v>
      </c>
      <c r="K17" s="12">
        <v>2</v>
      </c>
      <c r="L17" s="12">
        <v>2</v>
      </c>
      <c r="M17" s="12">
        <v>1</v>
      </c>
      <c r="N17" s="12">
        <v>0</v>
      </c>
      <c r="O17" s="12">
        <v>1</v>
      </c>
      <c r="P17" s="12">
        <v>0</v>
      </c>
      <c r="Q17" s="12">
        <v>0</v>
      </c>
      <c r="R17" s="12">
        <v>1</v>
      </c>
      <c r="S17" s="12">
        <v>2</v>
      </c>
      <c r="T17" s="12">
        <v>0</v>
      </c>
    </row>
    <row r="18" spans="1:20" x14ac:dyDescent="0.25">
      <c r="A18" s="7" t="s">
        <v>139</v>
      </c>
      <c r="B18" s="12">
        <v>2</v>
      </c>
      <c r="C18" s="12">
        <v>3</v>
      </c>
      <c r="D18" s="12">
        <v>3</v>
      </c>
      <c r="E18" s="12">
        <v>2</v>
      </c>
      <c r="F18" s="12">
        <v>0</v>
      </c>
      <c r="G18" s="12">
        <v>3</v>
      </c>
      <c r="H18" s="12">
        <v>0</v>
      </c>
      <c r="I18" s="12">
        <v>3</v>
      </c>
      <c r="J18" s="12">
        <v>2</v>
      </c>
      <c r="K18" s="12">
        <v>3</v>
      </c>
      <c r="L18" s="12">
        <v>2</v>
      </c>
      <c r="M18" s="12">
        <v>2</v>
      </c>
      <c r="N18" s="12">
        <v>0</v>
      </c>
      <c r="O18" s="12">
        <v>3</v>
      </c>
      <c r="P18" s="12">
        <v>2</v>
      </c>
      <c r="Q18" s="12">
        <v>0</v>
      </c>
      <c r="R18" s="12">
        <v>2</v>
      </c>
      <c r="S18" s="12">
        <v>3</v>
      </c>
      <c r="T18" s="12">
        <v>0</v>
      </c>
    </row>
    <row r="19" spans="1:20" x14ac:dyDescent="0.25">
      <c r="A19" s="7" t="s">
        <v>154</v>
      </c>
      <c r="B19" s="12">
        <v>2</v>
      </c>
      <c r="C19" s="12">
        <v>2</v>
      </c>
      <c r="D19" s="12">
        <v>3</v>
      </c>
      <c r="E19" s="12">
        <v>2</v>
      </c>
      <c r="F19" s="12">
        <v>0</v>
      </c>
      <c r="G19" s="12">
        <v>2</v>
      </c>
      <c r="H19" s="12">
        <v>0</v>
      </c>
      <c r="I19" s="12">
        <v>2</v>
      </c>
      <c r="J19" s="12">
        <v>2</v>
      </c>
      <c r="K19" s="12">
        <v>2</v>
      </c>
      <c r="L19" s="12">
        <v>0</v>
      </c>
      <c r="M19" s="12">
        <v>1</v>
      </c>
      <c r="N19" s="12">
        <v>0</v>
      </c>
      <c r="O19" s="12">
        <v>2</v>
      </c>
      <c r="P19" s="12">
        <v>0</v>
      </c>
      <c r="Q19" s="12">
        <v>1</v>
      </c>
      <c r="R19" s="12">
        <v>1</v>
      </c>
      <c r="S19" s="12">
        <v>2</v>
      </c>
      <c r="T19" s="12">
        <v>0</v>
      </c>
    </row>
    <row r="20" spans="1:20" x14ac:dyDescent="0.25">
      <c r="A20" s="7" t="s">
        <v>81</v>
      </c>
      <c r="B20" s="12">
        <v>2</v>
      </c>
      <c r="C20" s="12">
        <v>0</v>
      </c>
      <c r="D20" s="12">
        <v>3</v>
      </c>
      <c r="E20" s="12">
        <v>3</v>
      </c>
      <c r="F20" s="12">
        <v>0</v>
      </c>
      <c r="G20" s="12">
        <v>3</v>
      </c>
      <c r="H20" s="12">
        <v>0</v>
      </c>
      <c r="I20" s="12">
        <v>3</v>
      </c>
      <c r="J20" s="12">
        <v>2</v>
      </c>
      <c r="K20" s="12">
        <v>3</v>
      </c>
      <c r="L20" s="12">
        <v>0</v>
      </c>
      <c r="M20" s="12">
        <v>2</v>
      </c>
      <c r="N20" s="12">
        <v>0</v>
      </c>
      <c r="O20" s="12">
        <v>3</v>
      </c>
      <c r="P20" s="12">
        <v>2</v>
      </c>
      <c r="Q20" s="12">
        <v>0</v>
      </c>
      <c r="R20" s="12">
        <v>2</v>
      </c>
      <c r="S20" s="12">
        <v>3</v>
      </c>
      <c r="T20" s="12">
        <v>0</v>
      </c>
    </row>
    <row r="21" spans="1:20" x14ac:dyDescent="0.25">
      <c r="A21" s="7" t="s">
        <v>110</v>
      </c>
      <c r="B21" s="12">
        <v>2</v>
      </c>
      <c r="C21" s="12">
        <v>3</v>
      </c>
      <c r="D21" s="12">
        <v>0</v>
      </c>
      <c r="E21" s="12">
        <v>2</v>
      </c>
      <c r="F21" s="12">
        <v>0</v>
      </c>
      <c r="G21" s="12">
        <v>3</v>
      </c>
      <c r="H21" s="12">
        <v>0</v>
      </c>
      <c r="I21" s="12">
        <v>3</v>
      </c>
      <c r="J21" s="12">
        <v>2</v>
      </c>
      <c r="K21" s="12">
        <v>3</v>
      </c>
      <c r="L21" s="12">
        <v>3</v>
      </c>
      <c r="M21" s="12">
        <v>2</v>
      </c>
      <c r="N21" s="12">
        <v>0</v>
      </c>
      <c r="O21" s="12">
        <v>3</v>
      </c>
      <c r="P21" s="12">
        <v>0</v>
      </c>
      <c r="Q21" s="12">
        <v>0</v>
      </c>
      <c r="R21" s="12">
        <v>2</v>
      </c>
      <c r="S21" s="12">
        <v>2</v>
      </c>
      <c r="T21" s="12">
        <v>0</v>
      </c>
    </row>
    <row r="22" spans="1:20" x14ac:dyDescent="0.25">
      <c r="A22" s="6" t="s">
        <v>65</v>
      </c>
      <c r="B22" s="12">
        <v>0</v>
      </c>
      <c r="C22" s="12">
        <v>1.6666666666666667</v>
      </c>
      <c r="D22" s="12">
        <v>1.7777777777777777</v>
      </c>
      <c r="E22" s="12">
        <v>1</v>
      </c>
      <c r="F22" s="12">
        <v>0</v>
      </c>
      <c r="G22" s="12">
        <v>1.8888888888888888</v>
      </c>
      <c r="H22" s="12">
        <v>0</v>
      </c>
      <c r="I22" s="12">
        <v>1.6666666666666667</v>
      </c>
      <c r="J22" s="12">
        <v>0</v>
      </c>
      <c r="K22" s="12">
        <v>0</v>
      </c>
      <c r="L22" s="12">
        <v>1.2857142857142858</v>
      </c>
      <c r="M22" s="12">
        <v>1.2857142857142858</v>
      </c>
      <c r="N22" s="12">
        <v>0</v>
      </c>
      <c r="O22" s="12">
        <v>1</v>
      </c>
      <c r="P22" s="12">
        <v>0</v>
      </c>
      <c r="Q22" s="12">
        <v>0</v>
      </c>
      <c r="R22" s="12">
        <v>1.4285714285714286</v>
      </c>
      <c r="S22" s="12">
        <v>1.75</v>
      </c>
      <c r="T22" s="12">
        <v>0</v>
      </c>
    </row>
    <row r="23" spans="1:20" x14ac:dyDescent="0.25">
      <c r="A23" s="7" t="s">
        <v>107</v>
      </c>
      <c r="B23" s="12">
        <v>0</v>
      </c>
      <c r="C23" s="12">
        <v>2</v>
      </c>
      <c r="D23" s="12">
        <v>2</v>
      </c>
      <c r="E23" s="12">
        <v>1</v>
      </c>
      <c r="F23" s="12">
        <v>0</v>
      </c>
      <c r="G23" s="12">
        <v>2</v>
      </c>
      <c r="H23" s="12">
        <v>0</v>
      </c>
      <c r="I23" s="12">
        <v>2</v>
      </c>
      <c r="J23" s="12">
        <v>0</v>
      </c>
      <c r="K23" s="12">
        <v>0</v>
      </c>
      <c r="L23" s="12">
        <v>1</v>
      </c>
      <c r="M23" s="12">
        <v>1</v>
      </c>
      <c r="N23" s="12">
        <v>0</v>
      </c>
      <c r="O23" s="12">
        <v>1</v>
      </c>
      <c r="P23" s="12">
        <v>0</v>
      </c>
      <c r="Q23" s="12">
        <v>0</v>
      </c>
      <c r="R23" s="12">
        <v>1</v>
      </c>
      <c r="S23" s="12">
        <v>0</v>
      </c>
      <c r="T23" s="12">
        <v>0</v>
      </c>
    </row>
    <row r="24" spans="1:20" x14ac:dyDescent="0.25">
      <c r="A24" s="7" t="s">
        <v>109</v>
      </c>
      <c r="B24" s="12">
        <v>0</v>
      </c>
      <c r="C24" s="12">
        <v>2</v>
      </c>
      <c r="D24" s="12">
        <v>2</v>
      </c>
      <c r="E24" s="12">
        <v>1</v>
      </c>
      <c r="F24" s="12">
        <v>0</v>
      </c>
      <c r="G24" s="12">
        <v>2</v>
      </c>
      <c r="H24" s="12">
        <v>0</v>
      </c>
      <c r="I24" s="12">
        <v>2</v>
      </c>
      <c r="J24" s="12">
        <v>0</v>
      </c>
      <c r="K24" s="12">
        <v>0</v>
      </c>
      <c r="L24" s="12">
        <v>1</v>
      </c>
      <c r="M24" s="12">
        <v>1</v>
      </c>
      <c r="N24" s="12">
        <v>0</v>
      </c>
      <c r="O24" s="12">
        <v>1</v>
      </c>
      <c r="P24" s="12">
        <v>0</v>
      </c>
      <c r="Q24" s="12">
        <v>0</v>
      </c>
      <c r="R24" s="12">
        <v>1</v>
      </c>
      <c r="S24" s="12">
        <v>2</v>
      </c>
      <c r="T24" s="12">
        <v>0</v>
      </c>
    </row>
    <row r="25" spans="1:20" x14ac:dyDescent="0.25">
      <c r="A25" s="7" t="s">
        <v>118</v>
      </c>
      <c r="B25" s="12">
        <v>0</v>
      </c>
      <c r="C25" s="12">
        <v>2</v>
      </c>
      <c r="D25" s="12">
        <v>2</v>
      </c>
      <c r="E25" s="12">
        <v>1</v>
      </c>
      <c r="F25" s="12">
        <v>0</v>
      </c>
      <c r="G25" s="12">
        <v>2</v>
      </c>
      <c r="H25" s="12">
        <v>0</v>
      </c>
      <c r="I25" s="12">
        <v>2</v>
      </c>
      <c r="J25" s="12">
        <v>0</v>
      </c>
      <c r="K25" s="12">
        <v>0</v>
      </c>
      <c r="L25" s="12">
        <v>1</v>
      </c>
      <c r="M25" s="12">
        <v>1</v>
      </c>
      <c r="N25" s="12">
        <v>0</v>
      </c>
      <c r="O25" s="12">
        <v>1</v>
      </c>
      <c r="P25" s="12">
        <v>0</v>
      </c>
      <c r="Q25" s="12">
        <v>0</v>
      </c>
      <c r="R25" s="12">
        <v>2</v>
      </c>
      <c r="S25" s="12">
        <v>2</v>
      </c>
      <c r="T25" s="12">
        <v>0</v>
      </c>
    </row>
    <row r="26" spans="1:20" x14ac:dyDescent="0.25">
      <c r="A26" s="7" t="s">
        <v>143</v>
      </c>
      <c r="B26" s="12">
        <v>0</v>
      </c>
      <c r="C26" s="12">
        <v>1</v>
      </c>
      <c r="D26" s="12">
        <v>1</v>
      </c>
      <c r="E26" s="12">
        <v>0</v>
      </c>
      <c r="F26" s="12">
        <v>0</v>
      </c>
      <c r="G26" s="12">
        <v>1</v>
      </c>
      <c r="H26" s="12">
        <v>0</v>
      </c>
      <c r="I26" s="12">
        <v>1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1</v>
      </c>
      <c r="T26" s="12">
        <v>0</v>
      </c>
    </row>
    <row r="27" spans="1:20" x14ac:dyDescent="0.25">
      <c r="A27" s="7" t="s">
        <v>135</v>
      </c>
      <c r="B27" s="12">
        <v>0</v>
      </c>
      <c r="C27" s="12">
        <v>2</v>
      </c>
      <c r="D27" s="12">
        <v>1</v>
      </c>
      <c r="E27" s="12">
        <v>1</v>
      </c>
      <c r="F27" s="12">
        <v>0</v>
      </c>
      <c r="G27" s="12">
        <v>2</v>
      </c>
      <c r="H27" s="12">
        <v>0</v>
      </c>
      <c r="I27" s="12">
        <v>1</v>
      </c>
      <c r="J27" s="12">
        <v>0</v>
      </c>
      <c r="K27" s="12">
        <v>0</v>
      </c>
      <c r="L27" s="12">
        <v>1</v>
      </c>
      <c r="M27" s="12">
        <v>1</v>
      </c>
      <c r="N27" s="12">
        <v>0</v>
      </c>
      <c r="O27" s="12">
        <v>1</v>
      </c>
      <c r="P27" s="12">
        <v>0</v>
      </c>
      <c r="Q27" s="12">
        <v>0</v>
      </c>
      <c r="R27" s="12">
        <v>1</v>
      </c>
      <c r="S27" s="12">
        <v>2</v>
      </c>
      <c r="T27" s="12">
        <v>0</v>
      </c>
    </row>
    <row r="28" spans="1:20" x14ac:dyDescent="0.25">
      <c r="A28" s="7" t="s">
        <v>108</v>
      </c>
      <c r="B28" s="12">
        <v>0</v>
      </c>
      <c r="C28" s="12">
        <v>1</v>
      </c>
      <c r="D28" s="12">
        <v>1</v>
      </c>
      <c r="E28" s="12">
        <v>1</v>
      </c>
      <c r="F28" s="12">
        <v>0</v>
      </c>
      <c r="G28" s="12">
        <v>2</v>
      </c>
      <c r="H28" s="12">
        <v>0</v>
      </c>
      <c r="I28" s="12">
        <v>2</v>
      </c>
      <c r="J28" s="12">
        <v>0</v>
      </c>
      <c r="K28" s="12">
        <v>0</v>
      </c>
      <c r="L28" s="12">
        <v>1</v>
      </c>
      <c r="M28" s="12">
        <v>1</v>
      </c>
      <c r="N28" s="12">
        <v>0</v>
      </c>
      <c r="O28" s="12">
        <v>1</v>
      </c>
      <c r="P28" s="12">
        <v>0</v>
      </c>
      <c r="Q28" s="12">
        <v>0</v>
      </c>
      <c r="R28" s="12">
        <v>1</v>
      </c>
      <c r="S28" s="12">
        <v>1</v>
      </c>
      <c r="T28" s="12">
        <v>0</v>
      </c>
    </row>
    <row r="29" spans="1:20" x14ac:dyDescent="0.25">
      <c r="A29" s="7" t="s">
        <v>161</v>
      </c>
      <c r="B29" s="12">
        <v>0</v>
      </c>
      <c r="C29" s="12">
        <v>2</v>
      </c>
      <c r="D29" s="12">
        <v>3</v>
      </c>
      <c r="E29" s="12">
        <v>1</v>
      </c>
      <c r="F29" s="12">
        <v>0</v>
      </c>
      <c r="G29" s="12">
        <v>2</v>
      </c>
      <c r="H29" s="12">
        <v>0</v>
      </c>
      <c r="I29" s="12">
        <v>2</v>
      </c>
      <c r="J29" s="12">
        <v>0</v>
      </c>
      <c r="K29" s="12">
        <v>0</v>
      </c>
      <c r="L29" s="12">
        <v>2</v>
      </c>
      <c r="M29" s="12">
        <v>2</v>
      </c>
      <c r="N29" s="12">
        <v>0</v>
      </c>
      <c r="O29" s="12">
        <v>1</v>
      </c>
      <c r="P29" s="12">
        <v>0</v>
      </c>
      <c r="Q29" s="12">
        <v>0</v>
      </c>
      <c r="R29" s="12">
        <v>2</v>
      </c>
      <c r="S29" s="12">
        <v>2</v>
      </c>
      <c r="T29" s="12">
        <v>0</v>
      </c>
    </row>
    <row r="30" spans="1:20" x14ac:dyDescent="0.25">
      <c r="A30" s="7" t="s">
        <v>157</v>
      </c>
      <c r="B30" s="12">
        <v>0</v>
      </c>
      <c r="C30" s="12">
        <v>1</v>
      </c>
      <c r="D30" s="12">
        <v>1</v>
      </c>
      <c r="E30" s="12">
        <v>0</v>
      </c>
      <c r="F30" s="12">
        <v>0</v>
      </c>
      <c r="G30" s="12">
        <v>1</v>
      </c>
      <c r="H30" s="12">
        <v>0</v>
      </c>
      <c r="I30" s="12">
        <v>1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1</v>
      </c>
      <c r="T30" s="12">
        <v>0</v>
      </c>
    </row>
    <row r="31" spans="1:20" x14ac:dyDescent="0.25">
      <c r="A31" s="7" t="s">
        <v>66</v>
      </c>
      <c r="B31" s="12">
        <v>0</v>
      </c>
      <c r="C31" s="12">
        <v>2</v>
      </c>
      <c r="D31" s="12">
        <v>3</v>
      </c>
      <c r="E31" s="12">
        <v>1</v>
      </c>
      <c r="F31" s="12">
        <v>0</v>
      </c>
      <c r="G31" s="12">
        <v>3</v>
      </c>
      <c r="H31" s="12">
        <v>0</v>
      </c>
      <c r="I31" s="12">
        <v>2</v>
      </c>
      <c r="J31" s="12">
        <v>0</v>
      </c>
      <c r="K31" s="12">
        <v>0</v>
      </c>
      <c r="L31" s="12">
        <v>2</v>
      </c>
      <c r="M31" s="12">
        <v>2</v>
      </c>
      <c r="N31" s="12">
        <v>0</v>
      </c>
      <c r="O31" s="12">
        <v>1</v>
      </c>
      <c r="P31" s="12">
        <v>0</v>
      </c>
      <c r="Q31" s="12">
        <v>0</v>
      </c>
      <c r="R31" s="12">
        <v>2</v>
      </c>
      <c r="S31" s="12">
        <v>3</v>
      </c>
      <c r="T31" s="12">
        <v>0</v>
      </c>
    </row>
    <row r="32" spans="1:20" x14ac:dyDescent="0.25">
      <c r="A32" s="6" t="s">
        <v>119</v>
      </c>
      <c r="B32" s="12">
        <v>1.5</v>
      </c>
      <c r="C32" s="12">
        <v>2</v>
      </c>
      <c r="D32" s="12">
        <v>1.6666666666666667</v>
      </c>
      <c r="E32" s="12">
        <v>1</v>
      </c>
      <c r="F32" s="12">
        <v>1</v>
      </c>
      <c r="G32" s="12">
        <v>2.3333333333333335</v>
      </c>
      <c r="H32" s="12">
        <v>1</v>
      </c>
      <c r="I32" s="12">
        <v>1</v>
      </c>
      <c r="J32" s="12">
        <v>1</v>
      </c>
      <c r="K32" s="12">
        <v>1</v>
      </c>
      <c r="L32" s="12">
        <v>1.6666666666666667</v>
      </c>
      <c r="M32" s="12">
        <v>1.5</v>
      </c>
      <c r="N32" s="12">
        <v>0</v>
      </c>
      <c r="O32" s="12">
        <v>1.3333333333333333</v>
      </c>
      <c r="P32" s="12">
        <v>1</v>
      </c>
      <c r="Q32" s="12">
        <v>2</v>
      </c>
      <c r="R32" s="12">
        <v>1</v>
      </c>
      <c r="S32" s="12">
        <v>1</v>
      </c>
      <c r="T32" s="12">
        <v>0</v>
      </c>
    </row>
    <row r="33" spans="1:20" x14ac:dyDescent="0.25">
      <c r="A33" s="7" t="s">
        <v>120</v>
      </c>
      <c r="B33" s="12">
        <v>1</v>
      </c>
      <c r="C33" s="12">
        <v>2</v>
      </c>
      <c r="D33" s="12">
        <v>2</v>
      </c>
      <c r="E33" s="12">
        <v>1</v>
      </c>
      <c r="F33" s="12">
        <v>1</v>
      </c>
      <c r="G33" s="12">
        <v>2</v>
      </c>
      <c r="H33" s="12">
        <v>1</v>
      </c>
      <c r="I33" s="12">
        <v>0</v>
      </c>
      <c r="J33" s="12">
        <v>1</v>
      </c>
      <c r="K33" s="12">
        <v>1</v>
      </c>
      <c r="L33" s="12">
        <v>1</v>
      </c>
      <c r="M33" s="12">
        <v>1</v>
      </c>
      <c r="N33" s="12">
        <v>0</v>
      </c>
      <c r="O33" s="12">
        <v>1</v>
      </c>
      <c r="P33" s="12">
        <v>1</v>
      </c>
      <c r="Q33" s="12">
        <v>2</v>
      </c>
      <c r="R33" s="12">
        <v>0</v>
      </c>
      <c r="S33" s="12">
        <v>1</v>
      </c>
      <c r="T33" s="12">
        <v>0</v>
      </c>
    </row>
    <row r="34" spans="1:20" x14ac:dyDescent="0.25">
      <c r="A34" s="7" t="s">
        <v>159</v>
      </c>
      <c r="B34" s="12">
        <v>0</v>
      </c>
      <c r="C34" s="12">
        <v>2</v>
      </c>
      <c r="D34" s="12">
        <v>1</v>
      </c>
      <c r="E34" s="12">
        <v>1</v>
      </c>
      <c r="F34" s="12">
        <v>0</v>
      </c>
      <c r="G34" s="12">
        <v>2</v>
      </c>
      <c r="H34" s="12">
        <v>0</v>
      </c>
      <c r="I34" s="12">
        <v>1</v>
      </c>
      <c r="J34" s="12">
        <v>0</v>
      </c>
      <c r="K34" s="12">
        <v>1</v>
      </c>
      <c r="L34" s="12">
        <v>3</v>
      </c>
      <c r="M34" s="12">
        <v>2</v>
      </c>
      <c r="N34" s="12">
        <v>0</v>
      </c>
      <c r="O34" s="12">
        <v>1</v>
      </c>
      <c r="P34" s="12">
        <v>1</v>
      </c>
      <c r="Q34" s="12">
        <v>0</v>
      </c>
      <c r="R34" s="12">
        <v>0</v>
      </c>
      <c r="S34" s="12">
        <v>0</v>
      </c>
      <c r="T34" s="12">
        <v>0</v>
      </c>
    </row>
    <row r="35" spans="1:20" x14ac:dyDescent="0.25">
      <c r="A35" s="7" t="s">
        <v>131</v>
      </c>
      <c r="B35" s="12">
        <v>2</v>
      </c>
      <c r="C35" s="12">
        <v>2</v>
      </c>
      <c r="D35" s="12">
        <v>2</v>
      </c>
      <c r="E35" s="12">
        <v>1</v>
      </c>
      <c r="F35" s="12">
        <v>1</v>
      </c>
      <c r="G35" s="12">
        <v>3</v>
      </c>
      <c r="H35" s="12">
        <v>0</v>
      </c>
      <c r="I35" s="12">
        <v>1</v>
      </c>
      <c r="J35" s="12">
        <v>1</v>
      </c>
      <c r="K35" s="12">
        <v>0</v>
      </c>
      <c r="L35" s="12">
        <v>1</v>
      </c>
      <c r="M35" s="12">
        <v>0</v>
      </c>
      <c r="N35" s="12">
        <v>0</v>
      </c>
      <c r="O35" s="12">
        <v>2</v>
      </c>
      <c r="P35" s="12">
        <v>0</v>
      </c>
      <c r="Q35" s="12">
        <v>0</v>
      </c>
      <c r="R35" s="12">
        <v>1</v>
      </c>
      <c r="S35" s="12">
        <v>1</v>
      </c>
      <c r="T35" s="12">
        <v>0</v>
      </c>
    </row>
    <row r="36" spans="1:20" x14ac:dyDescent="0.25">
      <c r="A36" s="6" t="s">
        <v>75</v>
      </c>
      <c r="B36" s="12">
        <v>2</v>
      </c>
      <c r="C36" s="12">
        <v>2.5</v>
      </c>
      <c r="D36" s="12">
        <v>2.3333333333333335</v>
      </c>
      <c r="E36" s="12">
        <v>2.2000000000000002</v>
      </c>
      <c r="F36" s="12">
        <v>0</v>
      </c>
      <c r="G36" s="12">
        <v>2.5</v>
      </c>
      <c r="H36" s="12">
        <v>0</v>
      </c>
      <c r="I36" s="12">
        <v>1.8333333333333333</v>
      </c>
      <c r="J36" s="12">
        <v>1.8</v>
      </c>
      <c r="K36" s="12">
        <v>1.8333333333333333</v>
      </c>
      <c r="L36" s="12">
        <v>2.6666666666666665</v>
      </c>
      <c r="M36" s="12">
        <v>2</v>
      </c>
      <c r="N36" s="12">
        <v>0</v>
      </c>
      <c r="O36" s="12">
        <v>2.3333333333333335</v>
      </c>
      <c r="P36" s="12">
        <v>2</v>
      </c>
      <c r="Q36" s="12">
        <v>0</v>
      </c>
      <c r="R36" s="12">
        <v>2.1666666666666665</v>
      </c>
      <c r="S36" s="12">
        <v>2.4</v>
      </c>
      <c r="T36" s="12">
        <v>0</v>
      </c>
    </row>
    <row r="37" spans="1:20" x14ac:dyDescent="0.25">
      <c r="A37" s="7" t="s">
        <v>88</v>
      </c>
      <c r="B37" s="12">
        <v>3</v>
      </c>
      <c r="C37" s="12">
        <v>3</v>
      </c>
      <c r="D37" s="12">
        <v>3</v>
      </c>
      <c r="E37" s="12">
        <v>3</v>
      </c>
      <c r="F37" s="12">
        <v>0</v>
      </c>
      <c r="G37" s="12">
        <v>3</v>
      </c>
      <c r="H37" s="12">
        <v>0</v>
      </c>
      <c r="I37" s="12">
        <v>3</v>
      </c>
      <c r="J37" s="12">
        <v>2</v>
      </c>
      <c r="K37" s="12">
        <v>3</v>
      </c>
      <c r="L37" s="12">
        <v>3</v>
      </c>
      <c r="M37" s="12">
        <v>2</v>
      </c>
      <c r="N37" s="12">
        <v>0</v>
      </c>
      <c r="O37" s="12">
        <v>3</v>
      </c>
      <c r="P37" s="12">
        <v>2</v>
      </c>
      <c r="Q37" s="12">
        <v>0</v>
      </c>
      <c r="R37" s="12">
        <v>3</v>
      </c>
      <c r="S37" s="12">
        <v>0</v>
      </c>
      <c r="T37" s="12">
        <v>0</v>
      </c>
    </row>
    <row r="38" spans="1:20" x14ac:dyDescent="0.25">
      <c r="A38" s="7" t="s">
        <v>140</v>
      </c>
      <c r="B38" s="12">
        <v>2</v>
      </c>
      <c r="C38" s="12">
        <v>2</v>
      </c>
      <c r="D38" s="12">
        <v>2</v>
      </c>
      <c r="E38" s="12">
        <v>2</v>
      </c>
      <c r="F38" s="12">
        <v>0</v>
      </c>
      <c r="G38" s="12">
        <v>2</v>
      </c>
      <c r="H38" s="12">
        <v>0</v>
      </c>
      <c r="I38" s="12">
        <v>2</v>
      </c>
      <c r="J38" s="12">
        <v>1</v>
      </c>
      <c r="K38" s="12">
        <v>1</v>
      </c>
      <c r="L38" s="12">
        <v>3</v>
      </c>
      <c r="M38" s="12">
        <v>2</v>
      </c>
      <c r="N38" s="12">
        <v>0</v>
      </c>
      <c r="O38" s="12">
        <v>2</v>
      </c>
      <c r="P38" s="12">
        <v>0</v>
      </c>
      <c r="Q38" s="12">
        <v>0</v>
      </c>
      <c r="R38" s="12">
        <v>2</v>
      </c>
      <c r="S38" s="12">
        <v>2</v>
      </c>
      <c r="T38" s="12">
        <v>0</v>
      </c>
    </row>
    <row r="39" spans="1:20" x14ac:dyDescent="0.25">
      <c r="A39" s="7" t="s">
        <v>76</v>
      </c>
      <c r="B39" s="12">
        <v>2</v>
      </c>
      <c r="C39" s="12">
        <v>3</v>
      </c>
      <c r="D39" s="12">
        <v>2</v>
      </c>
      <c r="E39" s="12">
        <v>2</v>
      </c>
      <c r="F39" s="12">
        <v>0</v>
      </c>
      <c r="G39" s="12">
        <v>3</v>
      </c>
      <c r="H39" s="12">
        <v>0</v>
      </c>
      <c r="I39" s="12">
        <v>2</v>
      </c>
      <c r="J39" s="12">
        <v>2</v>
      </c>
      <c r="K39" s="12">
        <v>2</v>
      </c>
      <c r="L39" s="12">
        <v>3</v>
      </c>
      <c r="M39" s="12">
        <v>2</v>
      </c>
      <c r="N39" s="12">
        <v>0</v>
      </c>
      <c r="O39" s="12">
        <v>2</v>
      </c>
      <c r="P39" s="12">
        <v>0</v>
      </c>
      <c r="Q39" s="12">
        <v>0</v>
      </c>
      <c r="R39" s="12">
        <v>2</v>
      </c>
      <c r="S39" s="12">
        <v>3</v>
      </c>
      <c r="T39" s="12">
        <v>0</v>
      </c>
    </row>
    <row r="40" spans="1:20" x14ac:dyDescent="0.25">
      <c r="A40" s="7" t="s">
        <v>87</v>
      </c>
      <c r="B40" s="12">
        <v>2</v>
      </c>
      <c r="C40" s="12">
        <v>3</v>
      </c>
      <c r="D40" s="12">
        <v>2</v>
      </c>
      <c r="E40" s="12">
        <v>0</v>
      </c>
      <c r="F40" s="12">
        <v>0</v>
      </c>
      <c r="G40" s="12">
        <v>3</v>
      </c>
      <c r="H40" s="12">
        <v>0</v>
      </c>
      <c r="I40" s="12">
        <v>1</v>
      </c>
      <c r="J40" s="12">
        <v>2</v>
      </c>
      <c r="K40" s="12">
        <v>1</v>
      </c>
      <c r="L40" s="12">
        <v>2</v>
      </c>
      <c r="M40" s="12">
        <v>2</v>
      </c>
      <c r="N40" s="12">
        <v>0</v>
      </c>
      <c r="O40" s="12">
        <v>2</v>
      </c>
      <c r="P40" s="12">
        <v>0</v>
      </c>
      <c r="Q40" s="12">
        <v>0</v>
      </c>
      <c r="R40" s="12">
        <v>2</v>
      </c>
      <c r="S40" s="12">
        <v>2</v>
      </c>
      <c r="T40" s="12">
        <v>0</v>
      </c>
    </row>
    <row r="41" spans="1:20" x14ac:dyDescent="0.25">
      <c r="A41" s="7" t="s">
        <v>125</v>
      </c>
      <c r="B41" s="12">
        <v>2</v>
      </c>
      <c r="C41" s="12">
        <v>2</v>
      </c>
      <c r="D41" s="12">
        <v>2</v>
      </c>
      <c r="E41" s="12">
        <v>2</v>
      </c>
      <c r="F41" s="12">
        <v>0</v>
      </c>
      <c r="G41" s="12">
        <v>2</v>
      </c>
      <c r="H41" s="12">
        <v>0</v>
      </c>
      <c r="I41" s="12">
        <v>2</v>
      </c>
      <c r="J41" s="12">
        <v>2</v>
      </c>
      <c r="K41" s="12">
        <v>3</v>
      </c>
      <c r="L41" s="12">
        <v>2</v>
      </c>
      <c r="M41" s="12">
        <v>2</v>
      </c>
      <c r="N41" s="12">
        <v>0</v>
      </c>
      <c r="O41" s="12">
        <v>3</v>
      </c>
      <c r="P41" s="12">
        <v>0</v>
      </c>
      <c r="Q41" s="12">
        <v>0</v>
      </c>
      <c r="R41" s="12">
        <v>2</v>
      </c>
      <c r="S41" s="12">
        <v>3</v>
      </c>
      <c r="T41" s="12">
        <v>0</v>
      </c>
    </row>
    <row r="42" spans="1:20" x14ac:dyDescent="0.25">
      <c r="A42" s="7" t="s">
        <v>124</v>
      </c>
      <c r="B42" s="12">
        <v>1</v>
      </c>
      <c r="C42" s="12">
        <v>2</v>
      </c>
      <c r="D42" s="12">
        <v>3</v>
      </c>
      <c r="E42" s="12">
        <v>2</v>
      </c>
      <c r="F42" s="12">
        <v>0</v>
      </c>
      <c r="G42" s="12">
        <v>2</v>
      </c>
      <c r="H42" s="12">
        <v>0</v>
      </c>
      <c r="I42" s="12">
        <v>1</v>
      </c>
      <c r="J42" s="12">
        <v>0</v>
      </c>
      <c r="K42" s="12">
        <v>1</v>
      </c>
      <c r="L42" s="12">
        <v>3</v>
      </c>
      <c r="M42" s="12">
        <v>2</v>
      </c>
      <c r="N42" s="12">
        <v>0</v>
      </c>
      <c r="O42" s="12">
        <v>2</v>
      </c>
      <c r="P42" s="12">
        <v>0</v>
      </c>
      <c r="Q42" s="12">
        <v>0</v>
      </c>
      <c r="R42" s="12">
        <v>2</v>
      </c>
      <c r="S42" s="12">
        <v>2</v>
      </c>
      <c r="T42" s="12">
        <v>0</v>
      </c>
    </row>
    <row r="43" spans="1:20" x14ac:dyDescent="0.25">
      <c r="A43" s="6" t="s">
        <v>73</v>
      </c>
      <c r="B43" s="12">
        <v>2.6666666666666665</v>
      </c>
      <c r="C43" s="12">
        <v>3</v>
      </c>
      <c r="D43" s="12">
        <v>2.6666666666666665</v>
      </c>
      <c r="E43" s="12">
        <v>2.6666666666666665</v>
      </c>
      <c r="F43" s="12">
        <v>0</v>
      </c>
      <c r="G43" s="12">
        <v>2.6666666666666665</v>
      </c>
      <c r="H43" s="12">
        <v>0</v>
      </c>
      <c r="I43" s="12">
        <v>2.3333333333333335</v>
      </c>
      <c r="J43" s="12">
        <v>1.5</v>
      </c>
      <c r="K43" s="12">
        <v>3</v>
      </c>
      <c r="L43" s="12">
        <v>2.6666666666666665</v>
      </c>
      <c r="M43" s="12">
        <v>2</v>
      </c>
      <c r="N43" s="12">
        <v>0</v>
      </c>
      <c r="O43" s="12">
        <v>0</v>
      </c>
      <c r="P43" s="12">
        <v>0</v>
      </c>
      <c r="Q43" s="12">
        <v>0</v>
      </c>
      <c r="R43" s="12">
        <v>1</v>
      </c>
      <c r="S43" s="12">
        <v>2.6666666666666665</v>
      </c>
      <c r="T43" s="12">
        <v>0</v>
      </c>
    </row>
    <row r="44" spans="1:20" x14ac:dyDescent="0.25">
      <c r="A44" s="7" t="s">
        <v>130</v>
      </c>
      <c r="B44" s="12">
        <v>3</v>
      </c>
      <c r="C44" s="12">
        <v>3</v>
      </c>
      <c r="D44" s="12">
        <v>3</v>
      </c>
      <c r="E44" s="12">
        <v>3</v>
      </c>
      <c r="F44" s="12">
        <v>0</v>
      </c>
      <c r="G44" s="12">
        <v>3</v>
      </c>
      <c r="H44" s="12">
        <v>0</v>
      </c>
      <c r="I44" s="12">
        <v>3</v>
      </c>
      <c r="J44" s="12">
        <v>0</v>
      </c>
      <c r="K44" s="12">
        <v>3</v>
      </c>
      <c r="L44" s="12">
        <v>3</v>
      </c>
      <c r="M44" s="12">
        <v>2</v>
      </c>
      <c r="N44" s="12">
        <v>0</v>
      </c>
      <c r="O44" s="12">
        <v>0</v>
      </c>
      <c r="P44" s="12">
        <v>0</v>
      </c>
      <c r="Q44" s="12">
        <v>0</v>
      </c>
      <c r="R44" s="12">
        <v>1</v>
      </c>
      <c r="S44" s="12">
        <v>3</v>
      </c>
      <c r="T44" s="12">
        <v>0</v>
      </c>
    </row>
    <row r="45" spans="1:20" x14ac:dyDescent="0.25">
      <c r="A45" s="7" t="s">
        <v>144</v>
      </c>
      <c r="B45" s="12">
        <v>2</v>
      </c>
      <c r="C45" s="12">
        <v>3</v>
      </c>
      <c r="D45" s="12">
        <v>2</v>
      </c>
      <c r="E45" s="12">
        <v>2</v>
      </c>
      <c r="F45" s="12">
        <v>0</v>
      </c>
      <c r="G45" s="12">
        <v>2</v>
      </c>
      <c r="H45" s="12">
        <v>0</v>
      </c>
      <c r="I45" s="12">
        <v>2</v>
      </c>
      <c r="J45" s="12">
        <v>2</v>
      </c>
      <c r="K45" s="12">
        <v>3</v>
      </c>
      <c r="L45" s="12">
        <v>2</v>
      </c>
      <c r="M45" s="12">
        <v>2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2</v>
      </c>
      <c r="T45" s="12">
        <v>0</v>
      </c>
    </row>
    <row r="46" spans="1:20" x14ac:dyDescent="0.25">
      <c r="A46" s="7" t="s">
        <v>74</v>
      </c>
      <c r="B46" s="12">
        <v>3</v>
      </c>
      <c r="C46" s="12">
        <v>3</v>
      </c>
      <c r="D46" s="12">
        <v>3</v>
      </c>
      <c r="E46" s="12">
        <v>3</v>
      </c>
      <c r="F46" s="12">
        <v>0</v>
      </c>
      <c r="G46" s="12">
        <v>3</v>
      </c>
      <c r="H46" s="12">
        <v>0</v>
      </c>
      <c r="I46" s="12">
        <v>2</v>
      </c>
      <c r="J46" s="12">
        <v>1</v>
      </c>
      <c r="K46" s="12">
        <v>3</v>
      </c>
      <c r="L46" s="12">
        <v>3</v>
      </c>
      <c r="M46" s="12">
        <v>2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3</v>
      </c>
      <c r="T46" s="12">
        <v>0</v>
      </c>
    </row>
    <row r="47" spans="1:20" x14ac:dyDescent="0.25">
      <c r="A47" s="6" t="s">
        <v>93</v>
      </c>
      <c r="B47" s="12">
        <v>1.6666666666666667</v>
      </c>
      <c r="C47" s="12">
        <v>2.3333333333333335</v>
      </c>
      <c r="D47" s="12">
        <v>2.3333333333333335</v>
      </c>
      <c r="E47" s="12">
        <v>2</v>
      </c>
      <c r="F47" s="12">
        <v>2</v>
      </c>
      <c r="G47" s="12">
        <v>2.3333333333333335</v>
      </c>
      <c r="H47" s="12">
        <v>2</v>
      </c>
      <c r="I47" s="12">
        <v>1.6666666666666667</v>
      </c>
      <c r="J47" s="12">
        <v>1.3333333333333333</v>
      </c>
      <c r="K47" s="12">
        <v>2</v>
      </c>
      <c r="L47" s="12">
        <v>1.6666666666666667</v>
      </c>
      <c r="M47" s="12">
        <v>1.5</v>
      </c>
      <c r="N47" s="12">
        <v>0</v>
      </c>
      <c r="O47" s="12">
        <v>2.3333333333333335</v>
      </c>
      <c r="P47" s="12">
        <v>2</v>
      </c>
      <c r="Q47" s="12">
        <v>1.5</v>
      </c>
      <c r="R47" s="12">
        <v>1</v>
      </c>
      <c r="S47" s="12">
        <v>2</v>
      </c>
      <c r="T47" s="12">
        <v>1.5</v>
      </c>
    </row>
    <row r="48" spans="1:20" x14ac:dyDescent="0.25">
      <c r="A48" s="7" t="s">
        <v>158</v>
      </c>
      <c r="B48" s="12">
        <v>1</v>
      </c>
      <c r="C48" s="12">
        <v>2</v>
      </c>
      <c r="D48" s="12">
        <v>2</v>
      </c>
      <c r="E48" s="12">
        <v>0</v>
      </c>
      <c r="F48" s="12">
        <v>0</v>
      </c>
      <c r="G48" s="12">
        <v>2</v>
      </c>
      <c r="H48" s="12">
        <v>0</v>
      </c>
      <c r="I48" s="12">
        <v>1</v>
      </c>
      <c r="J48" s="12">
        <v>1</v>
      </c>
      <c r="K48" s="12">
        <v>1</v>
      </c>
      <c r="L48" s="12">
        <v>1</v>
      </c>
      <c r="M48" s="12">
        <v>0</v>
      </c>
      <c r="N48" s="12">
        <v>0</v>
      </c>
      <c r="O48" s="12">
        <v>1</v>
      </c>
      <c r="P48" s="12">
        <v>0</v>
      </c>
      <c r="Q48" s="12">
        <v>0</v>
      </c>
      <c r="R48" s="12">
        <v>1</v>
      </c>
      <c r="S48" s="12">
        <v>1</v>
      </c>
      <c r="T48" s="12">
        <v>0</v>
      </c>
    </row>
    <row r="49" spans="1:20" x14ac:dyDescent="0.25">
      <c r="A49" s="7" t="s">
        <v>122</v>
      </c>
      <c r="B49" s="12">
        <v>2</v>
      </c>
      <c r="C49" s="12">
        <v>2</v>
      </c>
      <c r="D49" s="12">
        <v>2</v>
      </c>
      <c r="E49" s="12">
        <v>2</v>
      </c>
      <c r="F49" s="12">
        <v>0</v>
      </c>
      <c r="G49" s="12">
        <v>2</v>
      </c>
      <c r="H49" s="12">
        <v>0</v>
      </c>
      <c r="I49" s="12">
        <v>2</v>
      </c>
      <c r="J49" s="12">
        <v>1</v>
      </c>
      <c r="K49" s="12">
        <v>3</v>
      </c>
      <c r="L49" s="12">
        <v>1</v>
      </c>
      <c r="M49" s="12">
        <v>2</v>
      </c>
      <c r="N49" s="12">
        <v>0</v>
      </c>
      <c r="O49" s="12">
        <v>3</v>
      </c>
      <c r="P49" s="12">
        <v>0</v>
      </c>
      <c r="Q49" s="12">
        <v>1</v>
      </c>
      <c r="R49" s="12">
        <v>1</v>
      </c>
      <c r="S49" s="12">
        <v>2</v>
      </c>
      <c r="T49" s="12">
        <v>1</v>
      </c>
    </row>
    <row r="50" spans="1:20" x14ac:dyDescent="0.25">
      <c r="A50" s="7" t="s">
        <v>94</v>
      </c>
      <c r="B50" s="12">
        <v>2</v>
      </c>
      <c r="C50" s="12">
        <v>3</v>
      </c>
      <c r="D50" s="12">
        <v>3</v>
      </c>
      <c r="E50" s="12">
        <v>2</v>
      </c>
      <c r="F50" s="12">
        <v>2</v>
      </c>
      <c r="G50" s="12">
        <v>3</v>
      </c>
      <c r="H50" s="12">
        <v>2</v>
      </c>
      <c r="I50" s="12">
        <v>2</v>
      </c>
      <c r="J50" s="12">
        <v>2</v>
      </c>
      <c r="K50" s="12">
        <v>2</v>
      </c>
      <c r="L50" s="12">
        <v>3</v>
      </c>
      <c r="M50" s="12">
        <v>1</v>
      </c>
      <c r="N50" s="12">
        <v>0</v>
      </c>
      <c r="O50" s="12">
        <v>3</v>
      </c>
      <c r="P50" s="12">
        <v>2</v>
      </c>
      <c r="Q50" s="12">
        <v>2</v>
      </c>
      <c r="R50" s="12">
        <v>1</v>
      </c>
      <c r="S50" s="12">
        <v>3</v>
      </c>
      <c r="T50" s="12">
        <v>2</v>
      </c>
    </row>
    <row r="51" spans="1:20" x14ac:dyDescent="0.25">
      <c r="A51" s="6" t="s">
        <v>71</v>
      </c>
      <c r="B51" s="12">
        <v>2.25</v>
      </c>
      <c r="C51" s="12">
        <v>2.5</v>
      </c>
      <c r="D51" s="12">
        <v>2.8888888888888888</v>
      </c>
      <c r="E51" s="12">
        <v>2.1111111111111112</v>
      </c>
      <c r="F51" s="12">
        <v>2</v>
      </c>
      <c r="G51" s="12">
        <v>2.5</v>
      </c>
      <c r="H51" s="12">
        <v>3</v>
      </c>
      <c r="I51" s="12">
        <v>2.4444444444444446</v>
      </c>
      <c r="J51" s="12">
        <v>2.5</v>
      </c>
      <c r="K51" s="12">
        <v>2.6666666666666665</v>
      </c>
      <c r="L51" s="12">
        <v>2.7777777777777777</v>
      </c>
      <c r="M51" s="12">
        <v>2</v>
      </c>
      <c r="N51" s="12">
        <v>3</v>
      </c>
      <c r="O51" s="12">
        <v>2.4444444444444446</v>
      </c>
      <c r="P51" s="12">
        <v>1.8571428571428572</v>
      </c>
      <c r="Q51" s="12">
        <v>0</v>
      </c>
      <c r="R51" s="12">
        <v>2</v>
      </c>
      <c r="S51" s="12">
        <v>2.3333333333333335</v>
      </c>
      <c r="T51" s="12">
        <v>3</v>
      </c>
    </row>
    <row r="52" spans="1:20" x14ac:dyDescent="0.25">
      <c r="A52" s="7" t="s">
        <v>127</v>
      </c>
      <c r="B52" s="12">
        <v>0</v>
      </c>
      <c r="C52" s="12">
        <v>2</v>
      </c>
      <c r="D52" s="12">
        <v>3</v>
      </c>
      <c r="E52" s="12">
        <v>2</v>
      </c>
      <c r="F52" s="12">
        <v>0</v>
      </c>
      <c r="G52" s="12">
        <v>2</v>
      </c>
      <c r="H52" s="12">
        <v>0</v>
      </c>
      <c r="I52" s="12">
        <v>2</v>
      </c>
      <c r="J52" s="12">
        <v>0</v>
      </c>
      <c r="K52" s="12">
        <v>0</v>
      </c>
      <c r="L52" s="12">
        <v>2</v>
      </c>
      <c r="M52" s="12">
        <v>2</v>
      </c>
      <c r="N52" s="12">
        <v>0</v>
      </c>
      <c r="O52" s="12">
        <v>2</v>
      </c>
      <c r="P52" s="12">
        <v>1</v>
      </c>
      <c r="Q52" s="12">
        <v>0</v>
      </c>
      <c r="R52" s="12">
        <v>2</v>
      </c>
      <c r="S52" s="12">
        <v>2</v>
      </c>
      <c r="T52" s="12">
        <v>0</v>
      </c>
    </row>
    <row r="53" spans="1:20" x14ac:dyDescent="0.25">
      <c r="A53" s="7" t="s">
        <v>137</v>
      </c>
      <c r="B53" s="12">
        <v>2</v>
      </c>
      <c r="C53" s="12">
        <v>3</v>
      </c>
      <c r="D53" s="12">
        <v>3</v>
      </c>
      <c r="E53" s="12">
        <v>2</v>
      </c>
      <c r="F53" s="12">
        <v>0</v>
      </c>
      <c r="G53" s="12">
        <v>3</v>
      </c>
      <c r="H53" s="12">
        <v>0</v>
      </c>
      <c r="I53" s="12">
        <v>3</v>
      </c>
      <c r="J53" s="12">
        <v>2</v>
      </c>
      <c r="K53" s="12">
        <v>3</v>
      </c>
      <c r="L53" s="12">
        <v>3</v>
      </c>
      <c r="M53" s="12">
        <v>2</v>
      </c>
      <c r="N53" s="12">
        <v>0</v>
      </c>
      <c r="O53" s="12">
        <v>3</v>
      </c>
      <c r="P53" s="12">
        <v>2</v>
      </c>
      <c r="Q53" s="12">
        <v>0</v>
      </c>
      <c r="R53" s="12">
        <v>2</v>
      </c>
      <c r="S53" s="12">
        <v>3</v>
      </c>
      <c r="T53" s="12">
        <v>0</v>
      </c>
    </row>
    <row r="54" spans="1:20" x14ac:dyDescent="0.25">
      <c r="A54" s="7" t="s">
        <v>150</v>
      </c>
      <c r="B54" s="12">
        <v>3</v>
      </c>
      <c r="C54" s="12">
        <v>0</v>
      </c>
      <c r="D54" s="12">
        <v>3</v>
      </c>
      <c r="E54" s="12">
        <v>3</v>
      </c>
      <c r="F54" s="12">
        <v>2</v>
      </c>
      <c r="G54" s="12">
        <v>0</v>
      </c>
      <c r="H54" s="12">
        <v>3</v>
      </c>
      <c r="I54" s="12">
        <v>3</v>
      </c>
      <c r="J54" s="12">
        <v>3</v>
      </c>
      <c r="K54" s="12">
        <v>0</v>
      </c>
      <c r="L54" s="12">
        <v>3</v>
      </c>
      <c r="M54" s="12">
        <v>2</v>
      </c>
      <c r="N54" s="12">
        <v>3</v>
      </c>
      <c r="O54" s="12">
        <v>3</v>
      </c>
      <c r="P54" s="12">
        <v>3</v>
      </c>
      <c r="Q54" s="12">
        <v>0</v>
      </c>
      <c r="R54" s="12">
        <v>2</v>
      </c>
      <c r="S54" s="12">
        <v>3</v>
      </c>
      <c r="T54" s="12">
        <v>3</v>
      </c>
    </row>
    <row r="55" spans="1:20" x14ac:dyDescent="0.25">
      <c r="A55" s="7" t="s">
        <v>138</v>
      </c>
      <c r="B55" s="12">
        <v>0</v>
      </c>
      <c r="C55" s="12">
        <v>2</v>
      </c>
      <c r="D55" s="12">
        <v>3</v>
      </c>
      <c r="E55" s="12">
        <v>2</v>
      </c>
      <c r="F55" s="12">
        <v>0</v>
      </c>
      <c r="G55" s="12">
        <v>3</v>
      </c>
      <c r="H55" s="12">
        <v>0</v>
      </c>
      <c r="I55" s="12">
        <v>2</v>
      </c>
      <c r="J55" s="12">
        <v>0</v>
      </c>
      <c r="K55" s="12">
        <v>0</v>
      </c>
      <c r="L55" s="12">
        <v>3</v>
      </c>
      <c r="M55" s="12">
        <v>2</v>
      </c>
      <c r="N55" s="12">
        <v>0</v>
      </c>
      <c r="O55" s="12">
        <v>2</v>
      </c>
      <c r="P55" s="12">
        <v>0</v>
      </c>
      <c r="Q55" s="12">
        <v>0</v>
      </c>
      <c r="R55" s="12">
        <v>2</v>
      </c>
      <c r="S55" s="12">
        <v>2</v>
      </c>
      <c r="T55" s="12">
        <v>0</v>
      </c>
    </row>
    <row r="56" spans="1:20" x14ac:dyDescent="0.25">
      <c r="A56" s="7" t="s">
        <v>91</v>
      </c>
      <c r="B56" s="12">
        <v>2</v>
      </c>
      <c r="C56" s="12">
        <v>3</v>
      </c>
      <c r="D56" s="12">
        <v>3</v>
      </c>
      <c r="E56" s="12">
        <v>2</v>
      </c>
      <c r="F56" s="12">
        <v>0</v>
      </c>
      <c r="G56" s="12">
        <v>3</v>
      </c>
      <c r="H56" s="12">
        <v>0</v>
      </c>
      <c r="I56" s="12">
        <v>3</v>
      </c>
      <c r="J56" s="12">
        <v>2</v>
      </c>
      <c r="K56" s="12">
        <v>2</v>
      </c>
      <c r="L56" s="12">
        <v>3</v>
      </c>
      <c r="M56" s="12">
        <v>2</v>
      </c>
      <c r="N56" s="12">
        <v>0</v>
      </c>
      <c r="O56" s="12">
        <v>2</v>
      </c>
      <c r="P56" s="12">
        <v>2</v>
      </c>
      <c r="Q56" s="12">
        <v>0</v>
      </c>
      <c r="R56" s="12">
        <v>2</v>
      </c>
      <c r="S56" s="12">
        <v>2</v>
      </c>
      <c r="T56" s="12">
        <v>0</v>
      </c>
    </row>
    <row r="57" spans="1:20" x14ac:dyDescent="0.25">
      <c r="A57" s="7" t="s">
        <v>77</v>
      </c>
      <c r="B57" s="12">
        <v>0</v>
      </c>
      <c r="C57" s="12">
        <v>3</v>
      </c>
      <c r="D57" s="12">
        <v>3</v>
      </c>
      <c r="E57" s="12">
        <v>2</v>
      </c>
      <c r="F57" s="12">
        <v>0</v>
      </c>
      <c r="G57" s="12">
        <v>2</v>
      </c>
      <c r="H57" s="12">
        <v>0</v>
      </c>
      <c r="I57" s="12">
        <v>2</v>
      </c>
      <c r="J57" s="12">
        <v>0</v>
      </c>
      <c r="K57" s="12">
        <v>0</v>
      </c>
      <c r="L57" s="12">
        <v>3</v>
      </c>
      <c r="M57" s="12">
        <v>2</v>
      </c>
      <c r="N57" s="12">
        <v>0</v>
      </c>
      <c r="O57" s="12">
        <v>3</v>
      </c>
      <c r="P57" s="12">
        <v>1</v>
      </c>
      <c r="Q57" s="12">
        <v>0</v>
      </c>
      <c r="R57" s="12">
        <v>2</v>
      </c>
      <c r="S57" s="12">
        <v>2</v>
      </c>
      <c r="T57" s="12">
        <v>0</v>
      </c>
    </row>
    <row r="58" spans="1:20" x14ac:dyDescent="0.25">
      <c r="A58" s="7" t="s">
        <v>142</v>
      </c>
      <c r="B58" s="12">
        <v>2</v>
      </c>
      <c r="C58" s="12">
        <v>3</v>
      </c>
      <c r="D58" s="12">
        <v>3</v>
      </c>
      <c r="E58" s="12">
        <v>2</v>
      </c>
      <c r="F58" s="12">
        <v>0</v>
      </c>
      <c r="G58" s="12">
        <v>3</v>
      </c>
      <c r="H58" s="12">
        <v>0</v>
      </c>
      <c r="I58" s="12">
        <v>3</v>
      </c>
      <c r="J58" s="12">
        <v>3</v>
      </c>
      <c r="K58" s="12">
        <v>0</v>
      </c>
      <c r="L58" s="12">
        <v>3</v>
      </c>
      <c r="M58" s="12">
        <v>2</v>
      </c>
      <c r="N58" s="12">
        <v>0</v>
      </c>
      <c r="O58" s="12">
        <v>3</v>
      </c>
      <c r="P58" s="12">
        <v>2</v>
      </c>
      <c r="Q58" s="12">
        <v>0</v>
      </c>
      <c r="R58" s="12">
        <v>2</v>
      </c>
      <c r="S58" s="12">
        <v>3</v>
      </c>
      <c r="T58" s="12">
        <v>0</v>
      </c>
    </row>
    <row r="59" spans="1:20" x14ac:dyDescent="0.25">
      <c r="A59" s="7" t="s">
        <v>72</v>
      </c>
      <c r="B59" s="12">
        <v>0</v>
      </c>
      <c r="C59" s="12">
        <v>2</v>
      </c>
      <c r="D59" s="12">
        <v>2</v>
      </c>
      <c r="E59" s="12">
        <v>2</v>
      </c>
      <c r="F59" s="12">
        <v>0</v>
      </c>
      <c r="G59" s="12">
        <v>2</v>
      </c>
      <c r="H59" s="12">
        <v>0</v>
      </c>
      <c r="I59" s="12">
        <v>2</v>
      </c>
      <c r="J59" s="12">
        <v>0</v>
      </c>
      <c r="K59" s="12">
        <v>0</v>
      </c>
      <c r="L59" s="12">
        <v>3</v>
      </c>
      <c r="M59" s="12">
        <v>2</v>
      </c>
      <c r="N59" s="12">
        <v>0</v>
      </c>
      <c r="O59" s="12">
        <v>2</v>
      </c>
      <c r="P59" s="12">
        <v>0</v>
      </c>
      <c r="Q59" s="12">
        <v>0</v>
      </c>
      <c r="R59" s="12">
        <v>2</v>
      </c>
      <c r="S59" s="12">
        <v>2</v>
      </c>
      <c r="T59" s="12">
        <v>0</v>
      </c>
    </row>
    <row r="60" spans="1:20" x14ac:dyDescent="0.25">
      <c r="A60" s="7" t="s">
        <v>116</v>
      </c>
      <c r="B60" s="12">
        <v>0</v>
      </c>
      <c r="C60" s="12">
        <v>2</v>
      </c>
      <c r="D60" s="12">
        <v>3</v>
      </c>
      <c r="E60" s="12">
        <v>2</v>
      </c>
      <c r="F60" s="12">
        <v>0</v>
      </c>
      <c r="G60" s="12">
        <v>2</v>
      </c>
      <c r="H60" s="12">
        <v>0</v>
      </c>
      <c r="I60" s="12">
        <v>2</v>
      </c>
      <c r="J60" s="12">
        <v>0</v>
      </c>
      <c r="K60" s="12">
        <v>3</v>
      </c>
      <c r="L60" s="12">
        <v>2</v>
      </c>
      <c r="M60" s="12">
        <v>2</v>
      </c>
      <c r="N60" s="12">
        <v>0</v>
      </c>
      <c r="O60" s="12">
        <v>2</v>
      </c>
      <c r="P60" s="12">
        <v>2</v>
      </c>
      <c r="Q60" s="12">
        <v>0</v>
      </c>
      <c r="R60" s="12">
        <v>2</v>
      </c>
      <c r="S60" s="12">
        <v>2</v>
      </c>
      <c r="T60" s="12">
        <v>0</v>
      </c>
    </row>
    <row r="61" spans="1:20" x14ac:dyDescent="0.25">
      <c r="A61" s="6" t="s">
        <v>78</v>
      </c>
      <c r="B61" s="12">
        <v>2</v>
      </c>
      <c r="C61" s="12">
        <v>2.6666666666666665</v>
      </c>
      <c r="D61" s="12">
        <v>2.6666666666666665</v>
      </c>
      <c r="E61" s="12">
        <v>1.5</v>
      </c>
      <c r="F61" s="12">
        <v>0</v>
      </c>
      <c r="G61" s="12">
        <v>2.6666666666666665</v>
      </c>
      <c r="H61" s="12">
        <v>0</v>
      </c>
      <c r="I61" s="12">
        <v>2</v>
      </c>
      <c r="J61" s="12">
        <v>1.5</v>
      </c>
      <c r="K61" s="12">
        <v>2.6666666666666665</v>
      </c>
      <c r="L61" s="12">
        <v>2.3333333333333335</v>
      </c>
      <c r="M61" s="12">
        <v>2</v>
      </c>
      <c r="N61" s="12">
        <v>2</v>
      </c>
      <c r="O61" s="12">
        <v>2.6666666666666665</v>
      </c>
      <c r="P61" s="12">
        <v>0</v>
      </c>
      <c r="Q61" s="12">
        <v>0</v>
      </c>
      <c r="R61" s="12">
        <v>2</v>
      </c>
      <c r="S61" s="12">
        <v>2.3333333333333335</v>
      </c>
      <c r="T61" s="12">
        <v>0</v>
      </c>
    </row>
    <row r="62" spans="1:20" x14ac:dyDescent="0.25">
      <c r="A62" s="7" t="s">
        <v>99</v>
      </c>
      <c r="B62" s="12">
        <v>2</v>
      </c>
      <c r="C62" s="12">
        <v>3</v>
      </c>
      <c r="D62" s="12">
        <v>3</v>
      </c>
      <c r="E62" s="12">
        <v>2</v>
      </c>
      <c r="F62" s="12">
        <v>0</v>
      </c>
      <c r="G62" s="12">
        <v>3</v>
      </c>
      <c r="H62" s="12">
        <v>0</v>
      </c>
      <c r="I62" s="12">
        <v>2</v>
      </c>
      <c r="J62" s="12">
        <v>2</v>
      </c>
      <c r="K62" s="12">
        <v>3</v>
      </c>
      <c r="L62" s="12">
        <v>3</v>
      </c>
      <c r="M62" s="12">
        <v>2</v>
      </c>
      <c r="N62" s="12">
        <v>0</v>
      </c>
      <c r="O62" s="12">
        <v>3</v>
      </c>
      <c r="P62" s="12">
        <v>0</v>
      </c>
      <c r="Q62" s="12">
        <v>0</v>
      </c>
      <c r="R62" s="12">
        <v>2</v>
      </c>
      <c r="S62" s="12">
        <v>2</v>
      </c>
      <c r="T62" s="12">
        <v>0</v>
      </c>
    </row>
    <row r="63" spans="1:20" x14ac:dyDescent="0.25">
      <c r="A63" s="7" t="s">
        <v>98</v>
      </c>
      <c r="B63" s="12">
        <v>2</v>
      </c>
      <c r="C63" s="12">
        <v>2</v>
      </c>
      <c r="D63" s="12">
        <v>2</v>
      </c>
      <c r="E63" s="12">
        <v>1</v>
      </c>
      <c r="F63" s="12">
        <v>0</v>
      </c>
      <c r="G63" s="12">
        <v>3</v>
      </c>
      <c r="H63" s="12">
        <v>0</v>
      </c>
      <c r="I63" s="12">
        <v>2</v>
      </c>
      <c r="J63" s="12">
        <v>1</v>
      </c>
      <c r="K63" s="12">
        <v>2</v>
      </c>
      <c r="L63" s="12">
        <v>2</v>
      </c>
      <c r="M63" s="12">
        <v>2</v>
      </c>
      <c r="N63" s="12">
        <v>2</v>
      </c>
      <c r="O63" s="12">
        <v>2</v>
      </c>
      <c r="P63" s="12">
        <v>0</v>
      </c>
      <c r="Q63" s="12">
        <v>0</v>
      </c>
      <c r="R63" s="12">
        <v>2</v>
      </c>
      <c r="S63" s="12">
        <v>2</v>
      </c>
      <c r="T63" s="12">
        <v>0</v>
      </c>
    </row>
    <row r="64" spans="1:20" x14ac:dyDescent="0.25">
      <c r="A64" s="7" t="s">
        <v>126</v>
      </c>
      <c r="B64" s="12">
        <v>2</v>
      </c>
      <c r="C64" s="12">
        <v>3</v>
      </c>
      <c r="D64" s="12">
        <v>3</v>
      </c>
      <c r="E64" s="12">
        <v>0</v>
      </c>
      <c r="F64" s="12">
        <v>0</v>
      </c>
      <c r="G64" s="12">
        <v>2</v>
      </c>
      <c r="H64" s="12">
        <v>0</v>
      </c>
      <c r="I64" s="12">
        <v>2</v>
      </c>
      <c r="J64" s="12">
        <v>0</v>
      </c>
      <c r="K64" s="12">
        <v>3</v>
      </c>
      <c r="L64" s="12">
        <v>2</v>
      </c>
      <c r="M64" s="12">
        <v>0</v>
      </c>
      <c r="N64" s="12">
        <v>0</v>
      </c>
      <c r="O64" s="12">
        <v>3</v>
      </c>
      <c r="P64" s="12">
        <v>0</v>
      </c>
      <c r="Q64" s="12">
        <v>0</v>
      </c>
      <c r="R64" s="12">
        <v>2</v>
      </c>
      <c r="S64" s="12">
        <v>3</v>
      </c>
      <c r="T64" s="12">
        <v>0</v>
      </c>
    </row>
    <row r="65" spans="1:20" x14ac:dyDescent="0.25">
      <c r="A65" s="6" t="s">
        <v>67</v>
      </c>
      <c r="B65" s="12">
        <v>2</v>
      </c>
      <c r="C65" s="12">
        <v>2</v>
      </c>
      <c r="D65" s="12">
        <v>2</v>
      </c>
      <c r="E65" s="12">
        <v>2</v>
      </c>
      <c r="F65" s="12">
        <v>0</v>
      </c>
      <c r="G65" s="12">
        <v>2</v>
      </c>
      <c r="H65" s="12">
        <v>0</v>
      </c>
      <c r="I65" s="12">
        <v>2</v>
      </c>
      <c r="J65" s="12">
        <v>2.5</v>
      </c>
      <c r="K65" s="12">
        <v>3</v>
      </c>
      <c r="L65" s="12">
        <v>2</v>
      </c>
      <c r="M65" s="12">
        <v>2</v>
      </c>
      <c r="N65" s="12">
        <v>0</v>
      </c>
      <c r="O65" s="12">
        <v>1</v>
      </c>
      <c r="P65" s="12">
        <v>0</v>
      </c>
      <c r="Q65" s="12">
        <v>0</v>
      </c>
      <c r="R65" s="12">
        <v>2</v>
      </c>
      <c r="S65" s="12">
        <v>2</v>
      </c>
      <c r="T65" s="12">
        <v>0</v>
      </c>
    </row>
    <row r="66" spans="1:20" x14ac:dyDescent="0.25">
      <c r="A66" s="7" t="s">
        <v>111</v>
      </c>
      <c r="B66" s="12">
        <v>3</v>
      </c>
      <c r="C66" s="12">
        <v>3</v>
      </c>
      <c r="D66" s="12">
        <v>3</v>
      </c>
      <c r="E66" s="12">
        <v>3</v>
      </c>
      <c r="F66" s="12">
        <v>0</v>
      </c>
      <c r="G66" s="12">
        <v>3</v>
      </c>
      <c r="H66" s="12">
        <v>0</v>
      </c>
      <c r="I66" s="12">
        <v>3</v>
      </c>
      <c r="J66" s="12">
        <v>3</v>
      </c>
      <c r="K66" s="12">
        <v>3</v>
      </c>
      <c r="L66" s="12">
        <v>3</v>
      </c>
      <c r="M66" s="12">
        <v>3</v>
      </c>
      <c r="N66" s="12">
        <v>0</v>
      </c>
      <c r="O66" s="12">
        <v>0</v>
      </c>
      <c r="P66" s="12">
        <v>0</v>
      </c>
      <c r="Q66" s="12">
        <v>0</v>
      </c>
      <c r="R66" s="12">
        <v>3</v>
      </c>
      <c r="S66" s="12">
        <v>3</v>
      </c>
      <c r="T66" s="12">
        <v>0</v>
      </c>
    </row>
    <row r="67" spans="1:20" x14ac:dyDescent="0.25">
      <c r="A67" s="7" t="s">
        <v>141</v>
      </c>
      <c r="B67" s="12">
        <v>1</v>
      </c>
      <c r="C67" s="12">
        <v>1</v>
      </c>
      <c r="D67" s="12">
        <v>1</v>
      </c>
      <c r="E67" s="12">
        <v>1</v>
      </c>
      <c r="F67" s="12">
        <v>0</v>
      </c>
      <c r="G67" s="12">
        <v>1</v>
      </c>
      <c r="H67" s="12">
        <v>0</v>
      </c>
      <c r="I67" s="12">
        <v>1</v>
      </c>
      <c r="J67" s="12">
        <v>2</v>
      </c>
      <c r="K67" s="12">
        <v>0</v>
      </c>
      <c r="L67" s="12">
        <v>1</v>
      </c>
      <c r="M67" s="12">
        <v>1</v>
      </c>
      <c r="N67" s="12">
        <v>0</v>
      </c>
      <c r="O67" s="12">
        <v>1</v>
      </c>
      <c r="P67" s="12">
        <v>0</v>
      </c>
      <c r="Q67" s="12">
        <v>0</v>
      </c>
      <c r="R67" s="12">
        <v>1</v>
      </c>
      <c r="S67" s="12">
        <v>1</v>
      </c>
      <c r="T67" s="12">
        <v>0</v>
      </c>
    </row>
    <row r="68" spans="1:20" x14ac:dyDescent="0.25">
      <c r="A68" s="6" t="s">
        <v>63</v>
      </c>
      <c r="B68" s="12">
        <v>2.4285714285714284</v>
      </c>
      <c r="C68" s="12">
        <v>2.6666666666666665</v>
      </c>
      <c r="D68" s="12">
        <v>3</v>
      </c>
      <c r="E68" s="12">
        <v>2.8333333333333335</v>
      </c>
      <c r="F68" s="12">
        <v>2.5</v>
      </c>
      <c r="G68" s="12">
        <v>3</v>
      </c>
      <c r="H68" s="12">
        <v>2.5</v>
      </c>
      <c r="I68" s="12">
        <v>3</v>
      </c>
      <c r="J68" s="12">
        <v>2</v>
      </c>
      <c r="K68" s="12">
        <v>2.8</v>
      </c>
      <c r="L68" s="12">
        <v>2</v>
      </c>
      <c r="M68" s="12">
        <v>3</v>
      </c>
      <c r="N68" s="12">
        <v>1.5</v>
      </c>
      <c r="O68" s="12">
        <v>2.7142857142857144</v>
      </c>
      <c r="P68" s="12">
        <v>1</v>
      </c>
      <c r="Q68" s="12">
        <v>2</v>
      </c>
      <c r="R68" s="12">
        <v>3</v>
      </c>
      <c r="S68" s="12">
        <v>3</v>
      </c>
      <c r="T68" s="12">
        <v>2</v>
      </c>
    </row>
    <row r="69" spans="1:20" x14ac:dyDescent="0.25">
      <c r="A69" s="7" t="s">
        <v>70</v>
      </c>
      <c r="B69" s="12">
        <v>1</v>
      </c>
      <c r="C69" s="12">
        <v>0</v>
      </c>
      <c r="D69" s="12">
        <v>0</v>
      </c>
      <c r="E69" s="12">
        <v>3</v>
      </c>
      <c r="F69" s="12">
        <v>0</v>
      </c>
      <c r="G69" s="12">
        <v>0</v>
      </c>
      <c r="H69" s="12">
        <v>0</v>
      </c>
      <c r="I69" s="12">
        <v>3</v>
      </c>
      <c r="J69" s="12">
        <v>1</v>
      </c>
      <c r="K69" s="12">
        <v>0</v>
      </c>
      <c r="L69" s="12">
        <v>0</v>
      </c>
      <c r="M69" s="12">
        <v>3</v>
      </c>
      <c r="N69" s="12">
        <v>0</v>
      </c>
      <c r="O69" s="12">
        <v>3</v>
      </c>
      <c r="P69" s="12">
        <v>1</v>
      </c>
      <c r="Q69" s="12">
        <v>0</v>
      </c>
      <c r="R69" s="12">
        <v>3</v>
      </c>
      <c r="S69" s="12">
        <v>3</v>
      </c>
      <c r="T69" s="12">
        <v>0</v>
      </c>
    </row>
    <row r="70" spans="1:20" x14ac:dyDescent="0.25">
      <c r="A70" s="7" t="s">
        <v>75</v>
      </c>
      <c r="B70" s="12">
        <v>0</v>
      </c>
      <c r="C70" s="12">
        <v>0</v>
      </c>
      <c r="D70" s="12">
        <v>3</v>
      </c>
      <c r="E70" s="12">
        <v>0</v>
      </c>
      <c r="F70" s="12">
        <v>3</v>
      </c>
      <c r="G70" s="12">
        <v>0</v>
      </c>
      <c r="H70" s="12">
        <v>2</v>
      </c>
      <c r="I70" s="12">
        <v>3</v>
      </c>
      <c r="J70" s="12">
        <v>1</v>
      </c>
      <c r="K70" s="12">
        <v>2</v>
      </c>
      <c r="L70" s="12">
        <v>2</v>
      </c>
      <c r="M70" s="12">
        <v>3</v>
      </c>
      <c r="N70" s="12">
        <v>0</v>
      </c>
      <c r="O70" s="12">
        <v>3</v>
      </c>
      <c r="P70" s="12">
        <v>0</v>
      </c>
      <c r="Q70" s="12">
        <v>2</v>
      </c>
      <c r="R70" s="12">
        <v>3</v>
      </c>
      <c r="S70" s="12">
        <v>3</v>
      </c>
      <c r="T70" s="12">
        <v>2</v>
      </c>
    </row>
    <row r="71" spans="1:20" x14ac:dyDescent="0.25">
      <c r="A71" s="7" t="s">
        <v>78</v>
      </c>
      <c r="B71" s="12">
        <v>2</v>
      </c>
      <c r="C71" s="12">
        <v>0</v>
      </c>
      <c r="D71" s="12">
        <v>0</v>
      </c>
      <c r="E71" s="12">
        <v>2</v>
      </c>
      <c r="F71" s="12">
        <v>0</v>
      </c>
      <c r="G71" s="12">
        <v>0</v>
      </c>
      <c r="H71" s="12">
        <v>0</v>
      </c>
      <c r="I71" s="12">
        <v>3</v>
      </c>
      <c r="J71" s="12">
        <v>0</v>
      </c>
      <c r="K71" s="12">
        <v>0</v>
      </c>
      <c r="L71" s="12">
        <v>0</v>
      </c>
      <c r="M71" s="12">
        <v>3</v>
      </c>
      <c r="N71" s="12">
        <v>0</v>
      </c>
      <c r="O71" s="12">
        <v>3</v>
      </c>
      <c r="P71" s="12">
        <v>0</v>
      </c>
      <c r="Q71" s="12">
        <v>0</v>
      </c>
      <c r="R71" s="12">
        <v>3</v>
      </c>
      <c r="S71" s="12">
        <v>3</v>
      </c>
      <c r="T71" s="12">
        <v>0</v>
      </c>
    </row>
    <row r="72" spans="1:20" x14ac:dyDescent="0.25">
      <c r="A72" s="7" t="s">
        <v>67</v>
      </c>
      <c r="B72" s="12">
        <v>2</v>
      </c>
      <c r="C72" s="12">
        <v>3</v>
      </c>
      <c r="D72" s="12">
        <v>0</v>
      </c>
      <c r="E72" s="12">
        <v>3</v>
      </c>
      <c r="F72" s="12">
        <v>0</v>
      </c>
      <c r="G72" s="12">
        <v>0</v>
      </c>
      <c r="H72" s="12">
        <v>0</v>
      </c>
      <c r="I72" s="12">
        <v>0</v>
      </c>
      <c r="J72" s="12">
        <v>2</v>
      </c>
      <c r="K72" s="12">
        <v>3</v>
      </c>
      <c r="L72" s="12">
        <v>0</v>
      </c>
      <c r="M72" s="12">
        <v>0</v>
      </c>
      <c r="N72" s="12">
        <v>0</v>
      </c>
      <c r="O72" s="12">
        <v>2</v>
      </c>
      <c r="P72" s="12">
        <v>0</v>
      </c>
      <c r="Q72" s="12">
        <v>1</v>
      </c>
      <c r="R72" s="12">
        <v>3</v>
      </c>
      <c r="S72" s="12">
        <v>3</v>
      </c>
      <c r="T72" s="12">
        <v>1</v>
      </c>
    </row>
    <row r="73" spans="1:20" x14ac:dyDescent="0.25">
      <c r="A73" s="7" t="s">
        <v>79</v>
      </c>
      <c r="B73" s="12">
        <v>3</v>
      </c>
      <c r="C73" s="12">
        <v>0</v>
      </c>
      <c r="D73" s="12">
        <v>0</v>
      </c>
      <c r="E73" s="12">
        <v>0</v>
      </c>
      <c r="F73" s="12">
        <v>0</v>
      </c>
      <c r="G73" s="12">
        <v>0</v>
      </c>
      <c r="H73" s="12">
        <v>0</v>
      </c>
      <c r="I73" s="12">
        <v>3</v>
      </c>
      <c r="J73" s="12">
        <v>3</v>
      </c>
      <c r="K73" s="12">
        <v>0</v>
      </c>
      <c r="L73" s="12">
        <v>0</v>
      </c>
      <c r="M73" s="12">
        <v>3</v>
      </c>
      <c r="N73" s="12">
        <v>2</v>
      </c>
      <c r="O73" s="12">
        <v>0</v>
      </c>
      <c r="P73" s="12">
        <v>0</v>
      </c>
      <c r="Q73" s="12">
        <v>1</v>
      </c>
      <c r="R73" s="12">
        <v>0</v>
      </c>
      <c r="S73" s="12">
        <v>0</v>
      </c>
      <c r="T73" s="12">
        <v>1</v>
      </c>
    </row>
    <row r="74" spans="1:20" x14ac:dyDescent="0.25">
      <c r="A74" s="7" t="s">
        <v>68</v>
      </c>
      <c r="B74" s="12">
        <v>3</v>
      </c>
      <c r="C74" s="12">
        <v>3</v>
      </c>
      <c r="D74" s="12">
        <v>3</v>
      </c>
      <c r="E74" s="12">
        <v>3</v>
      </c>
      <c r="F74" s="12">
        <v>2</v>
      </c>
      <c r="G74" s="12">
        <v>3</v>
      </c>
      <c r="H74" s="12">
        <v>3</v>
      </c>
      <c r="I74" s="12">
        <v>3</v>
      </c>
      <c r="J74" s="12">
        <v>1</v>
      </c>
      <c r="K74" s="12">
        <v>3</v>
      </c>
      <c r="L74" s="12">
        <v>2</v>
      </c>
      <c r="M74" s="12">
        <v>3</v>
      </c>
      <c r="N74" s="12">
        <v>1</v>
      </c>
      <c r="O74" s="12">
        <v>3</v>
      </c>
      <c r="P74" s="12">
        <v>1</v>
      </c>
      <c r="Q74" s="12">
        <v>3</v>
      </c>
      <c r="R74" s="12">
        <v>3</v>
      </c>
      <c r="S74" s="12">
        <v>3</v>
      </c>
      <c r="T74" s="12">
        <v>3</v>
      </c>
    </row>
    <row r="75" spans="1:20" x14ac:dyDescent="0.25">
      <c r="A75" s="7" t="s">
        <v>64</v>
      </c>
      <c r="B75" s="12">
        <v>3</v>
      </c>
      <c r="C75" s="12">
        <v>0</v>
      </c>
      <c r="D75" s="12">
        <v>0</v>
      </c>
      <c r="E75" s="12">
        <v>0</v>
      </c>
      <c r="F75" s="12">
        <v>2</v>
      </c>
      <c r="G75" s="12">
        <v>0</v>
      </c>
      <c r="H75" s="12">
        <v>2</v>
      </c>
      <c r="I75" s="12">
        <v>3</v>
      </c>
      <c r="J75" s="12">
        <v>3</v>
      </c>
      <c r="K75" s="12">
        <v>0</v>
      </c>
      <c r="L75" s="12">
        <v>0</v>
      </c>
      <c r="M75" s="12">
        <v>3</v>
      </c>
      <c r="N75" s="12">
        <v>0</v>
      </c>
      <c r="O75" s="12">
        <v>0</v>
      </c>
      <c r="P75" s="12">
        <v>0</v>
      </c>
      <c r="Q75" s="12">
        <v>2</v>
      </c>
      <c r="R75" s="12">
        <v>3</v>
      </c>
      <c r="S75" s="12">
        <v>0</v>
      </c>
      <c r="T75" s="12">
        <v>2</v>
      </c>
    </row>
    <row r="76" spans="1:20" x14ac:dyDescent="0.25">
      <c r="A76" s="7" t="s">
        <v>160</v>
      </c>
      <c r="B76" s="12">
        <v>3</v>
      </c>
      <c r="C76" s="12">
        <v>2</v>
      </c>
      <c r="D76" s="12">
        <v>0</v>
      </c>
      <c r="E76" s="12">
        <v>3</v>
      </c>
      <c r="F76" s="12">
        <v>0</v>
      </c>
      <c r="G76" s="12">
        <v>0</v>
      </c>
      <c r="H76" s="12">
        <v>0</v>
      </c>
      <c r="I76" s="12">
        <v>3</v>
      </c>
      <c r="J76" s="12">
        <v>2</v>
      </c>
      <c r="K76" s="12">
        <v>3</v>
      </c>
      <c r="L76" s="12">
        <v>0</v>
      </c>
      <c r="M76" s="12">
        <v>3</v>
      </c>
      <c r="N76" s="12">
        <v>0</v>
      </c>
      <c r="O76" s="12">
        <v>2</v>
      </c>
      <c r="P76" s="12">
        <v>0</v>
      </c>
      <c r="Q76" s="12">
        <v>0</v>
      </c>
      <c r="R76" s="12">
        <v>3</v>
      </c>
      <c r="S76" s="12">
        <v>3</v>
      </c>
      <c r="T76" s="12">
        <v>0</v>
      </c>
    </row>
    <row r="77" spans="1:20" x14ac:dyDescent="0.25">
      <c r="A77" s="7" t="s">
        <v>89</v>
      </c>
      <c r="B77" s="12">
        <v>0</v>
      </c>
      <c r="C77" s="12">
        <v>0</v>
      </c>
      <c r="D77" s="12">
        <v>0</v>
      </c>
      <c r="E77" s="12">
        <v>3</v>
      </c>
      <c r="F77" s="12">
        <v>3</v>
      </c>
      <c r="G77" s="12">
        <v>0</v>
      </c>
      <c r="H77" s="12">
        <v>3</v>
      </c>
      <c r="I77" s="12">
        <v>0</v>
      </c>
      <c r="J77" s="12">
        <v>3</v>
      </c>
      <c r="K77" s="12">
        <v>3</v>
      </c>
      <c r="L77" s="12">
        <v>0</v>
      </c>
      <c r="M77" s="12">
        <v>3</v>
      </c>
      <c r="N77" s="12">
        <v>0</v>
      </c>
      <c r="O77" s="12">
        <v>3</v>
      </c>
      <c r="P77" s="12">
        <v>1</v>
      </c>
      <c r="Q77" s="12">
        <v>3</v>
      </c>
      <c r="R77" s="12">
        <v>3</v>
      </c>
      <c r="S77" s="12">
        <v>3</v>
      </c>
      <c r="T77" s="12">
        <v>3</v>
      </c>
    </row>
    <row r="78" spans="1:20" x14ac:dyDescent="0.25">
      <c r="A78" s="6" t="s">
        <v>79</v>
      </c>
      <c r="B78" s="12">
        <v>3</v>
      </c>
      <c r="C78" s="12">
        <v>2</v>
      </c>
      <c r="D78" s="12">
        <v>2</v>
      </c>
      <c r="E78" s="12">
        <v>2</v>
      </c>
      <c r="F78" s="12">
        <v>0</v>
      </c>
      <c r="G78" s="12">
        <v>2</v>
      </c>
      <c r="H78" s="12">
        <v>2</v>
      </c>
      <c r="I78" s="12">
        <v>2.3333333333333335</v>
      </c>
      <c r="J78" s="12">
        <v>2.5</v>
      </c>
      <c r="K78" s="12">
        <v>2.5</v>
      </c>
      <c r="L78" s="12">
        <v>0</v>
      </c>
      <c r="M78" s="12">
        <v>2.25</v>
      </c>
      <c r="N78" s="12">
        <v>0</v>
      </c>
      <c r="O78" s="12">
        <v>2.5</v>
      </c>
      <c r="P78" s="12">
        <v>0</v>
      </c>
      <c r="Q78" s="12">
        <v>2</v>
      </c>
      <c r="R78" s="12">
        <v>2.75</v>
      </c>
      <c r="S78" s="12">
        <v>3</v>
      </c>
      <c r="T78" s="12">
        <v>2.3333333333333335</v>
      </c>
    </row>
    <row r="79" spans="1:20" x14ac:dyDescent="0.25">
      <c r="A79" s="7" t="s">
        <v>121</v>
      </c>
      <c r="B79" s="12">
        <v>0</v>
      </c>
      <c r="C79" s="12">
        <v>0</v>
      </c>
      <c r="D79" s="12">
        <v>0</v>
      </c>
      <c r="E79" s="12">
        <v>0</v>
      </c>
      <c r="F79" s="12">
        <v>0</v>
      </c>
      <c r="G79" s="12">
        <v>0</v>
      </c>
      <c r="H79" s="12">
        <v>3</v>
      </c>
      <c r="I79" s="12">
        <v>0</v>
      </c>
      <c r="J79" s="12">
        <v>3</v>
      </c>
      <c r="K79" s="12">
        <v>0</v>
      </c>
      <c r="L79" s="12">
        <v>0</v>
      </c>
      <c r="M79" s="12">
        <v>3</v>
      </c>
      <c r="N79" s="12">
        <v>0</v>
      </c>
      <c r="O79" s="12">
        <v>0</v>
      </c>
      <c r="P79" s="12">
        <v>0</v>
      </c>
      <c r="Q79" s="12">
        <v>3</v>
      </c>
      <c r="R79" s="12">
        <v>3</v>
      </c>
      <c r="S79" s="12">
        <v>0</v>
      </c>
      <c r="T79" s="12">
        <v>3</v>
      </c>
    </row>
    <row r="80" spans="1:20" x14ac:dyDescent="0.25">
      <c r="A80" s="7" t="s">
        <v>129</v>
      </c>
      <c r="B80" s="12">
        <v>0</v>
      </c>
      <c r="C80" s="12">
        <v>0</v>
      </c>
      <c r="D80" s="12">
        <v>0</v>
      </c>
      <c r="E80" s="12">
        <v>3</v>
      </c>
      <c r="F80" s="12">
        <v>0</v>
      </c>
      <c r="G80" s="12">
        <v>0</v>
      </c>
      <c r="H80" s="12">
        <v>3</v>
      </c>
      <c r="I80" s="12">
        <v>3</v>
      </c>
      <c r="J80" s="12">
        <v>3</v>
      </c>
      <c r="K80" s="12">
        <v>0</v>
      </c>
      <c r="L80" s="12">
        <v>0</v>
      </c>
      <c r="M80" s="12">
        <v>3</v>
      </c>
      <c r="N80" s="12">
        <v>0</v>
      </c>
      <c r="O80" s="12">
        <v>0</v>
      </c>
      <c r="P80" s="12">
        <v>0</v>
      </c>
      <c r="Q80" s="12">
        <v>3</v>
      </c>
      <c r="R80" s="12">
        <v>3</v>
      </c>
      <c r="S80" s="12">
        <v>0</v>
      </c>
      <c r="T80" s="12">
        <v>3</v>
      </c>
    </row>
    <row r="81" spans="1:20" x14ac:dyDescent="0.25">
      <c r="A81" s="7" t="s">
        <v>132</v>
      </c>
      <c r="B81" s="12">
        <v>3</v>
      </c>
      <c r="C81" s="12">
        <v>2</v>
      </c>
      <c r="D81" s="12">
        <v>0</v>
      </c>
      <c r="E81" s="12">
        <v>2</v>
      </c>
      <c r="F81" s="12">
        <v>0</v>
      </c>
      <c r="G81" s="12">
        <v>0</v>
      </c>
      <c r="H81" s="12">
        <v>1</v>
      </c>
      <c r="I81" s="12">
        <v>3</v>
      </c>
      <c r="J81" s="12">
        <v>2</v>
      </c>
      <c r="K81" s="12">
        <v>3</v>
      </c>
      <c r="L81" s="12">
        <v>0</v>
      </c>
      <c r="M81" s="12">
        <v>2</v>
      </c>
      <c r="N81" s="12">
        <v>0</v>
      </c>
      <c r="O81" s="12">
        <v>3</v>
      </c>
      <c r="P81" s="12">
        <v>0</v>
      </c>
      <c r="Q81" s="12">
        <v>1</v>
      </c>
      <c r="R81" s="12">
        <v>3</v>
      </c>
      <c r="S81" s="12">
        <v>3</v>
      </c>
      <c r="T81" s="12">
        <v>1</v>
      </c>
    </row>
    <row r="82" spans="1:20" x14ac:dyDescent="0.25">
      <c r="A82" s="7" t="s">
        <v>80</v>
      </c>
      <c r="B82" s="12">
        <v>3</v>
      </c>
      <c r="C82" s="12">
        <v>2</v>
      </c>
      <c r="D82" s="12">
        <v>2</v>
      </c>
      <c r="E82" s="12">
        <v>1</v>
      </c>
      <c r="F82" s="12">
        <v>0</v>
      </c>
      <c r="G82" s="12">
        <v>2</v>
      </c>
      <c r="H82" s="12">
        <v>1</v>
      </c>
      <c r="I82" s="12">
        <v>1</v>
      </c>
      <c r="J82" s="12">
        <v>2</v>
      </c>
      <c r="K82" s="12">
        <v>2</v>
      </c>
      <c r="L82" s="12">
        <v>0</v>
      </c>
      <c r="M82" s="12">
        <v>1</v>
      </c>
      <c r="N82" s="12">
        <v>0</v>
      </c>
      <c r="O82" s="12">
        <v>2</v>
      </c>
      <c r="P82" s="12">
        <v>0</v>
      </c>
      <c r="Q82" s="12">
        <v>1</v>
      </c>
      <c r="R82" s="12">
        <v>2</v>
      </c>
      <c r="S82" s="12">
        <v>3</v>
      </c>
      <c r="T82" s="12">
        <v>0</v>
      </c>
    </row>
    <row r="83" spans="1:20" x14ac:dyDescent="0.25">
      <c r="A83" s="6" t="s">
        <v>68</v>
      </c>
      <c r="B83" s="12">
        <v>2.5</v>
      </c>
      <c r="C83" s="12">
        <v>2.6666666666666665</v>
      </c>
      <c r="D83" s="12">
        <v>2.6666666666666665</v>
      </c>
      <c r="E83" s="12">
        <v>2.3333333333333335</v>
      </c>
      <c r="F83" s="12">
        <v>1.3333333333333333</v>
      </c>
      <c r="G83" s="12">
        <v>2.6</v>
      </c>
      <c r="H83" s="12">
        <v>1.6666666666666667</v>
      </c>
      <c r="I83" s="12">
        <v>2.5</v>
      </c>
      <c r="J83" s="12">
        <v>2.3333333333333335</v>
      </c>
      <c r="K83" s="12">
        <v>2.8</v>
      </c>
      <c r="L83" s="12">
        <v>3</v>
      </c>
      <c r="M83" s="12">
        <v>3</v>
      </c>
      <c r="N83" s="12">
        <v>1</v>
      </c>
      <c r="O83" s="12">
        <v>2.1666666666666665</v>
      </c>
      <c r="P83" s="12">
        <v>1.5</v>
      </c>
      <c r="Q83" s="12">
        <v>2.3333333333333335</v>
      </c>
      <c r="R83" s="12">
        <v>2.6666666666666665</v>
      </c>
      <c r="S83" s="12">
        <v>2.8333333333333335</v>
      </c>
      <c r="T83" s="12">
        <v>2.4</v>
      </c>
    </row>
    <row r="84" spans="1:20" x14ac:dyDescent="0.25">
      <c r="A84" s="7" t="s">
        <v>69</v>
      </c>
      <c r="B84" s="12">
        <v>2</v>
      </c>
      <c r="C84" s="12">
        <v>2</v>
      </c>
      <c r="D84" s="12">
        <v>3</v>
      </c>
      <c r="E84" s="12">
        <v>2</v>
      </c>
      <c r="F84" s="12">
        <v>1</v>
      </c>
      <c r="G84" s="12">
        <v>3</v>
      </c>
      <c r="H84" s="12">
        <v>1</v>
      </c>
      <c r="I84" s="12">
        <v>2</v>
      </c>
      <c r="J84" s="12">
        <v>2</v>
      </c>
      <c r="K84" s="12">
        <v>2</v>
      </c>
      <c r="L84" s="12">
        <v>3</v>
      </c>
      <c r="M84" s="12">
        <v>3</v>
      </c>
      <c r="N84" s="12">
        <v>0</v>
      </c>
      <c r="O84" s="12">
        <v>1</v>
      </c>
      <c r="P84" s="12">
        <v>0</v>
      </c>
      <c r="Q84" s="12">
        <v>1</v>
      </c>
      <c r="R84" s="12">
        <v>3</v>
      </c>
      <c r="S84" s="12">
        <v>2</v>
      </c>
      <c r="T84" s="12">
        <v>2</v>
      </c>
    </row>
    <row r="85" spans="1:20" x14ac:dyDescent="0.25">
      <c r="A85" s="7" t="s">
        <v>101</v>
      </c>
      <c r="B85" s="12">
        <v>3</v>
      </c>
      <c r="C85" s="12">
        <v>3</v>
      </c>
      <c r="D85" s="12">
        <v>2</v>
      </c>
      <c r="E85" s="12">
        <v>3</v>
      </c>
      <c r="F85" s="12">
        <v>2</v>
      </c>
      <c r="G85" s="12">
        <v>3</v>
      </c>
      <c r="H85" s="12">
        <v>2</v>
      </c>
      <c r="I85" s="12">
        <v>3</v>
      </c>
      <c r="J85" s="12">
        <v>3</v>
      </c>
      <c r="K85" s="12">
        <v>3</v>
      </c>
      <c r="L85" s="12">
        <v>0</v>
      </c>
      <c r="M85" s="12">
        <v>3</v>
      </c>
      <c r="N85" s="12">
        <v>1</v>
      </c>
      <c r="O85" s="12">
        <v>3</v>
      </c>
      <c r="P85" s="12">
        <v>0</v>
      </c>
      <c r="Q85" s="12">
        <v>3</v>
      </c>
      <c r="R85" s="12">
        <v>3</v>
      </c>
      <c r="S85" s="12">
        <v>3</v>
      </c>
      <c r="T85" s="12">
        <v>3</v>
      </c>
    </row>
    <row r="86" spans="1:20" x14ac:dyDescent="0.25">
      <c r="A86" s="7" t="s">
        <v>148</v>
      </c>
      <c r="B86" s="12">
        <v>2</v>
      </c>
      <c r="C86" s="12">
        <v>3</v>
      </c>
      <c r="D86" s="12">
        <v>3</v>
      </c>
      <c r="E86" s="12">
        <v>2</v>
      </c>
      <c r="F86" s="12">
        <v>0</v>
      </c>
      <c r="G86" s="12">
        <v>0</v>
      </c>
      <c r="H86" s="12">
        <v>1</v>
      </c>
      <c r="I86" s="12">
        <v>3</v>
      </c>
      <c r="J86" s="12">
        <v>2</v>
      </c>
      <c r="K86" s="12">
        <v>3</v>
      </c>
      <c r="L86" s="12">
        <v>0</v>
      </c>
      <c r="M86" s="12">
        <v>3</v>
      </c>
      <c r="N86" s="12">
        <v>0</v>
      </c>
      <c r="O86" s="12">
        <v>2</v>
      </c>
      <c r="P86" s="12">
        <v>1</v>
      </c>
      <c r="Q86" s="12">
        <v>1</v>
      </c>
      <c r="R86" s="12">
        <v>3</v>
      </c>
      <c r="S86" s="12">
        <v>3</v>
      </c>
      <c r="T86" s="12">
        <v>1</v>
      </c>
    </row>
    <row r="87" spans="1:20" x14ac:dyDescent="0.25">
      <c r="A87" s="7" t="s">
        <v>146</v>
      </c>
      <c r="B87" s="12">
        <v>3</v>
      </c>
      <c r="C87" s="12">
        <v>3</v>
      </c>
      <c r="D87" s="12">
        <v>2</v>
      </c>
      <c r="E87" s="12">
        <v>2</v>
      </c>
      <c r="F87" s="12">
        <v>0</v>
      </c>
      <c r="G87" s="12">
        <v>2</v>
      </c>
      <c r="H87" s="12">
        <v>3</v>
      </c>
      <c r="I87" s="12">
        <v>2</v>
      </c>
      <c r="J87" s="12">
        <v>2</v>
      </c>
      <c r="K87" s="12">
        <v>0</v>
      </c>
      <c r="L87" s="12">
        <v>0</v>
      </c>
      <c r="M87" s="12">
        <v>0</v>
      </c>
      <c r="N87" s="12">
        <v>0</v>
      </c>
      <c r="O87" s="12">
        <v>2</v>
      </c>
      <c r="P87" s="12">
        <v>0</v>
      </c>
      <c r="Q87" s="12">
        <v>3</v>
      </c>
      <c r="R87" s="12">
        <v>2</v>
      </c>
      <c r="S87" s="12">
        <v>3</v>
      </c>
      <c r="T87" s="12">
        <v>3</v>
      </c>
    </row>
    <row r="88" spans="1:20" x14ac:dyDescent="0.25">
      <c r="A88" s="7" t="s">
        <v>86</v>
      </c>
      <c r="B88" s="12">
        <v>3</v>
      </c>
      <c r="C88" s="12">
        <v>3</v>
      </c>
      <c r="D88" s="12">
        <v>3</v>
      </c>
      <c r="E88" s="12">
        <v>2</v>
      </c>
      <c r="F88" s="12">
        <v>1</v>
      </c>
      <c r="G88" s="12">
        <v>3</v>
      </c>
      <c r="H88" s="12">
        <v>2</v>
      </c>
      <c r="I88" s="12">
        <v>3</v>
      </c>
      <c r="J88" s="12">
        <v>3</v>
      </c>
      <c r="K88" s="12">
        <v>3</v>
      </c>
      <c r="L88" s="12">
        <v>3</v>
      </c>
      <c r="M88" s="12">
        <v>3</v>
      </c>
      <c r="N88" s="12">
        <v>0</v>
      </c>
      <c r="O88" s="12">
        <v>3</v>
      </c>
      <c r="P88" s="12">
        <v>0</v>
      </c>
      <c r="Q88" s="12">
        <v>3</v>
      </c>
      <c r="R88" s="12">
        <v>2</v>
      </c>
      <c r="S88" s="12">
        <v>3</v>
      </c>
      <c r="T88" s="12">
        <v>3</v>
      </c>
    </row>
    <row r="89" spans="1:20" x14ac:dyDescent="0.25">
      <c r="A89" s="7" t="s">
        <v>92</v>
      </c>
      <c r="B89" s="12">
        <v>2</v>
      </c>
      <c r="C89" s="12">
        <v>2</v>
      </c>
      <c r="D89" s="12">
        <v>3</v>
      </c>
      <c r="E89" s="12">
        <v>3</v>
      </c>
      <c r="F89" s="12">
        <v>0</v>
      </c>
      <c r="G89" s="12">
        <v>2</v>
      </c>
      <c r="H89" s="12">
        <v>1</v>
      </c>
      <c r="I89" s="12">
        <v>2</v>
      </c>
      <c r="J89" s="12">
        <v>2</v>
      </c>
      <c r="K89" s="12">
        <v>3</v>
      </c>
      <c r="L89" s="12">
        <v>0</v>
      </c>
      <c r="M89" s="12">
        <v>3</v>
      </c>
      <c r="N89" s="12">
        <v>0</v>
      </c>
      <c r="O89" s="12">
        <v>2</v>
      </c>
      <c r="P89" s="12">
        <v>2</v>
      </c>
      <c r="Q89" s="12">
        <v>3</v>
      </c>
      <c r="R89" s="12">
        <v>3</v>
      </c>
      <c r="S89" s="12">
        <v>3</v>
      </c>
      <c r="T89" s="12">
        <v>0</v>
      </c>
    </row>
    <row r="90" spans="1:20" x14ac:dyDescent="0.25">
      <c r="A90" s="6" t="s">
        <v>64</v>
      </c>
      <c r="B90" s="12">
        <v>2.1666666666666665</v>
      </c>
      <c r="C90" s="12">
        <v>2.5</v>
      </c>
      <c r="D90" s="12">
        <v>2.1666666666666665</v>
      </c>
      <c r="E90" s="12">
        <v>1.1666666666666667</v>
      </c>
      <c r="F90" s="12">
        <v>1.5</v>
      </c>
      <c r="G90" s="12">
        <v>2.6666666666666665</v>
      </c>
      <c r="H90" s="12">
        <v>1.5</v>
      </c>
      <c r="I90" s="12">
        <v>2</v>
      </c>
      <c r="J90" s="12">
        <v>2.1666666666666665</v>
      </c>
      <c r="K90" s="12">
        <v>1.8333333333333333</v>
      </c>
      <c r="L90" s="12">
        <v>1.8333333333333333</v>
      </c>
      <c r="M90" s="12">
        <v>2</v>
      </c>
      <c r="N90" s="12">
        <v>1</v>
      </c>
      <c r="O90" s="12">
        <v>2.3333333333333335</v>
      </c>
      <c r="P90" s="12">
        <v>1.5</v>
      </c>
      <c r="Q90" s="12">
        <v>1.6666666666666667</v>
      </c>
      <c r="R90" s="12">
        <v>2.1666666666666665</v>
      </c>
      <c r="S90" s="12">
        <v>2.3333333333333335</v>
      </c>
      <c r="T90" s="12">
        <v>2.2000000000000002</v>
      </c>
    </row>
    <row r="91" spans="1:20" x14ac:dyDescent="0.25">
      <c r="A91" s="7" t="s">
        <v>185</v>
      </c>
      <c r="B91" s="12">
        <v>2</v>
      </c>
      <c r="C91" s="12">
        <v>2</v>
      </c>
      <c r="D91" s="12">
        <v>2</v>
      </c>
      <c r="E91" s="12">
        <v>1</v>
      </c>
      <c r="F91" s="12">
        <v>0</v>
      </c>
      <c r="G91" s="12">
        <v>2</v>
      </c>
      <c r="H91" s="12">
        <v>0</v>
      </c>
      <c r="I91" s="12">
        <v>2</v>
      </c>
      <c r="J91" s="12">
        <v>2</v>
      </c>
      <c r="K91" s="12">
        <v>1</v>
      </c>
      <c r="L91" s="12">
        <v>1</v>
      </c>
      <c r="M91" s="12">
        <v>2</v>
      </c>
      <c r="N91" s="12">
        <v>0</v>
      </c>
      <c r="O91" s="12">
        <v>2</v>
      </c>
      <c r="P91" s="12">
        <v>1</v>
      </c>
      <c r="Q91" s="12">
        <v>1</v>
      </c>
      <c r="R91" s="12">
        <v>2</v>
      </c>
      <c r="S91" s="12">
        <v>2</v>
      </c>
      <c r="T91" s="12">
        <v>1</v>
      </c>
    </row>
    <row r="92" spans="1:20" x14ac:dyDescent="0.25">
      <c r="A92" s="7" t="s">
        <v>184</v>
      </c>
      <c r="B92" s="12">
        <v>3</v>
      </c>
      <c r="C92" s="12">
        <v>3</v>
      </c>
      <c r="D92" s="12">
        <v>2</v>
      </c>
      <c r="E92" s="12">
        <v>2</v>
      </c>
      <c r="F92" s="12">
        <v>0</v>
      </c>
      <c r="G92" s="12">
        <v>3</v>
      </c>
      <c r="H92" s="12">
        <v>2</v>
      </c>
      <c r="I92" s="12">
        <v>2</v>
      </c>
      <c r="J92" s="12">
        <v>3</v>
      </c>
      <c r="K92" s="12">
        <v>2</v>
      </c>
      <c r="L92" s="12">
        <v>2</v>
      </c>
      <c r="M92" s="12">
        <v>2</v>
      </c>
      <c r="N92" s="12">
        <v>0</v>
      </c>
      <c r="O92" s="12">
        <v>3</v>
      </c>
      <c r="P92" s="12">
        <v>0</v>
      </c>
      <c r="Q92" s="12">
        <v>3</v>
      </c>
      <c r="R92" s="12">
        <v>3</v>
      </c>
      <c r="S92" s="12">
        <v>3</v>
      </c>
      <c r="T92" s="12">
        <v>3</v>
      </c>
    </row>
    <row r="93" spans="1:20" x14ac:dyDescent="0.25">
      <c r="A93" s="7" t="s">
        <v>188</v>
      </c>
      <c r="B93" s="12">
        <v>2</v>
      </c>
      <c r="C93" s="12">
        <v>2</v>
      </c>
      <c r="D93" s="12">
        <v>2</v>
      </c>
      <c r="E93" s="12">
        <v>1</v>
      </c>
      <c r="F93" s="12">
        <v>1</v>
      </c>
      <c r="G93" s="12">
        <v>2</v>
      </c>
      <c r="H93" s="12">
        <v>1</v>
      </c>
      <c r="I93" s="12">
        <v>2</v>
      </c>
      <c r="J93" s="12">
        <v>2</v>
      </c>
      <c r="K93" s="12">
        <v>2</v>
      </c>
      <c r="L93" s="12">
        <v>2</v>
      </c>
      <c r="M93" s="12">
        <v>2</v>
      </c>
      <c r="N93" s="12">
        <v>0</v>
      </c>
      <c r="O93" s="12">
        <v>2</v>
      </c>
      <c r="P93" s="12">
        <v>0</v>
      </c>
      <c r="Q93" s="12">
        <v>1</v>
      </c>
      <c r="R93" s="12">
        <v>2</v>
      </c>
      <c r="S93" s="12">
        <v>2</v>
      </c>
      <c r="T93" s="12">
        <v>2</v>
      </c>
    </row>
    <row r="94" spans="1:20" x14ac:dyDescent="0.25">
      <c r="A94" s="7" t="s">
        <v>186</v>
      </c>
      <c r="B94" s="12">
        <v>1</v>
      </c>
      <c r="C94" s="12">
        <v>3</v>
      </c>
      <c r="D94" s="12">
        <v>3</v>
      </c>
      <c r="E94" s="12">
        <v>1</v>
      </c>
      <c r="F94" s="12">
        <v>0</v>
      </c>
      <c r="G94" s="12">
        <v>3</v>
      </c>
      <c r="H94" s="12">
        <v>1</v>
      </c>
      <c r="I94" s="12">
        <v>2</v>
      </c>
      <c r="J94" s="12">
        <v>1</v>
      </c>
      <c r="K94" s="12">
        <v>2</v>
      </c>
      <c r="L94" s="12">
        <v>2</v>
      </c>
      <c r="M94" s="12">
        <v>2</v>
      </c>
      <c r="N94" s="12">
        <v>0</v>
      </c>
      <c r="O94" s="12">
        <v>2</v>
      </c>
      <c r="P94" s="12">
        <v>0</v>
      </c>
      <c r="Q94" s="12">
        <v>1</v>
      </c>
      <c r="R94" s="12">
        <v>1</v>
      </c>
      <c r="S94" s="12">
        <v>2</v>
      </c>
      <c r="T94" s="12">
        <v>2</v>
      </c>
    </row>
    <row r="95" spans="1:20" x14ac:dyDescent="0.25">
      <c r="A95" s="7" t="s">
        <v>183</v>
      </c>
      <c r="B95" s="12">
        <v>3</v>
      </c>
      <c r="C95" s="12">
        <v>3</v>
      </c>
      <c r="D95" s="12">
        <v>2</v>
      </c>
      <c r="E95" s="12">
        <v>1</v>
      </c>
      <c r="F95" s="12">
        <v>2</v>
      </c>
      <c r="G95" s="12">
        <v>3</v>
      </c>
      <c r="H95" s="12">
        <v>2</v>
      </c>
      <c r="I95" s="12">
        <v>2</v>
      </c>
      <c r="J95" s="12">
        <v>3</v>
      </c>
      <c r="K95" s="12">
        <v>1</v>
      </c>
      <c r="L95" s="12">
        <v>1</v>
      </c>
      <c r="M95" s="12">
        <v>2</v>
      </c>
      <c r="N95" s="12">
        <v>1</v>
      </c>
      <c r="O95" s="12">
        <v>3</v>
      </c>
      <c r="P95" s="12">
        <v>2</v>
      </c>
      <c r="Q95" s="12">
        <v>3</v>
      </c>
      <c r="R95" s="12">
        <v>3</v>
      </c>
      <c r="S95" s="12">
        <v>3</v>
      </c>
      <c r="T95" s="12">
        <v>3</v>
      </c>
    </row>
    <row r="96" spans="1:20" x14ac:dyDescent="0.25">
      <c r="A96" s="7" t="s">
        <v>187</v>
      </c>
      <c r="B96" s="12">
        <v>2</v>
      </c>
      <c r="C96" s="12">
        <v>2</v>
      </c>
      <c r="D96" s="12">
        <v>2</v>
      </c>
      <c r="E96" s="12">
        <v>1</v>
      </c>
      <c r="F96" s="12">
        <v>0</v>
      </c>
      <c r="G96" s="12">
        <v>3</v>
      </c>
      <c r="H96" s="12">
        <v>0</v>
      </c>
      <c r="I96" s="12">
        <v>2</v>
      </c>
      <c r="J96" s="12">
        <v>2</v>
      </c>
      <c r="K96" s="12">
        <v>3</v>
      </c>
      <c r="L96" s="12">
        <v>3</v>
      </c>
      <c r="M96" s="12">
        <v>2</v>
      </c>
      <c r="N96" s="12">
        <v>0</v>
      </c>
      <c r="O96" s="12">
        <v>2</v>
      </c>
      <c r="P96" s="12">
        <v>0</v>
      </c>
      <c r="Q96" s="12">
        <v>1</v>
      </c>
      <c r="R96" s="12">
        <v>2</v>
      </c>
      <c r="S96" s="12">
        <v>2</v>
      </c>
      <c r="T96" s="12">
        <v>0</v>
      </c>
    </row>
    <row r="97" spans="1:20" x14ac:dyDescent="0.25">
      <c r="A97" s="6" t="s">
        <v>114</v>
      </c>
      <c r="B97" s="12">
        <v>2</v>
      </c>
      <c r="C97" s="12">
        <v>3</v>
      </c>
      <c r="D97" s="12">
        <v>0</v>
      </c>
      <c r="E97" s="12">
        <v>3</v>
      </c>
      <c r="F97" s="12">
        <v>0</v>
      </c>
      <c r="G97" s="12">
        <v>3</v>
      </c>
      <c r="H97" s="12">
        <v>0</v>
      </c>
      <c r="I97" s="12">
        <v>2</v>
      </c>
      <c r="J97" s="12">
        <v>2.2000000000000002</v>
      </c>
      <c r="K97" s="12">
        <v>3</v>
      </c>
      <c r="L97" s="12">
        <v>2</v>
      </c>
      <c r="M97" s="12">
        <v>3</v>
      </c>
      <c r="N97" s="12">
        <v>0</v>
      </c>
      <c r="O97" s="12">
        <v>3</v>
      </c>
      <c r="P97" s="12">
        <v>0</v>
      </c>
      <c r="Q97" s="12">
        <v>0</v>
      </c>
      <c r="R97" s="12">
        <v>3</v>
      </c>
      <c r="S97" s="12">
        <v>3</v>
      </c>
      <c r="T97" s="12">
        <v>0</v>
      </c>
    </row>
    <row r="98" spans="1:20" x14ac:dyDescent="0.25">
      <c r="A98" s="7" t="s">
        <v>115</v>
      </c>
      <c r="B98" s="12">
        <v>2</v>
      </c>
      <c r="C98" s="12">
        <v>0</v>
      </c>
      <c r="D98" s="12">
        <v>0</v>
      </c>
      <c r="E98" s="12">
        <v>3</v>
      </c>
      <c r="F98" s="12">
        <v>0</v>
      </c>
      <c r="G98" s="12">
        <v>3</v>
      </c>
      <c r="H98" s="12">
        <v>0</v>
      </c>
      <c r="I98" s="12">
        <v>0</v>
      </c>
      <c r="J98" s="12">
        <v>3</v>
      </c>
      <c r="K98" s="12">
        <v>0</v>
      </c>
      <c r="L98" s="12">
        <v>2</v>
      </c>
      <c r="M98" s="12">
        <v>3</v>
      </c>
      <c r="N98" s="12">
        <v>0</v>
      </c>
      <c r="O98" s="12">
        <v>3</v>
      </c>
      <c r="P98" s="12">
        <v>0</v>
      </c>
      <c r="Q98" s="12">
        <v>0</v>
      </c>
      <c r="R98" s="12">
        <v>3</v>
      </c>
      <c r="S98" s="12">
        <v>3</v>
      </c>
      <c r="T98" s="12">
        <v>0</v>
      </c>
    </row>
    <row r="99" spans="1:20" x14ac:dyDescent="0.25">
      <c r="A99" s="7" t="s">
        <v>155</v>
      </c>
      <c r="B99" s="12">
        <v>2</v>
      </c>
      <c r="C99" s="12">
        <v>3</v>
      </c>
      <c r="D99" s="12">
        <v>0</v>
      </c>
      <c r="E99" s="12">
        <v>3</v>
      </c>
      <c r="F99" s="12">
        <v>0</v>
      </c>
      <c r="G99" s="12">
        <v>3</v>
      </c>
      <c r="H99" s="12">
        <v>0</v>
      </c>
      <c r="I99" s="12">
        <v>2</v>
      </c>
      <c r="J99" s="12">
        <v>2</v>
      </c>
      <c r="K99" s="12">
        <v>3</v>
      </c>
      <c r="L99" s="12">
        <v>2</v>
      </c>
      <c r="M99" s="12">
        <v>3</v>
      </c>
      <c r="N99" s="12">
        <v>0</v>
      </c>
      <c r="O99" s="12">
        <v>3</v>
      </c>
      <c r="P99" s="12">
        <v>0</v>
      </c>
      <c r="Q99" s="12">
        <v>0</v>
      </c>
      <c r="R99" s="12">
        <v>3</v>
      </c>
      <c r="S99" s="12">
        <v>3</v>
      </c>
      <c r="T99" s="12">
        <v>0</v>
      </c>
    </row>
    <row r="100" spans="1:20" x14ac:dyDescent="0.25">
      <c r="A100" s="7" t="s">
        <v>147</v>
      </c>
      <c r="B100" s="12">
        <v>2</v>
      </c>
      <c r="C100" s="12">
        <v>3</v>
      </c>
      <c r="D100" s="12">
        <v>0</v>
      </c>
      <c r="E100" s="12">
        <v>3</v>
      </c>
      <c r="F100" s="12">
        <v>0</v>
      </c>
      <c r="G100" s="12">
        <v>3</v>
      </c>
      <c r="H100" s="12">
        <v>0</v>
      </c>
      <c r="I100" s="12">
        <v>2</v>
      </c>
      <c r="J100" s="12">
        <v>2</v>
      </c>
      <c r="K100" s="12">
        <v>3</v>
      </c>
      <c r="L100" s="12">
        <v>2</v>
      </c>
      <c r="M100" s="12">
        <v>3</v>
      </c>
      <c r="N100" s="12">
        <v>0</v>
      </c>
      <c r="O100" s="12">
        <v>3</v>
      </c>
      <c r="P100" s="12">
        <v>0</v>
      </c>
      <c r="Q100" s="12">
        <v>0</v>
      </c>
      <c r="R100" s="12">
        <v>3</v>
      </c>
      <c r="S100" s="12">
        <v>3</v>
      </c>
      <c r="T100" s="12">
        <v>0</v>
      </c>
    </row>
    <row r="101" spans="1:20" x14ac:dyDescent="0.25">
      <c r="A101" s="7" t="s">
        <v>153</v>
      </c>
      <c r="B101" s="12">
        <v>2</v>
      </c>
      <c r="C101" s="12">
        <v>3</v>
      </c>
      <c r="D101" s="12">
        <v>0</v>
      </c>
      <c r="E101" s="12">
        <v>3</v>
      </c>
      <c r="F101" s="12">
        <v>0</v>
      </c>
      <c r="G101" s="12">
        <v>3</v>
      </c>
      <c r="H101" s="12">
        <v>0</v>
      </c>
      <c r="I101" s="12">
        <v>2</v>
      </c>
      <c r="J101" s="12">
        <v>2</v>
      </c>
      <c r="K101" s="12">
        <v>3</v>
      </c>
      <c r="L101" s="12">
        <v>2</v>
      </c>
      <c r="M101" s="12">
        <v>3</v>
      </c>
      <c r="N101" s="12">
        <v>0</v>
      </c>
      <c r="O101" s="12">
        <v>3</v>
      </c>
      <c r="P101" s="12">
        <v>0</v>
      </c>
      <c r="Q101" s="12">
        <v>0</v>
      </c>
      <c r="R101" s="12">
        <v>3</v>
      </c>
      <c r="S101" s="12">
        <v>3</v>
      </c>
      <c r="T101" s="12">
        <v>0</v>
      </c>
    </row>
    <row r="102" spans="1:20" x14ac:dyDescent="0.25">
      <c r="A102" s="7" t="s">
        <v>152</v>
      </c>
      <c r="B102" s="12">
        <v>2</v>
      </c>
      <c r="C102" s="12">
        <v>0</v>
      </c>
      <c r="D102" s="12">
        <v>0</v>
      </c>
      <c r="E102" s="12">
        <v>0</v>
      </c>
      <c r="F102" s="12">
        <v>0</v>
      </c>
      <c r="G102" s="12">
        <v>3</v>
      </c>
      <c r="H102" s="12">
        <v>0</v>
      </c>
      <c r="I102" s="12">
        <v>2</v>
      </c>
      <c r="J102" s="12">
        <v>2</v>
      </c>
      <c r="K102" s="12">
        <v>0</v>
      </c>
      <c r="L102" s="12">
        <v>2</v>
      </c>
      <c r="M102" s="12">
        <v>3</v>
      </c>
      <c r="N102" s="12">
        <v>0</v>
      </c>
      <c r="O102" s="12">
        <v>0</v>
      </c>
      <c r="P102" s="12">
        <v>0</v>
      </c>
      <c r="Q102" s="12">
        <v>0</v>
      </c>
      <c r="R102" s="12">
        <v>3</v>
      </c>
      <c r="S102" s="12">
        <v>3</v>
      </c>
      <c r="T102" s="12">
        <v>0</v>
      </c>
    </row>
    <row r="103" spans="1:20" x14ac:dyDescent="0.25">
      <c r="A103" s="6" t="s">
        <v>84</v>
      </c>
      <c r="B103" s="12">
        <v>3</v>
      </c>
      <c r="C103" s="12">
        <v>3</v>
      </c>
      <c r="D103" s="12">
        <v>3</v>
      </c>
      <c r="E103" s="12">
        <v>3</v>
      </c>
      <c r="F103" s="12">
        <v>3</v>
      </c>
      <c r="G103" s="12">
        <v>3</v>
      </c>
      <c r="H103" s="12">
        <v>3</v>
      </c>
      <c r="I103" s="12">
        <v>3</v>
      </c>
      <c r="J103" s="12">
        <v>3</v>
      </c>
      <c r="K103" s="12">
        <v>0</v>
      </c>
      <c r="L103" s="12">
        <v>0</v>
      </c>
      <c r="M103" s="12">
        <v>3</v>
      </c>
      <c r="N103" s="12">
        <v>3</v>
      </c>
      <c r="O103" s="12">
        <v>3</v>
      </c>
      <c r="P103" s="12">
        <v>0</v>
      </c>
      <c r="Q103" s="12">
        <v>3</v>
      </c>
      <c r="R103" s="12">
        <v>3</v>
      </c>
      <c r="S103" s="12">
        <v>3</v>
      </c>
      <c r="T103" s="12">
        <v>3</v>
      </c>
    </row>
    <row r="104" spans="1:20" x14ac:dyDescent="0.25">
      <c r="A104" s="7" t="s">
        <v>117</v>
      </c>
      <c r="B104" s="12">
        <v>3</v>
      </c>
      <c r="C104" s="12">
        <v>3</v>
      </c>
      <c r="D104" s="12">
        <v>3</v>
      </c>
      <c r="E104" s="12">
        <v>3</v>
      </c>
      <c r="F104" s="12">
        <v>3</v>
      </c>
      <c r="G104" s="12">
        <v>3</v>
      </c>
      <c r="H104" s="12">
        <v>3</v>
      </c>
      <c r="I104" s="12">
        <v>3</v>
      </c>
      <c r="J104" s="12">
        <v>3</v>
      </c>
      <c r="K104" s="12">
        <v>0</v>
      </c>
      <c r="L104" s="12">
        <v>0</v>
      </c>
      <c r="M104" s="12">
        <v>3</v>
      </c>
      <c r="N104" s="12">
        <v>3</v>
      </c>
      <c r="O104" s="12">
        <v>3</v>
      </c>
      <c r="P104" s="12">
        <v>0</v>
      </c>
      <c r="Q104" s="12">
        <v>3</v>
      </c>
      <c r="R104" s="12">
        <v>3</v>
      </c>
      <c r="S104" s="12">
        <v>3</v>
      </c>
      <c r="T104" s="12">
        <v>3</v>
      </c>
    </row>
    <row r="105" spans="1:20" x14ac:dyDescent="0.25">
      <c r="A105" s="7" t="s">
        <v>151</v>
      </c>
      <c r="B105" s="12">
        <v>3</v>
      </c>
      <c r="C105" s="12">
        <v>0</v>
      </c>
      <c r="D105" s="12">
        <v>0</v>
      </c>
      <c r="E105" s="12">
        <v>0</v>
      </c>
      <c r="F105" s="12">
        <v>3</v>
      </c>
      <c r="G105" s="12">
        <v>0</v>
      </c>
      <c r="H105" s="12">
        <v>0</v>
      </c>
      <c r="I105" s="12">
        <v>3</v>
      </c>
      <c r="J105" s="12">
        <v>3</v>
      </c>
      <c r="K105" s="12">
        <v>0</v>
      </c>
      <c r="L105" s="12">
        <v>0</v>
      </c>
      <c r="M105" s="12">
        <v>3</v>
      </c>
      <c r="N105" s="12">
        <v>0</v>
      </c>
      <c r="O105" s="12">
        <v>0</v>
      </c>
      <c r="P105" s="12">
        <v>0</v>
      </c>
      <c r="Q105" s="12">
        <v>0</v>
      </c>
      <c r="R105" s="12">
        <v>3</v>
      </c>
      <c r="S105" s="12">
        <v>0</v>
      </c>
      <c r="T105" s="12">
        <v>0</v>
      </c>
    </row>
    <row r="106" spans="1:20" x14ac:dyDescent="0.25">
      <c r="A106" s="7" t="s">
        <v>85</v>
      </c>
      <c r="B106" s="12">
        <v>3</v>
      </c>
      <c r="C106" s="12">
        <v>3</v>
      </c>
      <c r="D106" s="12">
        <v>3</v>
      </c>
      <c r="E106" s="12">
        <v>3</v>
      </c>
      <c r="F106" s="12">
        <v>3</v>
      </c>
      <c r="G106" s="12">
        <v>3</v>
      </c>
      <c r="H106" s="12">
        <v>0</v>
      </c>
      <c r="I106" s="12">
        <v>3</v>
      </c>
      <c r="J106" s="12">
        <v>3</v>
      </c>
      <c r="K106" s="12">
        <v>0</v>
      </c>
      <c r="L106" s="12">
        <v>0</v>
      </c>
      <c r="M106" s="12">
        <v>3</v>
      </c>
      <c r="N106" s="12">
        <v>0</v>
      </c>
      <c r="O106" s="12">
        <v>3</v>
      </c>
      <c r="P106" s="12">
        <v>0</v>
      </c>
      <c r="Q106" s="12">
        <v>3</v>
      </c>
      <c r="R106" s="12">
        <v>3</v>
      </c>
      <c r="S106" s="12">
        <v>3</v>
      </c>
      <c r="T106" s="12">
        <v>3</v>
      </c>
    </row>
    <row r="107" spans="1:20" x14ac:dyDescent="0.25">
      <c r="A107" s="6" t="s">
        <v>112</v>
      </c>
      <c r="B107" s="12">
        <v>1.5</v>
      </c>
      <c r="C107" s="12">
        <v>3</v>
      </c>
      <c r="D107" s="12">
        <v>2</v>
      </c>
      <c r="E107" s="12">
        <v>3</v>
      </c>
      <c r="F107" s="12">
        <v>0</v>
      </c>
      <c r="G107" s="12">
        <v>3</v>
      </c>
      <c r="H107" s="12">
        <v>0</v>
      </c>
      <c r="I107" s="12">
        <v>3</v>
      </c>
      <c r="J107" s="12">
        <v>1</v>
      </c>
      <c r="K107" s="12">
        <v>1</v>
      </c>
      <c r="L107" s="12">
        <v>3</v>
      </c>
      <c r="M107" s="12">
        <v>2</v>
      </c>
      <c r="N107" s="12">
        <v>0</v>
      </c>
      <c r="O107" s="12">
        <v>2</v>
      </c>
      <c r="P107" s="12">
        <v>0</v>
      </c>
      <c r="Q107" s="12">
        <v>0</v>
      </c>
      <c r="R107" s="12">
        <v>2</v>
      </c>
      <c r="S107" s="12">
        <v>2.5</v>
      </c>
      <c r="T107" s="12">
        <v>0</v>
      </c>
    </row>
    <row r="108" spans="1:20" x14ac:dyDescent="0.25">
      <c r="A108" s="7" t="s">
        <v>113</v>
      </c>
      <c r="B108" s="12">
        <v>1</v>
      </c>
      <c r="C108" s="12">
        <v>3</v>
      </c>
      <c r="D108" s="12">
        <v>2</v>
      </c>
      <c r="E108" s="12">
        <v>3</v>
      </c>
      <c r="F108" s="12">
        <v>0</v>
      </c>
      <c r="G108" s="12">
        <v>0</v>
      </c>
      <c r="H108" s="12">
        <v>0</v>
      </c>
      <c r="I108" s="12">
        <v>3</v>
      </c>
      <c r="J108" s="12">
        <v>1</v>
      </c>
      <c r="K108" s="12">
        <v>0</v>
      </c>
      <c r="L108" s="12">
        <v>0</v>
      </c>
      <c r="M108" s="12">
        <v>2</v>
      </c>
      <c r="N108" s="12">
        <v>0</v>
      </c>
      <c r="O108" s="12">
        <v>1</v>
      </c>
      <c r="P108" s="12">
        <v>0</v>
      </c>
      <c r="Q108" s="12">
        <v>0</v>
      </c>
      <c r="R108" s="12">
        <v>2</v>
      </c>
      <c r="S108" s="12">
        <v>2</v>
      </c>
      <c r="T108" s="12">
        <v>0</v>
      </c>
    </row>
    <row r="109" spans="1:20" x14ac:dyDescent="0.25">
      <c r="A109" s="7" t="s">
        <v>162</v>
      </c>
      <c r="B109" s="12">
        <v>2</v>
      </c>
      <c r="C109" s="12">
        <v>3</v>
      </c>
      <c r="D109" s="12">
        <v>2</v>
      </c>
      <c r="E109" s="12">
        <v>3</v>
      </c>
      <c r="F109" s="12">
        <v>0</v>
      </c>
      <c r="G109" s="12">
        <v>3</v>
      </c>
      <c r="H109" s="12">
        <v>0</v>
      </c>
      <c r="I109" s="12">
        <v>3</v>
      </c>
      <c r="J109" s="12">
        <v>1</v>
      </c>
      <c r="K109" s="12">
        <v>1</v>
      </c>
      <c r="L109" s="12">
        <v>3</v>
      </c>
      <c r="M109" s="12">
        <v>2</v>
      </c>
      <c r="N109" s="12">
        <v>0</v>
      </c>
      <c r="O109" s="12">
        <v>3</v>
      </c>
      <c r="P109" s="12">
        <v>0</v>
      </c>
      <c r="Q109" s="12">
        <v>0</v>
      </c>
      <c r="R109" s="12">
        <v>2</v>
      </c>
      <c r="S109" s="12">
        <v>3</v>
      </c>
      <c r="T109" s="12">
        <v>0</v>
      </c>
    </row>
    <row r="110" spans="1:20" x14ac:dyDescent="0.25">
      <c r="A110" s="6" t="s">
        <v>102</v>
      </c>
      <c r="B110" s="12">
        <v>2</v>
      </c>
      <c r="C110" s="12">
        <v>3</v>
      </c>
      <c r="D110" s="12">
        <v>2.25</v>
      </c>
      <c r="E110" s="12">
        <v>1.75</v>
      </c>
      <c r="F110" s="12">
        <v>0</v>
      </c>
      <c r="G110" s="12">
        <v>3</v>
      </c>
      <c r="H110" s="12">
        <v>0</v>
      </c>
      <c r="I110" s="12">
        <v>2.25</v>
      </c>
      <c r="J110" s="12">
        <v>2</v>
      </c>
      <c r="K110" s="12">
        <v>1.75</v>
      </c>
      <c r="L110" s="12">
        <v>2.5</v>
      </c>
      <c r="M110" s="12">
        <v>2</v>
      </c>
      <c r="N110" s="12">
        <v>0</v>
      </c>
      <c r="O110" s="12">
        <v>2.25</v>
      </c>
      <c r="P110" s="12">
        <v>0</v>
      </c>
      <c r="Q110" s="12">
        <v>0</v>
      </c>
      <c r="R110" s="12">
        <v>1.75</v>
      </c>
      <c r="S110" s="12">
        <v>2</v>
      </c>
      <c r="T110" s="12">
        <v>0</v>
      </c>
    </row>
    <row r="111" spans="1:20" x14ac:dyDescent="0.25">
      <c r="A111" s="7" t="s">
        <v>145</v>
      </c>
      <c r="B111" s="12">
        <v>2</v>
      </c>
      <c r="C111" s="12">
        <v>3</v>
      </c>
      <c r="D111" s="12">
        <v>2</v>
      </c>
      <c r="E111" s="12">
        <v>2</v>
      </c>
      <c r="F111" s="12">
        <v>0</v>
      </c>
      <c r="G111" s="12">
        <v>3</v>
      </c>
      <c r="H111" s="12">
        <v>0</v>
      </c>
      <c r="I111" s="12">
        <v>2</v>
      </c>
      <c r="J111" s="12">
        <v>0</v>
      </c>
      <c r="K111" s="12">
        <v>1</v>
      </c>
      <c r="L111" s="12">
        <v>2</v>
      </c>
      <c r="M111" s="12">
        <v>2</v>
      </c>
      <c r="N111" s="12">
        <v>0</v>
      </c>
      <c r="O111" s="12">
        <v>2</v>
      </c>
      <c r="P111" s="12">
        <v>0</v>
      </c>
      <c r="Q111" s="12">
        <v>0</v>
      </c>
      <c r="R111" s="12">
        <v>2</v>
      </c>
      <c r="S111" s="12">
        <v>1</v>
      </c>
      <c r="T111" s="12">
        <v>0</v>
      </c>
    </row>
    <row r="112" spans="1:20" x14ac:dyDescent="0.25">
      <c r="A112" s="7" t="s">
        <v>106</v>
      </c>
      <c r="B112" s="12">
        <v>2</v>
      </c>
      <c r="C112" s="12">
        <v>3</v>
      </c>
      <c r="D112" s="12">
        <v>1</v>
      </c>
      <c r="E112" s="12">
        <v>2</v>
      </c>
      <c r="F112" s="12">
        <v>0</v>
      </c>
      <c r="G112" s="12">
        <v>3</v>
      </c>
      <c r="H112" s="12">
        <v>0</v>
      </c>
      <c r="I112" s="12">
        <v>2</v>
      </c>
      <c r="J112" s="12">
        <v>2</v>
      </c>
      <c r="K112" s="12">
        <v>3</v>
      </c>
      <c r="L112" s="12">
        <v>2</v>
      </c>
      <c r="M112" s="12">
        <v>1</v>
      </c>
      <c r="N112" s="12">
        <v>0</v>
      </c>
      <c r="O112" s="12">
        <v>3</v>
      </c>
      <c r="P112" s="12">
        <v>0</v>
      </c>
      <c r="Q112" s="12">
        <v>0</v>
      </c>
      <c r="R112" s="12">
        <v>1</v>
      </c>
      <c r="S112" s="12">
        <v>3</v>
      </c>
      <c r="T112" s="12">
        <v>0</v>
      </c>
    </row>
    <row r="113" spans="1:20" x14ac:dyDescent="0.25">
      <c r="A113" s="7" t="s">
        <v>103</v>
      </c>
      <c r="B113" s="12">
        <v>1</v>
      </c>
      <c r="C113" s="12">
        <v>3</v>
      </c>
      <c r="D113" s="12">
        <v>3</v>
      </c>
      <c r="E113" s="12">
        <v>1</v>
      </c>
      <c r="F113" s="12">
        <v>0</v>
      </c>
      <c r="G113" s="12">
        <v>3</v>
      </c>
      <c r="H113" s="12">
        <v>0</v>
      </c>
      <c r="I113" s="12">
        <v>2</v>
      </c>
      <c r="J113" s="12">
        <v>0</v>
      </c>
      <c r="K113" s="12">
        <v>2</v>
      </c>
      <c r="L113" s="12">
        <v>3</v>
      </c>
      <c r="M113" s="12">
        <v>2</v>
      </c>
      <c r="N113" s="12">
        <v>0</v>
      </c>
      <c r="O113" s="12">
        <v>2</v>
      </c>
      <c r="P113" s="12">
        <v>0</v>
      </c>
      <c r="Q113" s="12">
        <v>0</v>
      </c>
      <c r="R113" s="12">
        <v>2</v>
      </c>
      <c r="S113" s="12">
        <v>2</v>
      </c>
      <c r="T113" s="12">
        <v>0</v>
      </c>
    </row>
    <row r="114" spans="1:20" x14ac:dyDescent="0.25">
      <c r="A114" s="7" t="s">
        <v>123</v>
      </c>
      <c r="B114" s="12">
        <v>3</v>
      </c>
      <c r="C114" s="12">
        <v>3</v>
      </c>
      <c r="D114" s="12">
        <v>3</v>
      </c>
      <c r="E114" s="12">
        <v>2</v>
      </c>
      <c r="F114" s="12">
        <v>0</v>
      </c>
      <c r="G114" s="12">
        <v>3</v>
      </c>
      <c r="H114" s="12">
        <v>0</v>
      </c>
      <c r="I114" s="12">
        <v>3</v>
      </c>
      <c r="J114" s="12">
        <v>0</v>
      </c>
      <c r="K114" s="12">
        <v>1</v>
      </c>
      <c r="L114" s="12">
        <v>3</v>
      </c>
      <c r="M114" s="12">
        <v>3</v>
      </c>
      <c r="N114" s="12">
        <v>0</v>
      </c>
      <c r="O114" s="12">
        <v>2</v>
      </c>
      <c r="P114" s="12">
        <v>0</v>
      </c>
      <c r="Q114" s="12">
        <v>0</v>
      </c>
      <c r="R114" s="12">
        <v>2</v>
      </c>
      <c r="S114" s="12">
        <v>2</v>
      </c>
      <c r="T114" s="12">
        <v>0</v>
      </c>
    </row>
    <row r="115" spans="1:20" x14ac:dyDescent="0.25">
      <c r="A115" s="6" t="s">
        <v>182</v>
      </c>
      <c r="B115" s="12">
        <v>2.0909090909090908</v>
      </c>
      <c r="C115" s="12">
        <v>3</v>
      </c>
      <c r="D115" s="12">
        <v>3</v>
      </c>
      <c r="E115" s="12">
        <v>2.7272727272727271</v>
      </c>
      <c r="F115" s="12">
        <v>1.5</v>
      </c>
      <c r="G115" s="12">
        <v>3</v>
      </c>
      <c r="H115" s="12">
        <v>1.3333333333333333</v>
      </c>
      <c r="I115" s="12">
        <v>2.9090909090909092</v>
      </c>
      <c r="J115" s="12">
        <v>1.8888888888888888</v>
      </c>
      <c r="K115" s="12">
        <v>2.5</v>
      </c>
      <c r="L115" s="12">
        <v>3</v>
      </c>
      <c r="M115" s="12">
        <v>2.8181818181818183</v>
      </c>
      <c r="N115" s="12">
        <v>2</v>
      </c>
      <c r="O115" s="12">
        <v>3</v>
      </c>
      <c r="P115" s="12">
        <v>0</v>
      </c>
      <c r="Q115" s="12">
        <v>1.6666666666666667</v>
      </c>
      <c r="R115" s="12">
        <v>2.7272727272727271</v>
      </c>
      <c r="S115" s="12">
        <v>2.9</v>
      </c>
      <c r="T115" s="12">
        <v>1.6666666666666667</v>
      </c>
    </row>
    <row r="116" spans="1:20" x14ac:dyDescent="0.25">
      <c r="A116" s="7" t="s">
        <v>82</v>
      </c>
      <c r="B116" s="12">
        <v>1</v>
      </c>
      <c r="C116" s="12">
        <v>3</v>
      </c>
      <c r="D116" s="12">
        <v>3</v>
      </c>
      <c r="E116" s="12">
        <v>2</v>
      </c>
      <c r="F116" s="12">
        <v>0</v>
      </c>
      <c r="G116" s="12">
        <v>3</v>
      </c>
      <c r="H116" s="12">
        <v>0</v>
      </c>
      <c r="I116" s="12">
        <v>2</v>
      </c>
      <c r="J116" s="12">
        <v>0</v>
      </c>
      <c r="K116" s="12">
        <v>0</v>
      </c>
      <c r="L116" s="12">
        <v>3</v>
      </c>
      <c r="M116" s="12">
        <v>2</v>
      </c>
      <c r="N116" s="12">
        <v>0</v>
      </c>
      <c r="O116" s="12">
        <v>3</v>
      </c>
      <c r="P116" s="12">
        <v>0</v>
      </c>
      <c r="Q116" s="12">
        <v>0</v>
      </c>
      <c r="R116" s="12">
        <v>2</v>
      </c>
      <c r="S116" s="12">
        <v>2</v>
      </c>
      <c r="T116" s="12">
        <v>0</v>
      </c>
    </row>
    <row r="117" spans="1:20" x14ac:dyDescent="0.25">
      <c r="A117" s="7" t="s">
        <v>65</v>
      </c>
      <c r="B117" s="12">
        <v>2</v>
      </c>
      <c r="C117" s="12">
        <v>3</v>
      </c>
      <c r="D117" s="12">
        <v>3</v>
      </c>
      <c r="E117" s="12">
        <v>2</v>
      </c>
      <c r="F117" s="12">
        <v>0</v>
      </c>
      <c r="G117" s="12">
        <v>0</v>
      </c>
      <c r="H117" s="12">
        <v>0</v>
      </c>
      <c r="I117" s="12">
        <v>3</v>
      </c>
      <c r="J117" s="12">
        <v>2</v>
      </c>
      <c r="K117" s="12">
        <v>2</v>
      </c>
      <c r="L117" s="12">
        <v>3</v>
      </c>
      <c r="M117" s="12">
        <v>2</v>
      </c>
      <c r="N117" s="12">
        <v>0</v>
      </c>
      <c r="O117" s="12">
        <v>3</v>
      </c>
      <c r="P117" s="12">
        <v>0</v>
      </c>
      <c r="Q117" s="12">
        <v>0</v>
      </c>
      <c r="R117" s="12">
        <v>2</v>
      </c>
      <c r="S117" s="12">
        <v>3</v>
      </c>
      <c r="T117" s="12">
        <v>0</v>
      </c>
    </row>
    <row r="118" spans="1:20" x14ac:dyDescent="0.25">
      <c r="A118" s="7" t="s">
        <v>119</v>
      </c>
      <c r="B118" s="12">
        <v>2</v>
      </c>
      <c r="C118" s="12">
        <v>0</v>
      </c>
      <c r="D118" s="12">
        <v>0</v>
      </c>
      <c r="E118" s="12">
        <v>3</v>
      </c>
      <c r="F118" s="12">
        <v>0</v>
      </c>
      <c r="G118" s="12">
        <v>3</v>
      </c>
      <c r="H118" s="12">
        <v>0</v>
      </c>
      <c r="I118" s="12">
        <v>3</v>
      </c>
      <c r="J118" s="12">
        <v>1</v>
      </c>
      <c r="K118" s="12">
        <v>2</v>
      </c>
      <c r="L118" s="12">
        <v>0</v>
      </c>
      <c r="M118" s="12">
        <v>3</v>
      </c>
      <c r="N118" s="12">
        <v>0</v>
      </c>
      <c r="O118" s="12">
        <v>3</v>
      </c>
      <c r="P118" s="12">
        <v>0</v>
      </c>
      <c r="Q118" s="12">
        <v>0</v>
      </c>
      <c r="R118" s="12">
        <v>3</v>
      </c>
      <c r="S118" s="12">
        <v>3</v>
      </c>
      <c r="T118" s="12">
        <v>0</v>
      </c>
    </row>
    <row r="119" spans="1:20" x14ac:dyDescent="0.25">
      <c r="A119" s="7" t="s">
        <v>73</v>
      </c>
      <c r="B119" s="12">
        <v>3</v>
      </c>
      <c r="C119" s="12">
        <v>0</v>
      </c>
      <c r="D119" s="12">
        <v>3</v>
      </c>
      <c r="E119" s="12">
        <v>3</v>
      </c>
      <c r="F119" s="12">
        <v>0</v>
      </c>
      <c r="G119" s="12">
        <v>0</v>
      </c>
      <c r="H119" s="12">
        <v>0</v>
      </c>
      <c r="I119" s="12">
        <v>3</v>
      </c>
      <c r="J119" s="12">
        <v>2</v>
      </c>
      <c r="K119" s="12">
        <v>3</v>
      </c>
      <c r="L119" s="12">
        <v>3</v>
      </c>
      <c r="M119" s="12">
        <v>3</v>
      </c>
      <c r="N119" s="12">
        <v>0</v>
      </c>
      <c r="O119" s="12">
        <v>3</v>
      </c>
      <c r="P119" s="12">
        <v>0</v>
      </c>
      <c r="Q119" s="12">
        <v>0</v>
      </c>
      <c r="R119" s="12">
        <v>3</v>
      </c>
      <c r="S119" s="12">
        <v>3</v>
      </c>
      <c r="T119" s="12">
        <v>0</v>
      </c>
    </row>
    <row r="120" spans="1:20" x14ac:dyDescent="0.25">
      <c r="A120" s="7" t="s">
        <v>93</v>
      </c>
      <c r="B120" s="12">
        <v>2</v>
      </c>
      <c r="C120" s="12">
        <v>0</v>
      </c>
      <c r="D120" s="12">
        <v>3</v>
      </c>
      <c r="E120" s="12">
        <v>3</v>
      </c>
      <c r="F120" s="12">
        <v>2</v>
      </c>
      <c r="G120" s="12">
        <v>3</v>
      </c>
      <c r="H120" s="12">
        <v>2</v>
      </c>
      <c r="I120" s="12">
        <v>3</v>
      </c>
      <c r="J120" s="12">
        <v>3</v>
      </c>
      <c r="K120" s="12">
        <v>0</v>
      </c>
      <c r="L120" s="12">
        <v>3</v>
      </c>
      <c r="M120" s="12">
        <v>3</v>
      </c>
      <c r="N120" s="12">
        <v>2</v>
      </c>
      <c r="O120" s="12">
        <v>3</v>
      </c>
      <c r="P120" s="12">
        <v>0</v>
      </c>
      <c r="Q120" s="12">
        <v>3</v>
      </c>
      <c r="R120" s="12">
        <v>3</v>
      </c>
      <c r="S120" s="12">
        <v>3</v>
      </c>
      <c r="T120" s="12">
        <v>3</v>
      </c>
    </row>
    <row r="121" spans="1:20" x14ac:dyDescent="0.25">
      <c r="A121" s="7" t="s">
        <v>71</v>
      </c>
      <c r="B121" s="12">
        <v>2</v>
      </c>
      <c r="C121" s="12">
        <v>3</v>
      </c>
      <c r="D121" s="12">
        <v>0</v>
      </c>
      <c r="E121" s="12">
        <v>3</v>
      </c>
      <c r="F121" s="12">
        <v>0</v>
      </c>
      <c r="G121" s="12">
        <v>0</v>
      </c>
      <c r="H121" s="12">
        <v>0</v>
      </c>
      <c r="I121" s="12">
        <v>3</v>
      </c>
      <c r="J121" s="12">
        <v>2</v>
      </c>
      <c r="K121" s="12">
        <v>3</v>
      </c>
      <c r="L121" s="12">
        <v>0</v>
      </c>
      <c r="M121" s="12">
        <v>3</v>
      </c>
      <c r="N121" s="12">
        <v>0</v>
      </c>
      <c r="O121" s="12">
        <v>3</v>
      </c>
      <c r="P121" s="12">
        <v>0</v>
      </c>
      <c r="Q121" s="12">
        <v>0</v>
      </c>
      <c r="R121" s="12">
        <v>3</v>
      </c>
      <c r="S121" s="12">
        <v>3</v>
      </c>
      <c r="T121" s="12">
        <v>0</v>
      </c>
    </row>
    <row r="122" spans="1:20" x14ac:dyDescent="0.25">
      <c r="A122" s="7" t="s">
        <v>114</v>
      </c>
      <c r="B122" s="12">
        <v>2</v>
      </c>
      <c r="C122" s="12">
        <v>0</v>
      </c>
      <c r="D122" s="12">
        <v>3</v>
      </c>
      <c r="E122" s="12">
        <v>3</v>
      </c>
      <c r="F122" s="12">
        <v>0</v>
      </c>
      <c r="G122" s="12">
        <v>3</v>
      </c>
      <c r="H122" s="12">
        <v>0</v>
      </c>
      <c r="I122" s="12">
        <v>3</v>
      </c>
      <c r="J122" s="12">
        <v>2</v>
      </c>
      <c r="K122" s="12">
        <v>3</v>
      </c>
      <c r="L122" s="12">
        <v>3</v>
      </c>
      <c r="M122" s="12">
        <v>3</v>
      </c>
      <c r="N122" s="12">
        <v>0</v>
      </c>
      <c r="O122" s="12">
        <v>3</v>
      </c>
      <c r="P122" s="12">
        <v>0</v>
      </c>
      <c r="Q122" s="12">
        <v>0</v>
      </c>
      <c r="R122" s="12">
        <v>3</v>
      </c>
      <c r="S122" s="12">
        <v>3</v>
      </c>
      <c r="T122" s="12">
        <v>0</v>
      </c>
    </row>
    <row r="123" spans="1:20" x14ac:dyDescent="0.25">
      <c r="A123" s="7" t="s">
        <v>84</v>
      </c>
      <c r="B123" s="12">
        <v>3</v>
      </c>
      <c r="C123" s="12">
        <v>0</v>
      </c>
      <c r="D123" s="12">
        <v>0</v>
      </c>
      <c r="E123" s="12">
        <v>3</v>
      </c>
      <c r="F123" s="12">
        <v>1</v>
      </c>
      <c r="G123" s="12">
        <v>0</v>
      </c>
      <c r="H123" s="12">
        <v>1</v>
      </c>
      <c r="I123" s="12">
        <v>3</v>
      </c>
      <c r="J123" s="12">
        <v>1</v>
      </c>
      <c r="K123" s="12">
        <v>2</v>
      </c>
      <c r="L123" s="12">
        <v>0</v>
      </c>
      <c r="M123" s="12">
        <v>3</v>
      </c>
      <c r="N123" s="12">
        <v>0</v>
      </c>
      <c r="O123" s="12">
        <v>0</v>
      </c>
      <c r="P123" s="12">
        <v>0</v>
      </c>
      <c r="Q123" s="12">
        <v>1</v>
      </c>
      <c r="R123" s="12">
        <v>3</v>
      </c>
      <c r="S123" s="12">
        <v>0</v>
      </c>
      <c r="T123" s="12">
        <v>1</v>
      </c>
    </row>
    <row r="124" spans="1:20" x14ac:dyDescent="0.25">
      <c r="A124" s="7" t="s">
        <v>112</v>
      </c>
      <c r="B124" s="12">
        <v>2</v>
      </c>
      <c r="C124" s="12">
        <v>0</v>
      </c>
      <c r="D124" s="12">
        <v>3</v>
      </c>
      <c r="E124" s="12">
        <v>2</v>
      </c>
      <c r="F124" s="12">
        <v>0</v>
      </c>
      <c r="G124" s="12">
        <v>0</v>
      </c>
      <c r="H124" s="12">
        <v>0</v>
      </c>
      <c r="I124" s="12">
        <v>3</v>
      </c>
      <c r="J124" s="12">
        <v>0</v>
      </c>
      <c r="K124" s="12">
        <v>0</v>
      </c>
      <c r="L124" s="12">
        <v>0</v>
      </c>
      <c r="M124" s="12">
        <v>3</v>
      </c>
      <c r="N124" s="12">
        <v>0</v>
      </c>
      <c r="O124" s="12">
        <v>3</v>
      </c>
      <c r="P124" s="12">
        <v>0</v>
      </c>
      <c r="Q124" s="12">
        <v>0</v>
      </c>
      <c r="R124" s="12">
        <v>2</v>
      </c>
      <c r="S124" s="12">
        <v>3</v>
      </c>
      <c r="T124" s="12">
        <v>0</v>
      </c>
    </row>
    <row r="125" spans="1:20" x14ac:dyDescent="0.25">
      <c r="A125" s="7" t="s">
        <v>102</v>
      </c>
      <c r="B125" s="12">
        <v>2</v>
      </c>
      <c r="C125" s="12">
        <v>0</v>
      </c>
      <c r="D125" s="12">
        <v>0</v>
      </c>
      <c r="E125" s="12">
        <v>3</v>
      </c>
      <c r="F125" s="12">
        <v>0</v>
      </c>
      <c r="G125" s="12">
        <v>0</v>
      </c>
      <c r="H125" s="12">
        <v>0</v>
      </c>
      <c r="I125" s="12">
        <v>3</v>
      </c>
      <c r="J125" s="12">
        <v>2</v>
      </c>
      <c r="K125" s="12">
        <v>2</v>
      </c>
      <c r="L125" s="12">
        <v>0</v>
      </c>
      <c r="M125" s="12">
        <v>3</v>
      </c>
      <c r="N125" s="12">
        <v>0</v>
      </c>
      <c r="O125" s="12">
        <v>3</v>
      </c>
      <c r="P125" s="12">
        <v>0</v>
      </c>
      <c r="Q125" s="12">
        <v>0</v>
      </c>
      <c r="R125" s="12">
        <v>3</v>
      </c>
      <c r="S125" s="12">
        <v>3</v>
      </c>
      <c r="T125" s="12">
        <v>0</v>
      </c>
    </row>
    <row r="126" spans="1:20" x14ac:dyDescent="0.25">
      <c r="A126" s="7" t="s">
        <v>133</v>
      </c>
      <c r="B126" s="12">
        <v>2</v>
      </c>
      <c r="C126" s="12">
        <v>3</v>
      </c>
      <c r="D126" s="12">
        <v>3</v>
      </c>
      <c r="E126" s="12">
        <v>3</v>
      </c>
      <c r="F126" s="12">
        <v>0</v>
      </c>
      <c r="G126" s="12">
        <v>0</v>
      </c>
      <c r="H126" s="12">
        <v>1</v>
      </c>
      <c r="I126" s="12">
        <v>3</v>
      </c>
      <c r="J126" s="12">
        <v>2</v>
      </c>
      <c r="K126" s="12">
        <v>3</v>
      </c>
      <c r="L126" s="12">
        <v>0</v>
      </c>
      <c r="M126" s="12">
        <v>3</v>
      </c>
      <c r="N126" s="12">
        <v>0</v>
      </c>
      <c r="O126" s="12">
        <v>3</v>
      </c>
      <c r="P126" s="12">
        <v>0</v>
      </c>
      <c r="Q126" s="12">
        <v>1</v>
      </c>
      <c r="R126" s="12">
        <v>3</v>
      </c>
      <c r="S126" s="12">
        <v>3</v>
      </c>
      <c r="T126" s="12">
        <v>1</v>
      </c>
    </row>
    <row r="127" spans="1:20" x14ac:dyDescent="0.25">
      <c r="A127" s="6" t="s">
        <v>89</v>
      </c>
      <c r="B127" s="12">
        <v>3</v>
      </c>
      <c r="C127" s="12">
        <v>3</v>
      </c>
      <c r="D127" s="12">
        <v>3</v>
      </c>
      <c r="E127" s="12">
        <v>3</v>
      </c>
      <c r="F127" s="12">
        <v>0</v>
      </c>
      <c r="G127" s="12">
        <v>3</v>
      </c>
      <c r="H127" s="12">
        <v>2</v>
      </c>
      <c r="I127" s="12">
        <v>3</v>
      </c>
      <c r="J127" s="12">
        <v>2</v>
      </c>
      <c r="K127" s="12">
        <v>3</v>
      </c>
      <c r="L127" s="12">
        <v>3</v>
      </c>
      <c r="M127" s="12">
        <v>3</v>
      </c>
      <c r="N127" s="12">
        <v>1</v>
      </c>
      <c r="O127" s="12">
        <v>2</v>
      </c>
      <c r="P127" s="12">
        <v>3</v>
      </c>
      <c r="Q127" s="12">
        <v>3</v>
      </c>
      <c r="R127" s="12">
        <v>2</v>
      </c>
      <c r="S127" s="12">
        <v>3</v>
      </c>
      <c r="T127" s="12">
        <v>2</v>
      </c>
    </row>
    <row r="128" spans="1:20" x14ac:dyDescent="0.25">
      <c r="A128" s="7" t="s">
        <v>90</v>
      </c>
      <c r="B128" s="12">
        <v>3</v>
      </c>
      <c r="C128" s="12">
        <v>3</v>
      </c>
      <c r="D128" s="12">
        <v>3</v>
      </c>
      <c r="E128" s="12">
        <v>3</v>
      </c>
      <c r="F128" s="12">
        <v>0</v>
      </c>
      <c r="G128" s="12">
        <v>3</v>
      </c>
      <c r="H128" s="12">
        <v>2</v>
      </c>
      <c r="I128" s="12">
        <v>3</v>
      </c>
      <c r="J128" s="12">
        <v>2</v>
      </c>
      <c r="K128" s="12">
        <v>3</v>
      </c>
      <c r="L128" s="12">
        <v>3</v>
      </c>
      <c r="M128" s="12">
        <v>3</v>
      </c>
      <c r="N128" s="12">
        <v>1</v>
      </c>
      <c r="O128" s="12">
        <v>2</v>
      </c>
      <c r="P128" s="12">
        <v>3</v>
      </c>
      <c r="Q128" s="12">
        <v>3</v>
      </c>
      <c r="R128" s="12">
        <v>2</v>
      </c>
      <c r="S128" s="12">
        <v>3</v>
      </c>
      <c r="T128" s="12">
        <v>2</v>
      </c>
    </row>
    <row r="129" spans="1:20" x14ac:dyDescent="0.25">
      <c r="A129" s="6" t="s">
        <v>133</v>
      </c>
      <c r="B129" s="12">
        <v>2.5</v>
      </c>
      <c r="C129" s="12">
        <v>2.5</v>
      </c>
      <c r="D129" s="12">
        <v>2.5</v>
      </c>
      <c r="E129" s="12">
        <v>2.5</v>
      </c>
      <c r="F129" s="12">
        <v>1</v>
      </c>
      <c r="G129" s="12">
        <v>3</v>
      </c>
      <c r="H129" s="12">
        <v>1</v>
      </c>
      <c r="I129" s="12">
        <v>3</v>
      </c>
      <c r="J129" s="12">
        <v>2</v>
      </c>
      <c r="K129" s="12">
        <v>3</v>
      </c>
      <c r="L129" s="12">
        <v>3</v>
      </c>
      <c r="M129" s="12">
        <v>3</v>
      </c>
      <c r="N129" s="12">
        <v>2</v>
      </c>
      <c r="O129" s="12">
        <v>2</v>
      </c>
      <c r="P129" s="12">
        <v>0</v>
      </c>
      <c r="Q129" s="12">
        <v>1</v>
      </c>
      <c r="R129" s="12">
        <v>3</v>
      </c>
      <c r="S129" s="12">
        <v>2.5</v>
      </c>
      <c r="T129" s="12">
        <v>1</v>
      </c>
    </row>
    <row r="130" spans="1:20" x14ac:dyDescent="0.25">
      <c r="A130" s="7" t="s">
        <v>134</v>
      </c>
      <c r="B130" s="12">
        <v>3</v>
      </c>
      <c r="C130" s="12">
        <v>3</v>
      </c>
      <c r="D130" s="12">
        <v>3</v>
      </c>
      <c r="E130" s="12">
        <v>3</v>
      </c>
      <c r="F130" s="12">
        <v>1</v>
      </c>
      <c r="G130" s="12">
        <v>3</v>
      </c>
      <c r="H130" s="12">
        <v>1</v>
      </c>
      <c r="I130" s="12">
        <v>3</v>
      </c>
      <c r="J130" s="12">
        <v>2</v>
      </c>
      <c r="K130" s="12">
        <v>3</v>
      </c>
      <c r="L130" s="12">
        <v>3</v>
      </c>
      <c r="M130" s="12">
        <v>3</v>
      </c>
      <c r="N130" s="12">
        <v>2</v>
      </c>
      <c r="O130" s="12">
        <v>2</v>
      </c>
      <c r="P130" s="12">
        <v>0</v>
      </c>
      <c r="Q130" s="12">
        <v>1</v>
      </c>
      <c r="R130" s="12">
        <v>3</v>
      </c>
      <c r="S130" s="12">
        <v>3</v>
      </c>
      <c r="T130" s="12">
        <v>1</v>
      </c>
    </row>
    <row r="131" spans="1:20" x14ac:dyDescent="0.25">
      <c r="A131" s="7" t="s">
        <v>149</v>
      </c>
      <c r="B131" s="12">
        <v>2</v>
      </c>
      <c r="C131" s="12">
        <v>2</v>
      </c>
      <c r="D131" s="12">
        <v>2</v>
      </c>
      <c r="E131" s="12">
        <v>2</v>
      </c>
      <c r="F131" s="12">
        <v>0</v>
      </c>
      <c r="G131" s="12">
        <v>3</v>
      </c>
      <c r="H131" s="12">
        <v>0</v>
      </c>
      <c r="I131" s="12">
        <v>3</v>
      </c>
      <c r="J131" s="12">
        <v>2</v>
      </c>
      <c r="K131" s="12">
        <v>3</v>
      </c>
      <c r="L131" s="12">
        <v>3</v>
      </c>
      <c r="M131" s="12">
        <v>3</v>
      </c>
      <c r="N131" s="12">
        <v>0</v>
      </c>
      <c r="O131" s="12">
        <v>2</v>
      </c>
      <c r="P131" s="12">
        <v>0</v>
      </c>
      <c r="Q131" s="12">
        <v>0</v>
      </c>
      <c r="R131" s="12">
        <v>3</v>
      </c>
      <c r="S131" s="12">
        <v>2</v>
      </c>
      <c r="T131" s="12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29</v>
      </c>
      <c r="B3" t="s">
        <v>48</v>
      </c>
      <c r="C3" t="s">
        <v>49</v>
      </c>
      <c r="D3" t="s">
        <v>50</v>
      </c>
      <c r="E3" t="s">
        <v>51</v>
      </c>
    </row>
    <row r="4" spans="1:5" x14ac:dyDescent="0.25">
      <c r="A4" s="6" t="s">
        <v>82</v>
      </c>
      <c r="B4" s="12">
        <v>1.4285714285714286</v>
      </c>
      <c r="C4" s="12">
        <v>2.2857142857142856</v>
      </c>
      <c r="D4" s="12">
        <v>1.7142857142857142</v>
      </c>
      <c r="E4" s="12">
        <v>2</v>
      </c>
    </row>
    <row r="5" spans="1:5" x14ac:dyDescent="0.25">
      <c r="A5" s="7" t="s">
        <v>136</v>
      </c>
      <c r="B5" s="12">
        <v>1</v>
      </c>
      <c r="C5" s="12">
        <v>2</v>
      </c>
      <c r="D5" s="12">
        <v>2</v>
      </c>
      <c r="E5" s="12">
        <v>2</v>
      </c>
    </row>
    <row r="6" spans="1:5" x14ac:dyDescent="0.25">
      <c r="A6" s="7" t="s">
        <v>95</v>
      </c>
      <c r="B6" s="12">
        <v>2</v>
      </c>
      <c r="C6" s="12">
        <v>3</v>
      </c>
      <c r="D6" s="12">
        <v>2</v>
      </c>
      <c r="E6" s="12">
        <v>2</v>
      </c>
    </row>
    <row r="7" spans="1:5" x14ac:dyDescent="0.25">
      <c r="A7" s="7" t="s">
        <v>105</v>
      </c>
      <c r="B7" s="12">
        <v>1</v>
      </c>
      <c r="C7" s="12">
        <v>2</v>
      </c>
      <c r="D7" s="12">
        <v>1</v>
      </c>
      <c r="E7" s="12">
        <v>2</v>
      </c>
    </row>
    <row r="8" spans="1:5" x14ac:dyDescent="0.25">
      <c r="A8" s="7" t="s">
        <v>83</v>
      </c>
      <c r="B8" s="12">
        <v>2</v>
      </c>
      <c r="C8" s="12">
        <v>3</v>
      </c>
      <c r="D8" s="12">
        <v>2</v>
      </c>
      <c r="E8" s="12">
        <v>2</v>
      </c>
    </row>
    <row r="9" spans="1:5" x14ac:dyDescent="0.25">
      <c r="A9" s="7" t="s">
        <v>96</v>
      </c>
      <c r="B9" s="12">
        <v>1</v>
      </c>
      <c r="C9" s="12">
        <v>2</v>
      </c>
      <c r="D9" s="12">
        <v>2</v>
      </c>
      <c r="E9" s="12">
        <v>2</v>
      </c>
    </row>
    <row r="10" spans="1:5" x14ac:dyDescent="0.25">
      <c r="A10" s="7" t="s">
        <v>97</v>
      </c>
      <c r="B10" s="12">
        <v>1</v>
      </c>
      <c r="C10" s="12">
        <v>2</v>
      </c>
      <c r="D10" s="12">
        <v>1</v>
      </c>
      <c r="E10" s="12">
        <v>2</v>
      </c>
    </row>
    <row r="11" spans="1:5" x14ac:dyDescent="0.25">
      <c r="A11" s="7" t="s">
        <v>100</v>
      </c>
      <c r="B11" s="12">
        <v>2</v>
      </c>
      <c r="C11" s="12">
        <v>2</v>
      </c>
      <c r="D11" s="12">
        <v>2</v>
      </c>
      <c r="E11" s="12">
        <v>2</v>
      </c>
    </row>
    <row r="12" spans="1:5" x14ac:dyDescent="0.25">
      <c r="A12" s="6" t="s">
        <v>70</v>
      </c>
      <c r="B12" s="12">
        <v>2</v>
      </c>
      <c r="C12" s="12">
        <v>2.8571428571428572</v>
      </c>
      <c r="D12" s="12">
        <v>2.1428571428571428</v>
      </c>
      <c r="E12" s="12">
        <v>2.8571428571428572</v>
      </c>
    </row>
    <row r="13" spans="1:5" x14ac:dyDescent="0.25">
      <c r="A13" s="7" t="s">
        <v>156</v>
      </c>
      <c r="B13" s="12">
        <v>1</v>
      </c>
      <c r="C13" s="12">
        <v>3</v>
      </c>
      <c r="D13" s="12">
        <v>2</v>
      </c>
      <c r="E13" s="12">
        <v>3</v>
      </c>
    </row>
    <row r="14" spans="1:5" x14ac:dyDescent="0.25">
      <c r="A14" s="7" t="s">
        <v>104</v>
      </c>
      <c r="B14" s="12">
        <v>3</v>
      </c>
      <c r="C14" s="12">
        <v>3</v>
      </c>
      <c r="D14" s="12">
        <v>2</v>
      </c>
      <c r="E14" s="12">
        <v>3</v>
      </c>
    </row>
    <row r="15" spans="1:5" x14ac:dyDescent="0.25">
      <c r="A15" s="7" t="s">
        <v>128</v>
      </c>
      <c r="B15" s="12">
        <v>1</v>
      </c>
      <c r="C15" s="12">
        <v>2</v>
      </c>
      <c r="D15" s="12">
        <v>1</v>
      </c>
      <c r="E15" s="12">
        <v>2</v>
      </c>
    </row>
    <row r="16" spans="1:5" x14ac:dyDescent="0.25">
      <c r="A16" s="7" t="s">
        <v>139</v>
      </c>
      <c r="B16" s="12">
        <v>3</v>
      </c>
      <c r="C16" s="12">
        <v>3</v>
      </c>
      <c r="D16" s="12">
        <v>2</v>
      </c>
      <c r="E16" s="12">
        <v>3</v>
      </c>
    </row>
    <row r="17" spans="1:5" x14ac:dyDescent="0.25">
      <c r="A17" s="7" t="s">
        <v>154</v>
      </c>
      <c r="B17" s="12">
        <v>1</v>
      </c>
      <c r="C17" s="12">
        <v>2</v>
      </c>
      <c r="D17" s="12">
        <v>2</v>
      </c>
      <c r="E17" s="12">
        <v>3</v>
      </c>
    </row>
    <row r="18" spans="1:5" x14ac:dyDescent="0.25">
      <c r="A18" s="7" t="s">
        <v>81</v>
      </c>
      <c r="B18" s="12">
        <v>3</v>
      </c>
      <c r="C18" s="12">
        <v>4</v>
      </c>
      <c r="D18" s="12">
        <v>3</v>
      </c>
      <c r="E18" s="12">
        <v>3</v>
      </c>
    </row>
    <row r="19" spans="1:5" x14ac:dyDescent="0.25">
      <c r="A19" s="7" t="s">
        <v>110</v>
      </c>
      <c r="B19" s="12">
        <v>2</v>
      </c>
      <c r="C19" s="12">
        <v>3</v>
      </c>
      <c r="D19" s="12">
        <v>3</v>
      </c>
      <c r="E19" s="12">
        <v>3</v>
      </c>
    </row>
    <row r="20" spans="1:5" x14ac:dyDescent="0.25">
      <c r="A20" s="6" t="s">
        <v>65</v>
      </c>
      <c r="B20" s="12">
        <v>0.55555555555555558</v>
      </c>
      <c r="C20" s="12">
        <v>2.1111111111111112</v>
      </c>
      <c r="D20" s="12">
        <v>2</v>
      </c>
      <c r="E20" s="12">
        <v>2.1111111111111112</v>
      </c>
    </row>
    <row r="21" spans="1:5" x14ac:dyDescent="0.25">
      <c r="A21" s="7" t="s">
        <v>107</v>
      </c>
      <c r="B21" s="12">
        <v>0</v>
      </c>
      <c r="C21" s="12">
        <v>3</v>
      </c>
      <c r="D21" s="12">
        <v>2</v>
      </c>
      <c r="E21" s="12">
        <v>2</v>
      </c>
    </row>
    <row r="22" spans="1:5" x14ac:dyDescent="0.25">
      <c r="A22" s="7" t="s">
        <v>109</v>
      </c>
      <c r="B22" s="12">
        <v>1</v>
      </c>
      <c r="C22" s="12">
        <v>2</v>
      </c>
      <c r="D22" s="12">
        <v>2</v>
      </c>
      <c r="E22" s="12">
        <v>2</v>
      </c>
    </row>
    <row r="23" spans="1:5" x14ac:dyDescent="0.25">
      <c r="A23" s="7" t="s">
        <v>118</v>
      </c>
      <c r="B23" s="12">
        <v>1</v>
      </c>
      <c r="C23" s="12">
        <v>2</v>
      </c>
      <c r="D23" s="12">
        <v>2</v>
      </c>
      <c r="E23" s="12">
        <v>2</v>
      </c>
    </row>
    <row r="24" spans="1:5" x14ac:dyDescent="0.25">
      <c r="A24" s="7" t="s">
        <v>143</v>
      </c>
      <c r="B24" s="12">
        <v>0</v>
      </c>
      <c r="C24" s="12">
        <v>1</v>
      </c>
      <c r="D24" s="12">
        <v>1</v>
      </c>
      <c r="E24" s="12">
        <v>1</v>
      </c>
    </row>
    <row r="25" spans="1:5" x14ac:dyDescent="0.25">
      <c r="A25" s="7" t="s">
        <v>135</v>
      </c>
      <c r="B25" s="12">
        <v>1</v>
      </c>
      <c r="C25" s="12">
        <v>1</v>
      </c>
      <c r="D25" s="12">
        <v>1</v>
      </c>
      <c r="E25" s="12">
        <v>2</v>
      </c>
    </row>
    <row r="26" spans="1:5" x14ac:dyDescent="0.25">
      <c r="A26" s="7" t="s">
        <v>108</v>
      </c>
      <c r="B26" s="12">
        <v>0</v>
      </c>
      <c r="C26" s="12">
        <v>2</v>
      </c>
      <c r="D26" s="12">
        <v>2</v>
      </c>
      <c r="E26" s="12">
        <v>2</v>
      </c>
    </row>
    <row r="27" spans="1:5" x14ac:dyDescent="0.25">
      <c r="A27" s="7" t="s">
        <v>161</v>
      </c>
      <c r="B27" s="12">
        <v>1</v>
      </c>
      <c r="C27" s="12">
        <v>4</v>
      </c>
      <c r="D27" s="12">
        <v>3</v>
      </c>
      <c r="E27" s="12">
        <v>4</v>
      </c>
    </row>
    <row r="28" spans="1:5" x14ac:dyDescent="0.25">
      <c r="A28" s="7" t="s">
        <v>157</v>
      </c>
      <c r="B28" s="12">
        <v>0</v>
      </c>
      <c r="C28" s="12">
        <v>1</v>
      </c>
      <c r="D28" s="12">
        <v>1</v>
      </c>
      <c r="E28" s="12">
        <v>1</v>
      </c>
    </row>
    <row r="29" spans="1:5" x14ac:dyDescent="0.25">
      <c r="A29" s="7" t="s">
        <v>66</v>
      </c>
      <c r="B29" s="12">
        <v>1</v>
      </c>
      <c r="C29" s="12">
        <v>3</v>
      </c>
      <c r="D29" s="12">
        <v>4</v>
      </c>
      <c r="E29" s="12">
        <v>3</v>
      </c>
    </row>
    <row r="30" spans="1:5" x14ac:dyDescent="0.25">
      <c r="A30" s="6" t="s">
        <v>119</v>
      </c>
      <c r="B30" s="12">
        <v>0.33333333333333331</v>
      </c>
      <c r="C30" s="12">
        <v>2.3333333333333335</v>
      </c>
      <c r="D30" s="12">
        <v>1.6666666666666667</v>
      </c>
      <c r="E30" s="12">
        <v>2.3333333333333335</v>
      </c>
    </row>
    <row r="31" spans="1:5" x14ac:dyDescent="0.25">
      <c r="A31" s="7" t="s">
        <v>120</v>
      </c>
      <c r="B31" s="12">
        <v>0</v>
      </c>
      <c r="C31" s="12">
        <v>2</v>
      </c>
      <c r="D31" s="12">
        <v>2</v>
      </c>
      <c r="E31" s="12">
        <v>2</v>
      </c>
    </row>
    <row r="32" spans="1:5" x14ac:dyDescent="0.25">
      <c r="A32" s="7" t="s">
        <v>159</v>
      </c>
      <c r="B32" s="12">
        <v>0</v>
      </c>
      <c r="C32" s="12">
        <v>3</v>
      </c>
      <c r="D32" s="12">
        <v>2</v>
      </c>
      <c r="E32" s="12">
        <v>3</v>
      </c>
    </row>
    <row r="33" spans="1:5" x14ac:dyDescent="0.25">
      <c r="A33" s="7" t="s">
        <v>131</v>
      </c>
      <c r="B33" s="12">
        <v>1</v>
      </c>
      <c r="C33" s="12">
        <v>2</v>
      </c>
      <c r="D33" s="12">
        <v>1</v>
      </c>
      <c r="E33" s="12">
        <v>2</v>
      </c>
    </row>
    <row r="34" spans="1:5" x14ac:dyDescent="0.25">
      <c r="A34" s="6" t="s">
        <v>75</v>
      </c>
      <c r="B34" s="12">
        <v>1.6666666666666667</v>
      </c>
      <c r="C34" s="12">
        <v>2.1666666666666665</v>
      </c>
      <c r="D34" s="12">
        <v>2.3333333333333335</v>
      </c>
      <c r="E34" s="12">
        <v>2.3333333333333335</v>
      </c>
    </row>
    <row r="35" spans="1:5" x14ac:dyDescent="0.25">
      <c r="A35" s="7" t="s">
        <v>88</v>
      </c>
      <c r="B35" s="12">
        <v>3</v>
      </c>
      <c r="C35" s="12">
        <v>3</v>
      </c>
      <c r="D35" s="12">
        <v>3</v>
      </c>
      <c r="E35" s="12">
        <v>3</v>
      </c>
    </row>
    <row r="36" spans="1:5" x14ac:dyDescent="0.25">
      <c r="A36" s="7" t="s">
        <v>140</v>
      </c>
      <c r="B36" s="12">
        <v>1</v>
      </c>
      <c r="C36" s="12">
        <v>2</v>
      </c>
      <c r="D36" s="12">
        <v>2</v>
      </c>
      <c r="E36" s="12">
        <v>2</v>
      </c>
    </row>
    <row r="37" spans="1:5" x14ac:dyDescent="0.25">
      <c r="A37" s="7" t="s">
        <v>76</v>
      </c>
      <c r="B37" s="12">
        <v>2</v>
      </c>
      <c r="C37" s="12">
        <v>2</v>
      </c>
      <c r="D37" s="12">
        <v>3</v>
      </c>
      <c r="E37" s="12">
        <v>2</v>
      </c>
    </row>
    <row r="38" spans="1:5" x14ac:dyDescent="0.25">
      <c r="A38" s="7" t="s">
        <v>87</v>
      </c>
      <c r="B38" s="12">
        <v>1</v>
      </c>
      <c r="C38" s="12">
        <v>2</v>
      </c>
      <c r="D38" s="12">
        <v>2</v>
      </c>
      <c r="E38" s="12">
        <v>2</v>
      </c>
    </row>
    <row r="39" spans="1:5" x14ac:dyDescent="0.25">
      <c r="A39" s="7" t="s">
        <v>125</v>
      </c>
      <c r="B39" s="12">
        <v>2</v>
      </c>
      <c r="C39" s="12">
        <v>2</v>
      </c>
      <c r="D39" s="12">
        <v>2</v>
      </c>
      <c r="E39" s="12">
        <v>2</v>
      </c>
    </row>
    <row r="40" spans="1:5" x14ac:dyDescent="0.25">
      <c r="A40" s="7" t="s">
        <v>124</v>
      </c>
      <c r="B40" s="12">
        <v>1</v>
      </c>
      <c r="C40" s="12">
        <v>2</v>
      </c>
      <c r="D40" s="12">
        <v>2</v>
      </c>
      <c r="E40" s="12">
        <v>3</v>
      </c>
    </row>
    <row r="41" spans="1:5" x14ac:dyDescent="0.25">
      <c r="A41" s="6" t="s">
        <v>73</v>
      </c>
      <c r="B41" s="12">
        <v>1</v>
      </c>
      <c r="C41" s="12">
        <v>3</v>
      </c>
      <c r="D41" s="12">
        <v>2.3333333333333335</v>
      </c>
      <c r="E41" s="12">
        <v>2.6666666666666665</v>
      </c>
    </row>
    <row r="42" spans="1:5" x14ac:dyDescent="0.25">
      <c r="A42" s="7" t="s">
        <v>130</v>
      </c>
      <c r="B42" s="12">
        <v>1</v>
      </c>
      <c r="C42" s="12">
        <v>3</v>
      </c>
      <c r="D42" s="12">
        <v>3</v>
      </c>
      <c r="E42" s="12">
        <v>3</v>
      </c>
    </row>
    <row r="43" spans="1:5" x14ac:dyDescent="0.25">
      <c r="A43" s="7" t="s">
        <v>144</v>
      </c>
      <c r="B43" s="12">
        <v>1</v>
      </c>
      <c r="C43" s="12">
        <v>3</v>
      </c>
      <c r="D43" s="12">
        <v>2</v>
      </c>
      <c r="E43" s="12">
        <v>2</v>
      </c>
    </row>
    <row r="44" spans="1:5" x14ac:dyDescent="0.25">
      <c r="A44" s="7" t="s">
        <v>74</v>
      </c>
      <c r="B44" s="12">
        <v>1</v>
      </c>
      <c r="C44" s="12">
        <v>3</v>
      </c>
      <c r="D44" s="12">
        <v>2</v>
      </c>
      <c r="E44" s="12">
        <v>3</v>
      </c>
    </row>
    <row r="45" spans="1:5" x14ac:dyDescent="0.25">
      <c r="A45" s="6" t="s">
        <v>93</v>
      </c>
      <c r="B45" s="12">
        <v>1</v>
      </c>
      <c r="C45" s="12">
        <v>2.3333333333333335</v>
      </c>
      <c r="D45" s="12">
        <v>2</v>
      </c>
      <c r="E45" s="12">
        <v>2.6666666666666665</v>
      </c>
    </row>
    <row r="46" spans="1:5" x14ac:dyDescent="0.25">
      <c r="A46" s="7" t="s">
        <v>158</v>
      </c>
      <c r="B46" s="12">
        <v>0</v>
      </c>
      <c r="C46" s="12">
        <v>2</v>
      </c>
      <c r="D46" s="12">
        <v>2</v>
      </c>
      <c r="E46" s="12">
        <v>2</v>
      </c>
    </row>
    <row r="47" spans="1:5" x14ac:dyDescent="0.25">
      <c r="A47" s="7" t="s">
        <v>122</v>
      </c>
      <c r="B47" s="12">
        <v>1</v>
      </c>
      <c r="C47" s="12">
        <v>2</v>
      </c>
      <c r="D47" s="12">
        <v>2</v>
      </c>
      <c r="E47" s="12">
        <v>3</v>
      </c>
    </row>
    <row r="48" spans="1:5" x14ac:dyDescent="0.25">
      <c r="A48" s="7" t="s">
        <v>94</v>
      </c>
      <c r="B48" s="12">
        <v>2</v>
      </c>
      <c r="C48" s="12">
        <v>3</v>
      </c>
      <c r="D48" s="12">
        <v>2</v>
      </c>
      <c r="E48" s="12">
        <v>3</v>
      </c>
    </row>
    <row r="49" spans="1:5" x14ac:dyDescent="0.25">
      <c r="A49" s="6" t="s">
        <v>71</v>
      </c>
      <c r="B49" s="12">
        <v>1.8888888888888888</v>
      </c>
      <c r="C49" s="12">
        <v>2.7777777777777777</v>
      </c>
      <c r="D49" s="12">
        <v>2</v>
      </c>
      <c r="E49" s="12">
        <v>2.3333333333333335</v>
      </c>
    </row>
    <row r="50" spans="1:5" x14ac:dyDescent="0.25">
      <c r="A50" s="7" t="s">
        <v>127</v>
      </c>
      <c r="B50" s="12">
        <v>1</v>
      </c>
      <c r="C50" s="12">
        <v>3</v>
      </c>
      <c r="D50" s="12">
        <v>2</v>
      </c>
      <c r="E50" s="12">
        <v>2</v>
      </c>
    </row>
    <row r="51" spans="1:5" x14ac:dyDescent="0.25">
      <c r="A51" s="7" t="s">
        <v>137</v>
      </c>
      <c r="B51" s="12">
        <v>3</v>
      </c>
      <c r="C51" s="12">
        <v>3</v>
      </c>
      <c r="D51" s="12">
        <v>2</v>
      </c>
      <c r="E51" s="12">
        <v>3</v>
      </c>
    </row>
    <row r="52" spans="1:5" x14ac:dyDescent="0.25">
      <c r="A52" s="7" t="s">
        <v>150</v>
      </c>
      <c r="B52" s="12">
        <v>3</v>
      </c>
      <c r="C52" s="12">
        <v>3</v>
      </c>
      <c r="D52" s="12">
        <v>2</v>
      </c>
      <c r="E52" s="12">
        <v>3</v>
      </c>
    </row>
    <row r="53" spans="1:5" x14ac:dyDescent="0.25">
      <c r="A53" s="7" t="s">
        <v>138</v>
      </c>
      <c r="B53" s="12">
        <v>1</v>
      </c>
      <c r="C53" s="12">
        <v>2</v>
      </c>
      <c r="D53" s="12">
        <v>2</v>
      </c>
      <c r="E53" s="12">
        <v>2</v>
      </c>
    </row>
    <row r="54" spans="1:5" x14ac:dyDescent="0.25">
      <c r="A54" s="7" t="s">
        <v>91</v>
      </c>
      <c r="B54" s="12">
        <v>2</v>
      </c>
      <c r="C54" s="12">
        <v>3</v>
      </c>
      <c r="D54" s="12">
        <v>3</v>
      </c>
      <c r="E54" s="12">
        <v>3</v>
      </c>
    </row>
    <row r="55" spans="1:5" x14ac:dyDescent="0.25">
      <c r="A55" s="7" t="s">
        <v>77</v>
      </c>
      <c r="B55" s="12">
        <v>2</v>
      </c>
      <c r="C55" s="12">
        <v>3</v>
      </c>
      <c r="D55" s="12">
        <v>1</v>
      </c>
      <c r="E55" s="12">
        <v>1</v>
      </c>
    </row>
    <row r="56" spans="1:5" x14ac:dyDescent="0.25">
      <c r="A56" s="7" t="s">
        <v>142</v>
      </c>
      <c r="B56" s="12">
        <v>3</v>
      </c>
      <c r="C56" s="12">
        <v>3</v>
      </c>
      <c r="D56" s="12">
        <v>2</v>
      </c>
      <c r="E56" s="12">
        <v>3</v>
      </c>
    </row>
    <row r="57" spans="1:5" x14ac:dyDescent="0.25">
      <c r="A57" s="7" t="s">
        <v>72</v>
      </c>
      <c r="B57" s="12">
        <v>1</v>
      </c>
      <c r="C57" s="12">
        <v>2</v>
      </c>
      <c r="D57" s="12">
        <v>2</v>
      </c>
      <c r="E57" s="12">
        <v>2</v>
      </c>
    </row>
    <row r="58" spans="1:5" x14ac:dyDescent="0.25">
      <c r="A58" s="7" t="s">
        <v>116</v>
      </c>
      <c r="B58" s="12">
        <v>1</v>
      </c>
      <c r="C58" s="12">
        <v>3</v>
      </c>
      <c r="D58" s="12">
        <v>2</v>
      </c>
      <c r="E58" s="12">
        <v>2</v>
      </c>
    </row>
    <row r="59" spans="1:5" x14ac:dyDescent="0.25">
      <c r="A59" s="6" t="s">
        <v>78</v>
      </c>
      <c r="B59" s="12">
        <v>1.6666666666666667</v>
      </c>
      <c r="C59" s="12">
        <v>3</v>
      </c>
      <c r="D59" s="12">
        <v>2.3333333333333335</v>
      </c>
      <c r="E59" s="12">
        <v>2.6666666666666665</v>
      </c>
    </row>
    <row r="60" spans="1:5" x14ac:dyDescent="0.25">
      <c r="A60" s="7" t="s">
        <v>99</v>
      </c>
      <c r="B60" s="12">
        <v>2</v>
      </c>
      <c r="C60" s="12">
        <v>3</v>
      </c>
      <c r="D60" s="12">
        <v>2</v>
      </c>
      <c r="E60" s="12">
        <v>3</v>
      </c>
    </row>
    <row r="61" spans="1:5" x14ac:dyDescent="0.25">
      <c r="A61" s="7" t="s">
        <v>98</v>
      </c>
      <c r="B61" s="12">
        <v>1</v>
      </c>
      <c r="C61" s="12">
        <v>3</v>
      </c>
      <c r="D61" s="12">
        <v>3</v>
      </c>
      <c r="E61" s="12">
        <v>2</v>
      </c>
    </row>
    <row r="62" spans="1:5" x14ac:dyDescent="0.25">
      <c r="A62" s="7" t="s">
        <v>126</v>
      </c>
      <c r="B62" s="12">
        <v>2</v>
      </c>
      <c r="C62" s="12">
        <v>3</v>
      </c>
      <c r="D62" s="12">
        <v>2</v>
      </c>
      <c r="E62" s="12">
        <v>3</v>
      </c>
    </row>
    <row r="63" spans="1:5" x14ac:dyDescent="0.25">
      <c r="A63" s="6" t="s">
        <v>67</v>
      </c>
      <c r="B63" s="12">
        <v>1.5</v>
      </c>
      <c r="C63" s="12">
        <v>2.5</v>
      </c>
      <c r="D63" s="12">
        <v>2.5</v>
      </c>
      <c r="E63" s="12">
        <v>3</v>
      </c>
    </row>
    <row r="64" spans="1:5" x14ac:dyDescent="0.25">
      <c r="A64" s="7" t="s">
        <v>111</v>
      </c>
      <c r="B64" s="12">
        <v>3</v>
      </c>
      <c r="C64" s="12">
        <v>3</v>
      </c>
      <c r="D64" s="12">
        <v>3</v>
      </c>
      <c r="E64" s="12">
        <v>4</v>
      </c>
    </row>
    <row r="65" spans="1:5" x14ac:dyDescent="0.25">
      <c r="A65" s="7" t="s">
        <v>141</v>
      </c>
      <c r="B65" s="12">
        <v>0</v>
      </c>
      <c r="C65" s="12">
        <v>2</v>
      </c>
      <c r="D65" s="12">
        <v>2</v>
      </c>
      <c r="E65" s="12">
        <v>2</v>
      </c>
    </row>
    <row r="66" spans="1:5" x14ac:dyDescent="0.25">
      <c r="A66" s="6" t="s">
        <v>63</v>
      </c>
      <c r="B66" s="12">
        <v>2.7777777777777777</v>
      </c>
      <c r="C66" s="12">
        <v>3.6666666666666665</v>
      </c>
      <c r="D66" s="12">
        <v>3.4444444444444446</v>
      </c>
      <c r="E66" s="12">
        <v>3</v>
      </c>
    </row>
    <row r="67" spans="1:5" x14ac:dyDescent="0.25">
      <c r="A67" s="7" t="s">
        <v>70</v>
      </c>
      <c r="B67" s="12">
        <v>2</v>
      </c>
      <c r="C67" s="12">
        <v>4</v>
      </c>
      <c r="D67" s="12">
        <v>4</v>
      </c>
      <c r="E67" s="12">
        <v>4</v>
      </c>
    </row>
    <row r="68" spans="1:5" x14ac:dyDescent="0.25">
      <c r="A68" s="7" t="s">
        <v>75</v>
      </c>
      <c r="B68" s="12">
        <v>2</v>
      </c>
      <c r="C68" s="12">
        <v>3</v>
      </c>
      <c r="D68" s="12">
        <v>3</v>
      </c>
      <c r="E68" s="12">
        <v>2</v>
      </c>
    </row>
    <row r="69" spans="1:5" x14ac:dyDescent="0.25">
      <c r="A69" s="7" t="s">
        <v>78</v>
      </c>
      <c r="B69" s="12">
        <v>3</v>
      </c>
      <c r="C69" s="12">
        <v>3</v>
      </c>
      <c r="D69" s="12">
        <v>3</v>
      </c>
      <c r="E69" s="12">
        <v>3</v>
      </c>
    </row>
    <row r="70" spans="1:5" x14ac:dyDescent="0.25">
      <c r="A70" s="7" t="s">
        <v>67</v>
      </c>
      <c r="B70" s="12">
        <v>2</v>
      </c>
      <c r="C70" s="12">
        <v>4</v>
      </c>
      <c r="D70" s="12">
        <v>4</v>
      </c>
      <c r="E70" s="12">
        <v>4</v>
      </c>
    </row>
    <row r="71" spans="1:5" x14ac:dyDescent="0.25">
      <c r="A71" s="7" t="s">
        <v>79</v>
      </c>
      <c r="B71" s="12">
        <v>4</v>
      </c>
      <c r="C71" s="12">
        <v>4</v>
      </c>
      <c r="D71" s="12">
        <v>4</v>
      </c>
      <c r="E71" s="12">
        <v>3</v>
      </c>
    </row>
    <row r="72" spans="1:5" x14ac:dyDescent="0.25">
      <c r="A72" s="7" t="s">
        <v>68</v>
      </c>
      <c r="B72" s="12">
        <v>3</v>
      </c>
      <c r="C72" s="12">
        <v>3</v>
      </c>
      <c r="D72" s="12">
        <v>3</v>
      </c>
      <c r="E72" s="12">
        <v>3</v>
      </c>
    </row>
    <row r="73" spans="1:5" x14ac:dyDescent="0.25">
      <c r="A73" s="7" t="s">
        <v>64</v>
      </c>
      <c r="B73" s="12">
        <v>4</v>
      </c>
      <c r="C73" s="12">
        <v>4</v>
      </c>
      <c r="D73" s="12">
        <v>3</v>
      </c>
      <c r="E73" s="12">
        <v>3</v>
      </c>
    </row>
    <row r="74" spans="1:5" x14ac:dyDescent="0.25">
      <c r="A74" s="7" t="s">
        <v>160</v>
      </c>
      <c r="B74" s="12">
        <v>2</v>
      </c>
      <c r="C74" s="12">
        <v>4</v>
      </c>
      <c r="D74" s="12">
        <v>3</v>
      </c>
      <c r="E74" s="12">
        <v>3</v>
      </c>
    </row>
    <row r="75" spans="1:5" x14ac:dyDescent="0.25">
      <c r="A75" s="7" t="s">
        <v>89</v>
      </c>
      <c r="B75" s="12">
        <v>3</v>
      </c>
      <c r="C75" s="12">
        <v>4</v>
      </c>
      <c r="D75" s="12">
        <v>4</v>
      </c>
      <c r="E75" s="12">
        <v>2</v>
      </c>
    </row>
    <row r="76" spans="1:5" x14ac:dyDescent="0.25">
      <c r="A76" s="6" t="s">
        <v>79</v>
      </c>
      <c r="B76" s="12">
        <v>2.75</v>
      </c>
      <c r="C76" s="12">
        <v>3.25</v>
      </c>
      <c r="D76" s="12">
        <v>3.25</v>
      </c>
      <c r="E76" s="12">
        <v>3.75</v>
      </c>
    </row>
    <row r="77" spans="1:5" x14ac:dyDescent="0.25">
      <c r="A77" s="7" t="s">
        <v>121</v>
      </c>
      <c r="B77" s="12">
        <v>4</v>
      </c>
      <c r="C77" s="12">
        <v>4</v>
      </c>
      <c r="D77" s="12">
        <v>4</v>
      </c>
      <c r="E77" s="12">
        <v>4</v>
      </c>
    </row>
    <row r="78" spans="1:5" x14ac:dyDescent="0.25">
      <c r="A78" s="7" t="s">
        <v>129</v>
      </c>
      <c r="B78" s="12">
        <v>4</v>
      </c>
      <c r="C78" s="12">
        <v>4</v>
      </c>
      <c r="D78" s="12">
        <v>4</v>
      </c>
      <c r="E78" s="12">
        <v>4</v>
      </c>
    </row>
    <row r="79" spans="1:5" x14ac:dyDescent="0.25">
      <c r="A79" s="7" t="s">
        <v>132</v>
      </c>
      <c r="B79" s="12">
        <v>2</v>
      </c>
      <c r="C79" s="12">
        <v>3</v>
      </c>
      <c r="D79" s="12">
        <v>3</v>
      </c>
      <c r="E79" s="12">
        <v>4</v>
      </c>
    </row>
    <row r="80" spans="1:5" x14ac:dyDescent="0.25">
      <c r="A80" s="7" t="s">
        <v>80</v>
      </c>
      <c r="B80" s="12">
        <v>1</v>
      </c>
      <c r="C80" s="12">
        <v>2</v>
      </c>
      <c r="D80" s="12">
        <v>2</v>
      </c>
      <c r="E80" s="12">
        <v>3</v>
      </c>
    </row>
    <row r="81" spans="1:5" x14ac:dyDescent="0.25">
      <c r="A81" s="6" t="s">
        <v>68</v>
      </c>
      <c r="B81" s="12">
        <v>2</v>
      </c>
      <c r="C81" s="12">
        <v>3.3333333333333335</v>
      </c>
      <c r="D81" s="12">
        <v>3</v>
      </c>
      <c r="E81" s="12">
        <v>3.5</v>
      </c>
    </row>
    <row r="82" spans="1:5" x14ac:dyDescent="0.25">
      <c r="A82" s="7" t="s">
        <v>69</v>
      </c>
      <c r="B82" s="12">
        <v>1</v>
      </c>
      <c r="C82" s="12">
        <v>3</v>
      </c>
      <c r="D82" s="12">
        <v>3</v>
      </c>
      <c r="E82" s="12">
        <v>3</v>
      </c>
    </row>
    <row r="83" spans="1:5" x14ac:dyDescent="0.25">
      <c r="A83" s="7" t="s">
        <v>101</v>
      </c>
      <c r="B83" s="12">
        <v>3</v>
      </c>
      <c r="C83" s="12">
        <v>3</v>
      </c>
      <c r="D83" s="12">
        <v>3</v>
      </c>
      <c r="E83" s="12">
        <v>4</v>
      </c>
    </row>
    <row r="84" spans="1:5" x14ac:dyDescent="0.25">
      <c r="A84" s="7" t="s">
        <v>148</v>
      </c>
      <c r="B84" s="12">
        <v>1</v>
      </c>
      <c r="C84" s="12">
        <v>3</v>
      </c>
      <c r="D84" s="12">
        <v>3</v>
      </c>
      <c r="E84" s="12">
        <v>3</v>
      </c>
    </row>
    <row r="85" spans="1:5" x14ac:dyDescent="0.25">
      <c r="A85" s="7" t="s">
        <v>146</v>
      </c>
      <c r="B85" s="12">
        <v>2</v>
      </c>
      <c r="C85" s="12">
        <v>3</v>
      </c>
      <c r="D85" s="12">
        <v>2</v>
      </c>
      <c r="E85" s="12">
        <v>3</v>
      </c>
    </row>
    <row r="86" spans="1:5" x14ac:dyDescent="0.25">
      <c r="A86" s="7" t="s">
        <v>86</v>
      </c>
      <c r="B86" s="12">
        <v>3</v>
      </c>
      <c r="C86" s="12">
        <v>4</v>
      </c>
      <c r="D86" s="12">
        <v>3</v>
      </c>
      <c r="E86" s="12">
        <v>4</v>
      </c>
    </row>
    <row r="87" spans="1:5" x14ac:dyDescent="0.25">
      <c r="A87" s="7" t="s">
        <v>92</v>
      </c>
      <c r="B87" s="12">
        <v>2</v>
      </c>
      <c r="C87" s="12">
        <v>4</v>
      </c>
      <c r="D87" s="12">
        <v>4</v>
      </c>
      <c r="E87" s="12">
        <v>4</v>
      </c>
    </row>
    <row r="88" spans="1:5" x14ac:dyDescent="0.25">
      <c r="A88" s="6" t="s">
        <v>64</v>
      </c>
      <c r="B88" s="12">
        <v>1.6666666666666667</v>
      </c>
      <c r="C88" s="12">
        <v>2.3333333333333335</v>
      </c>
      <c r="D88" s="12">
        <v>2</v>
      </c>
      <c r="E88" s="12">
        <v>2.8333333333333335</v>
      </c>
    </row>
    <row r="89" spans="1:5" x14ac:dyDescent="0.25">
      <c r="A89" s="7" t="s">
        <v>185</v>
      </c>
      <c r="B89" s="12">
        <v>1</v>
      </c>
      <c r="C89" s="12">
        <v>2</v>
      </c>
      <c r="D89" s="12">
        <v>2</v>
      </c>
      <c r="E89" s="12">
        <v>3</v>
      </c>
    </row>
    <row r="90" spans="1:5" x14ac:dyDescent="0.25">
      <c r="A90" s="7" t="s">
        <v>184</v>
      </c>
      <c r="B90" s="12">
        <v>3</v>
      </c>
      <c r="C90" s="12">
        <v>3</v>
      </c>
      <c r="D90" s="12">
        <v>2</v>
      </c>
      <c r="E90" s="12">
        <v>3</v>
      </c>
    </row>
    <row r="91" spans="1:5" x14ac:dyDescent="0.25">
      <c r="A91" s="7" t="s">
        <v>188</v>
      </c>
      <c r="B91" s="12">
        <v>1</v>
      </c>
      <c r="C91" s="12">
        <v>2</v>
      </c>
      <c r="D91" s="12">
        <v>2</v>
      </c>
      <c r="E91" s="12">
        <v>3</v>
      </c>
    </row>
    <row r="92" spans="1:5" x14ac:dyDescent="0.25">
      <c r="A92" s="7" t="s">
        <v>186</v>
      </c>
      <c r="B92" s="12">
        <v>1</v>
      </c>
      <c r="C92" s="12">
        <v>3</v>
      </c>
      <c r="D92" s="12">
        <v>2</v>
      </c>
      <c r="E92" s="12">
        <v>3</v>
      </c>
    </row>
    <row r="93" spans="1:5" x14ac:dyDescent="0.25">
      <c r="A93" s="7" t="s">
        <v>183</v>
      </c>
      <c r="B93" s="12">
        <v>3</v>
      </c>
      <c r="C93" s="12">
        <v>2</v>
      </c>
      <c r="D93" s="12">
        <v>2</v>
      </c>
      <c r="E93" s="12">
        <v>3</v>
      </c>
    </row>
    <row r="94" spans="1:5" x14ac:dyDescent="0.25">
      <c r="A94" s="7" t="s">
        <v>187</v>
      </c>
      <c r="B94" s="12">
        <v>1</v>
      </c>
      <c r="C94" s="12">
        <v>2</v>
      </c>
      <c r="D94" s="12">
        <v>2</v>
      </c>
      <c r="E94" s="12">
        <v>2</v>
      </c>
    </row>
    <row r="95" spans="1:5" x14ac:dyDescent="0.25">
      <c r="A95" s="6" t="s">
        <v>114</v>
      </c>
      <c r="B95" s="12">
        <v>2.8</v>
      </c>
      <c r="C95" s="12">
        <v>3.4</v>
      </c>
      <c r="D95" s="12">
        <v>3.4</v>
      </c>
      <c r="E95" s="12">
        <v>3.2</v>
      </c>
    </row>
    <row r="96" spans="1:5" x14ac:dyDescent="0.25">
      <c r="A96" s="7" t="s">
        <v>115</v>
      </c>
      <c r="B96" s="12">
        <v>2</v>
      </c>
      <c r="C96" s="12">
        <v>4</v>
      </c>
      <c r="D96" s="12">
        <v>4</v>
      </c>
      <c r="E96" s="12">
        <v>4</v>
      </c>
    </row>
    <row r="97" spans="1:5" x14ac:dyDescent="0.25">
      <c r="A97" s="7" t="s">
        <v>155</v>
      </c>
      <c r="B97" s="12">
        <v>3</v>
      </c>
      <c r="C97" s="12">
        <v>3</v>
      </c>
      <c r="D97" s="12">
        <v>3</v>
      </c>
      <c r="E97" s="12">
        <v>3</v>
      </c>
    </row>
    <row r="98" spans="1:5" x14ac:dyDescent="0.25">
      <c r="A98" s="7" t="s">
        <v>147</v>
      </c>
      <c r="B98" s="12">
        <v>3</v>
      </c>
      <c r="C98" s="12">
        <v>3</v>
      </c>
      <c r="D98" s="12">
        <v>3</v>
      </c>
      <c r="E98" s="12">
        <v>3</v>
      </c>
    </row>
    <row r="99" spans="1:5" x14ac:dyDescent="0.25">
      <c r="A99" s="7" t="s">
        <v>153</v>
      </c>
      <c r="B99" s="12">
        <v>3</v>
      </c>
      <c r="C99" s="12">
        <v>3</v>
      </c>
      <c r="D99" s="12">
        <v>4</v>
      </c>
      <c r="E99" s="12">
        <v>3</v>
      </c>
    </row>
    <row r="100" spans="1:5" x14ac:dyDescent="0.25">
      <c r="A100" s="7" t="s">
        <v>152</v>
      </c>
      <c r="B100" s="12">
        <v>3</v>
      </c>
      <c r="C100" s="12">
        <v>4</v>
      </c>
      <c r="D100" s="12">
        <v>3</v>
      </c>
      <c r="E100" s="12">
        <v>3</v>
      </c>
    </row>
    <row r="101" spans="1:5" x14ac:dyDescent="0.25">
      <c r="A101" s="6" t="s">
        <v>84</v>
      </c>
      <c r="B101" s="12">
        <v>3.3333333333333335</v>
      </c>
      <c r="C101" s="12">
        <v>3.6666666666666665</v>
      </c>
      <c r="D101" s="12">
        <v>3.6666666666666665</v>
      </c>
      <c r="E101" s="12">
        <v>3.3333333333333335</v>
      </c>
    </row>
    <row r="102" spans="1:5" x14ac:dyDescent="0.25">
      <c r="A102" s="7" t="s">
        <v>117</v>
      </c>
      <c r="B102" s="12">
        <v>3</v>
      </c>
      <c r="C102" s="12">
        <v>4</v>
      </c>
      <c r="D102" s="12">
        <v>4</v>
      </c>
      <c r="E102" s="12">
        <v>3</v>
      </c>
    </row>
    <row r="103" spans="1:5" x14ac:dyDescent="0.25">
      <c r="A103" s="7" t="s">
        <v>151</v>
      </c>
      <c r="B103" s="12">
        <v>4</v>
      </c>
      <c r="C103" s="12">
        <v>4</v>
      </c>
      <c r="D103" s="12">
        <v>4</v>
      </c>
      <c r="E103" s="12">
        <v>4</v>
      </c>
    </row>
    <row r="104" spans="1:5" x14ac:dyDescent="0.25">
      <c r="A104" s="7" t="s">
        <v>85</v>
      </c>
      <c r="B104" s="12">
        <v>3</v>
      </c>
      <c r="C104" s="12">
        <v>3</v>
      </c>
      <c r="D104" s="12">
        <v>3</v>
      </c>
      <c r="E104" s="12">
        <v>3</v>
      </c>
    </row>
    <row r="105" spans="1:5" x14ac:dyDescent="0.25">
      <c r="A105" s="6" t="s">
        <v>112</v>
      </c>
      <c r="B105" s="12">
        <v>1.5</v>
      </c>
      <c r="C105" s="12">
        <v>3</v>
      </c>
      <c r="D105" s="12">
        <v>3</v>
      </c>
      <c r="E105" s="12">
        <v>3</v>
      </c>
    </row>
    <row r="106" spans="1:5" x14ac:dyDescent="0.25">
      <c r="A106" s="7" t="s">
        <v>113</v>
      </c>
      <c r="B106" s="12">
        <v>1</v>
      </c>
      <c r="C106" s="12">
        <v>3</v>
      </c>
      <c r="D106" s="12">
        <v>3</v>
      </c>
      <c r="E106" s="12">
        <v>3</v>
      </c>
    </row>
    <row r="107" spans="1:5" x14ac:dyDescent="0.25">
      <c r="A107" s="7" t="s">
        <v>162</v>
      </c>
      <c r="B107" s="12">
        <v>2</v>
      </c>
      <c r="C107" s="12">
        <v>3</v>
      </c>
      <c r="D107" s="12">
        <v>3</v>
      </c>
      <c r="E107" s="12">
        <v>3</v>
      </c>
    </row>
    <row r="108" spans="1:5" x14ac:dyDescent="0.25">
      <c r="A108" s="6" t="s">
        <v>102</v>
      </c>
      <c r="B108" s="12">
        <v>1.75</v>
      </c>
      <c r="C108" s="12">
        <v>2.5</v>
      </c>
      <c r="D108" s="12">
        <v>2.25</v>
      </c>
      <c r="E108" s="12">
        <v>3</v>
      </c>
    </row>
    <row r="109" spans="1:5" x14ac:dyDescent="0.25">
      <c r="A109" s="7" t="s">
        <v>145</v>
      </c>
      <c r="B109" s="12">
        <v>1</v>
      </c>
      <c r="C109" s="12">
        <v>2</v>
      </c>
      <c r="D109" s="12">
        <v>2</v>
      </c>
      <c r="E109" s="12">
        <v>3</v>
      </c>
    </row>
    <row r="110" spans="1:5" x14ac:dyDescent="0.25">
      <c r="A110" s="7" t="s">
        <v>106</v>
      </c>
      <c r="B110" s="12">
        <v>2</v>
      </c>
      <c r="C110" s="12">
        <v>2</v>
      </c>
      <c r="D110" s="12">
        <v>2</v>
      </c>
      <c r="E110" s="12">
        <v>3</v>
      </c>
    </row>
    <row r="111" spans="1:5" x14ac:dyDescent="0.25">
      <c r="A111" s="7" t="s">
        <v>103</v>
      </c>
      <c r="B111" s="12">
        <v>2</v>
      </c>
      <c r="C111" s="12">
        <v>3</v>
      </c>
      <c r="D111" s="12">
        <v>2</v>
      </c>
      <c r="E111" s="12">
        <v>3</v>
      </c>
    </row>
    <row r="112" spans="1:5" x14ac:dyDescent="0.25">
      <c r="A112" s="7" t="s">
        <v>123</v>
      </c>
      <c r="B112" s="12">
        <v>2</v>
      </c>
      <c r="C112" s="12">
        <v>3</v>
      </c>
      <c r="D112" s="12">
        <v>3</v>
      </c>
      <c r="E112" s="12">
        <v>3</v>
      </c>
    </row>
    <row r="113" spans="1:5" x14ac:dyDescent="0.25">
      <c r="A113" s="6" t="s">
        <v>182</v>
      </c>
      <c r="B113" s="12">
        <v>2.8181818181818183</v>
      </c>
      <c r="C113" s="12">
        <v>3.0909090909090908</v>
      </c>
      <c r="D113" s="12">
        <v>3.1818181818181817</v>
      </c>
      <c r="E113" s="12">
        <v>3.1818181818181817</v>
      </c>
    </row>
    <row r="114" spans="1:5" x14ac:dyDescent="0.25">
      <c r="A114" s="7" t="s">
        <v>82</v>
      </c>
      <c r="B114" s="12">
        <v>2</v>
      </c>
      <c r="C114" s="12">
        <v>3</v>
      </c>
      <c r="D114" s="12">
        <v>3</v>
      </c>
      <c r="E114" s="12">
        <v>3</v>
      </c>
    </row>
    <row r="115" spans="1:5" x14ac:dyDescent="0.25">
      <c r="A115" s="7" t="s">
        <v>65</v>
      </c>
      <c r="B115" s="12">
        <v>3</v>
      </c>
      <c r="C115" s="12">
        <v>3</v>
      </c>
      <c r="D115" s="12">
        <v>3</v>
      </c>
      <c r="E115" s="12">
        <v>3</v>
      </c>
    </row>
    <row r="116" spans="1:5" x14ac:dyDescent="0.25">
      <c r="A116" s="7" t="s">
        <v>119</v>
      </c>
      <c r="B116" s="12">
        <v>3</v>
      </c>
      <c r="C116" s="12">
        <v>3</v>
      </c>
      <c r="D116" s="12">
        <v>3</v>
      </c>
      <c r="E116" s="12">
        <v>3</v>
      </c>
    </row>
    <row r="117" spans="1:5" x14ac:dyDescent="0.25">
      <c r="A117" s="7" t="s">
        <v>73</v>
      </c>
      <c r="B117" s="12">
        <v>3</v>
      </c>
      <c r="C117" s="12">
        <v>3</v>
      </c>
      <c r="D117" s="12">
        <v>3</v>
      </c>
      <c r="E117" s="12">
        <v>3</v>
      </c>
    </row>
    <row r="118" spans="1:5" x14ac:dyDescent="0.25">
      <c r="A118" s="7" t="s">
        <v>93</v>
      </c>
      <c r="B118" s="12">
        <v>3</v>
      </c>
      <c r="C118" s="12">
        <v>3</v>
      </c>
      <c r="D118" s="12">
        <v>3</v>
      </c>
      <c r="E118" s="12">
        <v>3</v>
      </c>
    </row>
    <row r="119" spans="1:5" x14ac:dyDescent="0.25">
      <c r="A119" s="7" t="s">
        <v>71</v>
      </c>
      <c r="B119" s="12">
        <v>3</v>
      </c>
      <c r="C119" s="12">
        <v>3</v>
      </c>
      <c r="D119" s="12">
        <v>3</v>
      </c>
      <c r="E119" s="12">
        <v>3</v>
      </c>
    </row>
    <row r="120" spans="1:5" x14ac:dyDescent="0.25">
      <c r="A120" s="7" t="s">
        <v>114</v>
      </c>
      <c r="B120" s="12">
        <v>3</v>
      </c>
      <c r="C120" s="12">
        <v>3</v>
      </c>
      <c r="D120" s="12">
        <v>3</v>
      </c>
      <c r="E120" s="12">
        <v>3</v>
      </c>
    </row>
    <row r="121" spans="1:5" x14ac:dyDescent="0.25">
      <c r="A121" s="7" t="s">
        <v>84</v>
      </c>
      <c r="B121" s="12">
        <v>3</v>
      </c>
      <c r="C121" s="12">
        <v>4</v>
      </c>
      <c r="D121" s="12">
        <v>4</v>
      </c>
      <c r="E121" s="12">
        <v>4</v>
      </c>
    </row>
    <row r="122" spans="1:5" x14ac:dyDescent="0.25">
      <c r="A122" s="7" t="s">
        <v>112</v>
      </c>
      <c r="B122" s="12">
        <v>2</v>
      </c>
      <c r="C122" s="12">
        <v>3</v>
      </c>
      <c r="D122" s="12">
        <v>3</v>
      </c>
      <c r="E122" s="12">
        <v>3</v>
      </c>
    </row>
    <row r="123" spans="1:5" x14ac:dyDescent="0.25">
      <c r="A123" s="7" t="s">
        <v>102</v>
      </c>
      <c r="B123" s="12">
        <v>3</v>
      </c>
      <c r="C123" s="12">
        <v>3</v>
      </c>
      <c r="D123" s="12">
        <v>3</v>
      </c>
      <c r="E123" s="12">
        <v>4</v>
      </c>
    </row>
    <row r="124" spans="1:5" x14ac:dyDescent="0.25">
      <c r="A124" s="7" t="s">
        <v>133</v>
      </c>
      <c r="B124" s="12">
        <v>3</v>
      </c>
      <c r="C124" s="12">
        <v>3</v>
      </c>
      <c r="D124" s="12">
        <v>4</v>
      </c>
      <c r="E124" s="12">
        <v>3</v>
      </c>
    </row>
    <row r="125" spans="1:5" x14ac:dyDescent="0.25">
      <c r="A125" s="6" t="s">
        <v>89</v>
      </c>
      <c r="B125" s="12">
        <v>2</v>
      </c>
      <c r="C125" s="12">
        <v>3</v>
      </c>
      <c r="D125" s="12">
        <v>3</v>
      </c>
      <c r="E125" s="12">
        <v>3</v>
      </c>
    </row>
    <row r="126" spans="1:5" x14ac:dyDescent="0.25">
      <c r="A126" s="7" t="s">
        <v>90</v>
      </c>
      <c r="B126" s="12">
        <v>2</v>
      </c>
      <c r="C126" s="12">
        <v>3</v>
      </c>
      <c r="D126" s="12">
        <v>3</v>
      </c>
      <c r="E126" s="12">
        <v>3</v>
      </c>
    </row>
    <row r="127" spans="1:5" x14ac:dyDescent="0.25">
      <c r="A127" s="6" t="s">
        <v>133</v>
      </c>
      <c r="B127" s="12">
        <v>1.5</v>
      </c>
      <c r="C127" s="12">
        <v>3</v>
      </c>
      <c r="D127" s="12">
        <v>3</v>
      </c>
      <c r="E127" s="12">
        <v>3</v>
      </c>
    </row>
    <row r="128" spans="1:5" x14ac:dyDescent="0.25">
      <c r="A128" s="7" t="s">
        <v>134</v>
      </c>
      <c r="B128" s="12">
        <v>2</v>
      </c>
      <c r="C128" s="12">
        <v>3</v>
      </c>
      <c r="D128" s="12">
        <v>3</v>
      </c>
      <c r="E128" s="12">
        <v>3</v>
      </c>
    </row>
    <row r="129" spans="1:5" x14ac:dyDescent="0.25">
      <c r="A129" s="7" t="s">
        <v>149</v>
      </c>
      <c r="B129" s="12">
        <v>1</v>
      </c>
      <c r="C129" s="12">
        <v>3</v>
      </c>
      <c r="D129" s="12">
        <v>3</v>
      </c>
      <c r="E129" s="12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ANALISIS_DOMAIN_EXPERTISE</vt:lpstr>
      <vt:lpstr>ANALISIS_DIMENSIONES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BCP Effio</cp:lastModifiedBy>
  <dcterms:created xsi:type="dcterms:W3CDTF">2022-04-04T16:30:57Z</dcterms:created>
  <dcterms:modified xsi:type="dcterms:W3CDTF">2023-06-02T21:20:57Z</dcterms:modified>
</cp:coreProperties>
</file>