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EEDCA6FF-BE66-47DF-89E1-2E64D16A4A8F}" xr6:coauthVersionLast="47" xr6:coauthVersionMax="47" xr10:uidLastSave="{00000000-0000-0000-0000-000000000000}"/>
  <bookViews>
    <workbookView xWindow="-120" yWindow="-120" windowWidth="29040" windowHeight="15840" tabRatio="639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BASE!$A$1:$AD$205</definedName>
    <definedName name="_xlnm._FilterDatabase" localSheetId="3" hidden="1">'Resumen TMs'!$B$5:$AH$17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I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J14" i="1"/>
  <c r="J15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Q85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/>
  <c r="V21" i="1" a="1"/>
  <c r="V21" i="1" s="1"/>
  <c r="V22" i="1" a="1"/>
  <c r="V22" i="1" s="1"/>
  <c r="V23" i="1" a="1"/>
  <c r="V23" i="1"/>
  <c r="V24" i="1" a="1"/>
  <c r="V24" i="1"/>
  <c r="V25" i="1" a="1"/>
  <c r="V25" i="1" s="1"/>
  <c r="V26" i="1" a="1"/>
  <c r="V26" i="1" s="1"/>
  <c r="V27" i="1" a="1"/>
  <c r="V27" i="1" s="1"/>
  <c r="V28" i="1" a="1"/>
  <c r="V28" i="1" s="1"/>
  <c r="V29" i="1" a="1"/>
  <c r="V29" i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/>
  <c r="V147" i="1" a="1"/>
  <c r="V147" i="1" s="1"/>
  <c r="V148" i="1" a="1"/>
  <c r="V148" i="1" s="1"/>
  <c r="V149" i="1" a="1"/>
  <c r="V149" i="1" s="1"/>
  <c r="V150" i="1" a="1"/>
  <c r="V150" i="1" s="1"/>
  <c r="V151" i="1" a="1"/>
  <c r="V151" i="1"/>
  <c r="V152" i="1" a="1"/>
  <c r="V152" i="1" s="1"/>
  <c r="V153" i="1" a="1"/>
  <c r="V153" i="1" s="1"/>
  <c r="V154" i="1" a="1"/>
  <c r="V154" i="1" s="1"/>
  <c r="V155" i="1" a="1"/>
  <c r="V155" i="1" s="1"/>
  <c r="V156" i="1" a="1"/>
  <c r="V156" i="1"/>
  <c r="V157" i="1" a="1"/>
  <c r="V157" i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/>
  <c r="V205" i="1" a="1"/>
  <c r="V205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/>
  <c r="X27" i="1" a="1"/>
  <c r="X27" i="1" s="1"/>
  <c r="X28" i="1" a="1"/>
  <c r="X28" i="1" s="1"/>
  <c r="X29" i="1" a="1"/>
  <c r="X29" i="1" s="1"/>
  <c r="X30" i="1" a="1"/>
  <c r="X30" i="1" s="1"/>
  <c r="X31" i="1" a="1"/>
  <c r="X31" i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/>
  <c r="X51" i="1" a="1"/>
  <c r="X51" i="1" s="1"/>
  <c r="X52" i="1" a="1"/>
  <c r="X52" i="1" s="1"/>
  <c r="X53" i="1" a="1"/>
  <c r="X53" i="1" s="1"/>
  <c r="X54" i="1" a="1"/>
  <c r="X54" i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/>
  <c r="X143" i="1" a="1"/>
  <c r="X143" i="1" s="1"/>
  <c r="X144" i="1" a="1"/>
  <c r="X144" i="1" s="1"/>
  <c r="X145" i="1" a="1"/>
  <c r="X145" i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/>
  <c r="X159" i="1" a="1"/>
  <c r="X159" i="1" s="1"/>
  <c r="X160" i="1" a="1"/>
  <c r="X160" i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/>
  <c r="X185" i="1" a="1"/>
  <c r="X185" i="1" s="1"/>
  <c r="X186" i="1" a="1"/>
  <c r="X186" i="1" s="1"/>
  <c r="X187" i="1" a="1"/>
  <c r="X187" i="1" s="1"/>
  <c r="X188" i="1" a="1"/>
  <c r="X188" i="1" s="1"/>
  <c r="X189" i="1" a="1"/>
  <c r="X189" i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Z14" i="1" a="1"/>
  <c r="Z14" i="1"/>
  <c r="Z15" i="1" a="1"/>
  <c r="Z15" i="1" s="1"/>
  <c r="Z16" i="1" a="1"/>
  <c r="Z16" i="1"/>
  <c r="Z17" i="1" a="1"/>
  <c r="Z17" i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/>
  <c r="Z30" i="1" a="1"/>
  <c r="Z30" i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/>
  <c r="Z39" i="1" a="1"/>
  <c r="Z39" i="1" s="1"/>
  <c r="Z40" i="1" a="1"/>
  <c r="Z40" i="1"/>
  <c r="Z41" i="1" a="1"/>
  <c r="Z41" i="1" s="1"/>
  <c r="Z42" i="1" a="1"/>
  <c r="Z42" i="1"/>
  <c r="Z43" i="1" a="1"/>
  <c r="Z43" i="1" s="1"/>
  <c r="Z44" i="1" a="1"/>
  <c r="Z44" i="1" s="1"/>
  <c r="Z45" i="1" a="1"/>
  <c r="Z45" i="1" s="1"/>
  <c r="Z46" i="1" a="1"/>
  <c r="Z46" i="1" s="1"/>
  <c r="Z47" i="1" a="1"/>
  <c r="Z47" i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/>
  <c r="Z78" i="1" a="1"/>
  <c r="Z78" i="1" s="1"/>
  <c r="Z79" i="1" a="1"/>
  <c r="Z79" i="1" s="1"/>
  <c r="Z80" i="1" a="1"/>
  <c r="Z80" i="1"/>
  <c r="Z81" i="1" a="1"/>
  <c r="Z81" i="1" s="1"/>
  <c r="Z82" i="1" a="1"/>
  <c r="Z82" i="1" s="1"/>
  <c r="Z83" i="1" a="1"/>
  <c r="Z83" i="1"/>
  <c r="Z84" i="1" a="1"/>
  <c r="Z84" i="1"/>
  <c r="Z85" i="1" a="1"/>
  <c r="Z85" i="1" s="1"/>
  <c r="Z86" i="1" a="1"/>
  <c r="Z86" i="1" s="1"/>
  <c r="Z87" i="1" a="1"/>
  <c r="Z87" i="1" s="1"/>
  <c r="Z88" i="1" a="1"/>
  <c r="Z88" i="1"/>
  <c r="Z89" i="1" a="1"/>
  <c r="Z89" i="1" s="1"/>
  <c r="Z90" i="1" a="1"/>
  <c r="Z90" i="1" s="1"/>
  <c r="Z91" i="1" a="1"/>
  <c r="Z91" i="1" s="1"/>
  <c r="Z92" i="1" a="1"/>
  <c r="Z92" i="1" s="1"/>
  <c r="Z93" i="1" a="1"/>
  <c r="Z93" i="1"/>
  <c r="Z94" i="1" a="1"/>
  <c r="Z94" i="1" s="1"/>
  <c r="Z95" i="1" a="1"/>
  <c r="Z95" i="1"/>
  <c r="Z96" i="1" a="1"/>
  <c r="Z96" i="1"/>
  <c r="Z97" i="1" a="1"/>
  <c r="Z97" i="1" s="1"/>
  <c r="Z98" i="1" a="1"/>
  <c r="Z98" i="1" s="1"/>
  <c r="Z99" i="1" a="1"/>
  <c r="Z99" i="1"/>
  <c r="Z100" i="1" a="1"/>
  <c r="Z100" i="1" s="1"/>
  <c r="Z101" i="1" a="1"/>
  <c r="Z101" i="1"/>
  <c r="Z102" i="1" a="1"/>
  <c r="Z102" i="1" s="1"/>
  <c r="Z103" i="1" a="1"/>
  <c r="Z103" i="1" s="1"/>
  <c r="Z104" i="1" a="1"/>
  <c r="Z104" i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/>
  <c r="Z113" i="1" a="1"/>
  <c r="Z113" i="1" s="1"/>
  <c r="Z114" i="1" a="1"/>
  <c r="Z114" i="1" s="1"/>
  <c r="Z115" i="1" a="1"/>
  <c r="Z115" i="1" s="1"/>
  <c r="Z116" i="1" a="1"/>
  <c r="Z116" i="1" s="1"/>
  <c r="Z117" i="1" a="1"/>
  <c r="Z117" i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/>
  <c r="Z126" i="1" a="1"/>
  <c r="Z126" i="1" s="1"/>
  <c r="Z127" i="1" a="1"/>
  <c r="Z127" i="1" s="1"/>
  <c r="Z128" i="1" a="1"/>
  <c r="Z128" i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/>
  <c r="Z135" i="1" a="1"/>
  <c r="Z135" i="1"/>
  <c r="Z136" i="1" a="1"/>
  <c r="Z136" i="1" s="1"/>
  <c r="Z137" i="1" a="1"/>
  <c r="Z137" i="1" s="1"/>
  <c r="Z138" i="1" a="1"/>
  <c r="Z138" i="1"/>
  <c r="Z139" i="1" a="1"/>
  <c r="Z139" i="1" s="1"/>
  <c r="Z140" i="1" a="1"/>
  <c r="Z140" i="1" s="1"/>
  <c r="Z141" i="1" a="1"/>
  <c r="Z141" i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/>
  <c r="Z153" i="1" a="1"/>
  <c r="Z153" i="1" s="1"/>
  <c r="Z154" i="1" a="1"/>
  <c r="Z154" i="1"/>
  <c r="Z155" i="1" a="1"/>
  <c r="Z155" i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/>
  <c r="Z177" i="1" a="1"/>
  <c r="Z177" i="1" s="1"/>
  <c r="Z178" i="1" a="1"/>
  <c r="Z178" i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/>
  <c r="Z191" i="1" a="1"/>
  <c r="Z191" i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AB14" i="1" a="1"/>
  <c r="AB14" i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/>
  <c r="AB29" i="1" a="1"/>
  <c r="AB29" i="1" s="1"/>
  <c r="AB30" i="1" a="1"/>
  <c r="AB30" i="1" s="1"/>
  <c r="AB31" i="1" a="1"/>
  <c r="AB31" i="1" s="1"/>
  <c r="AB32" i="1" a="1"/>
  <c r="AB32" i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/>
  <c r="AB45" i="1" a="1"/>
  <c r="AB45" i="1"/>
  <c r="AB46" i="1" a="1"/>
  <c r="AB46" i="1" s="1"/>
  <c r="AB47" i="1" a="1"/>
  <c r="AB47" i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/>
  <c r="AB54" i="1" a="1"/>
  <c r="AB54" i="1" s="1"/>
  <c r="AB55" i="1" a="1"/>
  <c r="AB55" i="1" s="1"/>
  <c r="AB56" i="1" a="1"/>
  <c r="AB56" i="1"/>
  <c r="AB57" i="1" a="1"/>
  <c r="AB57" i="1" s="1"/>
  <c r="AB58" i="1" a="1"/>
  <c r="AB58" i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/>
  <c r="AB70" i="1" a="1"/>
  <c r="AB70" i="1"/>
  <c r="AB71" i="1" a="1"/>
  <c r="AB71" i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/>
  <c r="AB81" i="1" a="1"/>
  <c r="AB81" i="1" s="1"/>
  <c r="AB82" i="1" a="1"/>
  <c r="AB82" i="1" s="1"/>
  <c r="AB83" i="1" a="1"/>
  <c r="AB83" i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/>
  <c r="AB117" i="1" a="1"/>
  <c r="AB117" i="1"/>
  <c r="AB118" i="1" a="1"/>
  <c r="AB118" i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/>
  <c r="AB166" i="1" a="1"/>
  <c r="AB166" i="1"/>
  <c r="AB167" i="1" a="1"/>
  <c r="AB167" i="1" s="1"/>
  <c r="AB168" i="1" a="1"/>
  <c r="AB168" i="1" s="1"/>
  <c r="AB169" i="1" a="1"/>
  <c r="AB169" i="1" s="1"/>
  <c r="AB170" i="1" a="1"/>
  <c r="AB170" i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/>
  <c r="AB185" i="1" a="1"/>
  <c r="AB185" i="1" s="1"/>
  <c r="AB186" i="1" a="1"/>
  <c r="AB186" i="1" s="1"/>
  <c r="AB187" i="1" a="1"/>
  <c r="AB187" i="1" s="1"/>
  <c r="AB188" i="1" a="1"/>
  <c r="AB188" i="1"/>
  <c r="AB189" i="1" a="1"/>
  <c r="AB189" i="1"/>
  <c r="AB190" i="1" a="1"/>
  <c r="AB190" i="1"/>
  <c r="AB191" i="1" a="1"/>
  <c r="AB191" i="1" s="1"/>
  <c r="AB192" i="1" a="1"/>
  <c r="AB192" i="1" s="1"/>
  <c r="AB193" i="1" a="1"/>
  <c r="AB193" i="1" s="1"/>
  <c r="AB194" i="1" a="1"/>
  <c r="AB194" i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/>
  <c r="AD22" i="1" a="1"/>
  <c r="AD22" i="1" s="1"/>
  <c r="AD23" i="1" a="1"/>
  <c r="AD23" i="1" s="1"/>
  <c r="AD24" i="1" a="1"/>
  <c r="AD24" i="1" s="1"/>
  <c r="AD25" i="1" a="1"/>
  <c r="AD25" i="1" s="1"/>
  <c r="AD26" i="1" a="1"/>
  <c r="AD26" i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/>
  <c r="AD35" i="1" a="1"/>
  <c r="AD35" i="1" s="1"/>
  <c r="AD36" i="1" a="1"/>
  <c r="AD36" i="1" s="1"/>
  <c r="AD37" i="1" a="1"/>
  <c r="AD37" i="1" s="1"/>
  <c r="AD38" i="1" a="1"/>
  <c r="AD38" i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/>
  <c r="AD46" i="1" a="1"/>
  <c r="AD46" i="1" s="1"/>
  <c r="AD47" i="1" a="1"/>
  <c r="AD47" i="1" s="1"/>
  <c r="AD48" i="1" a="1"/>
  <c r="AD48" i="1" s="1"/>
  <c r="AD49" i="1" a="1"/>
  <c r="AD49" i="1" s="1"/>
  <c r="AD50" i="1" a="1"/>
  <c r="AD50" i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/>
  <c r="AD59" i="1" a="1"/>
  <c r="AD59" i="1" s="1"/>
  <c r="AD60" i="1" a="1"/>
  <c r="AD60" i="1" s="1"/>
  <c r="AD61" i="1" a="1"/>
  <c r="AD61" i="1" s="1"/>
  <c r="AD62" i="1" a="1"/>
  <c r="AD62" i="1" s="1"/>
  <c r="AD63" i="1" a="1"/>
  <c r="AD63" i="1"/>
  <c r="AD64" i="1" a="1"/>
  <c r="AD64" i="1" s="1"/>
  <c r="AD65" i="1" a="1"/>
  <c r="AD65" i="1" s="1"/>
  <c r="AD66" i="1" a="1"/>
  <c r="AD66" i="1" s="1"/>
  <c r="AD67" i="1" a="1"/>
  <c r="AD67" i="1" s="1"/>
  <c r="AD68" i="1" a="1"/>
  <c r="AD68" i="1"/>
  <c r="AD69" i="1" a="1"/>
  <c r="AD69" i="1" s="1"/>
  <c r="AD70" i="1" a="1"/>
  <c r="AD70" i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/>
  <c r="AD93" i="1" a="1"/>
  <c r="AD93" i="1"/>
  <c r="AD94" i="1" a="1"/>
  <c r="AD94" i="1" s="1"/>
  <c r="AD95" i="1" a="1"/>
  <c r="AD95" i="1" s="1"/>
  <c r="AD96" i="1" a="1"/>
  <c r="AD96" i="1" s="1"/>
  <c r="AD97" i="1" a="1"/>
  <c r="AD97" i="1" s="1"/>
  <c r="AD98" i="1" a="1"/>
  <c r="AD98" i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/>
  <c r="AD131" i="1" a="1"/>
  <c r="AD131" i="1" s="1"/>
  <c r="AD132" i="1" a="1"/>
  <c r="AD132" i="1" s="1"/>
  <c r="AD133" i="1" a="1"/>
  <c r="AD133" i="1" s="1"/>
  <c r="AD134" i="1" a="1"/>
  <c r="AD134" i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/>
  <c r="AD155" i="1" a="1"/>
  <c r="AD155" i="1" s="1"/>
  <c r="AD156" i="1" a="1"/>
  <c r="AD156" i="1" s="1"/>
  <c r="AD157" i="1" a="1"/>
  <c r="AD157" i="1" s="1"/>
  <c r="AD158" i="1" a="1"/>
  <c r="AD158" i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/>
  <c r="AD166" i="1" a="1"/>
  <c r="AD166" i="1"/>
  <c r="AD167" i="1" a="1"/>
  <c r="AD167" i="1" s="1"/>
  <c r="AD168" i="1" a="1"/>
  <c r="AD168" i="1" s="1"/>
  <c r="AD169" i="1" a="1"/>
  <c r="AD169" i="1" s="1"/>
  <c r="AD170" i="1" a="1"/>
  <c r="AD170" i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/>
  <c r="AD177" i="1" a="1"/>
  <c r="AD177" i="1" s="1"/>
  <c r="AD178" i="1" a="1"/>
  <c r="AD178" i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E14" i="1"/>
  <c r="AE15" i="1"/>
  <c r="AE16" i="1"/>
  <c r="AE17" i="1"/>
  <c r="AE18" i="1"/>
  <c r="AE19" i="1"/>
  <c r="AE20" i="1"/>
  <c r="AE21" i="1"/>
  <c r="AE22" i="1"/>
  <c r="P22" i="1" s="1"/>
  <c r="AE23" i="1"/>
  <c r="P23" i="1" s="1"/>
  <c r="AE24" i="1"/>
  <c r="P24" i="1" s="1"/>
  <c r="AE25" i="1"/>
  <c r="P25" i="1" s="1"/>
  <c r="AE26" i="1"/>
  <c r="AE27" i="1"/>
  <c r="AE28" i="1"/>
  <c r="AE29" i="1"/>
  <c r="AE30" i="1"/>
  <c r="AE31" i="1"/>
  <c r="AE32" i="1"/>
  <c r="AE33" i="1"/>
  <c r="AE34" i="1"/>
  <c r="AE35" i="1"/>
  <c r="Q35" i="1" s="1"/>
  <c r="AE36" i="1"/>
  <c r="AE37" i="1"/>
  <c r="AE38" i="1"/>
  <c r="AE39" i="1"/>
  <c r="AE40" i="1"/>
  <c r="AE41" i="1"/>
  <c r="AE42" i="1"/>
  <c r="AE43" i="1"/>
  <c r="AE44" i="1"/>
  <c r="AE45" i="1"/>
  <c r="AE46" i="1"/>
  <c r="P46" i="1" s="1"/>
  <c r="AE47" i="1"/>
  <c r="Q47" i="1" s="1"/>
  <c r="AE48" i="1"/>
  <c r="P48" i="1" s="1"/>
  <c r="AE49" i="1"/>
  <c r="Q49" i="1" s="1"/>
  <c r="AE50" i="1"/>
  <c r="AE51" i="1"/>
  <c r="AE52" i="1"/>
  <c r="AE53" i="1"/>
  <c r="AE54" i="1"/>
  <c r="AE55" i="1"/>
  <c r="AE56" i="1"/>
  <c r="AE57" i="1"/>
  <c r="AE58" i="1"/>
  <c r="AE59" i="1"/>
  <c r="AE60" i="1"/>
  <c r="P60" i="1" s="1"/>
  <c r="AE61" i="1"/>
  <c r="P61" i="1" s="1"/>
  <c r="AE62" i="1"/>
  <c r="AE63" i="1"/>
  <c r="AE64" i="1"/>
  <c r="AE65" i="1"/>
  <c r="AE66" i="1"/>
  <c r="AE67" i="1"/>
  <c r="AE68" i="1"/>
  <c r="AE69" i="1"/>
  <c r="AE70" i="1"/>
  <c r="AE71" i="1"/>
  <c r="Q71" i="1" s="1"/>
  <c r="AE72" i="1"/>
  <c r="AE73" i="1"/>
  <c r="Q73" i="1" s="1"/>
  <c r="AE74" i="1"/>
  <c r="AE75" i="1"/>
  <c r="AE76" i="1"/>
  <c r="AE77" i="1"/>
  <c r="AE78" i="1"/>
  <c r="AE79" i="1"/>
  <c r="AE80" i="1"/>
  <c r="AE81" i="1"/>
  <c r="AE82" i="1"/>
  <c r="AE83" i="1"/>
  <c r="P83" i="1" s="1"/>
  <c r="AE84" i="1"/>
  <c r="P84" i="1" s="1"/>
  <c r="AE85" i="1"/>
  <c r="P85" i="1" s="1"/>
  <c r="AE86" i="1"/>
  <c r="AE87" i="1"/>
  <c r="Q87" i="1" s="1"/>
  <c r="AE88" i="1"/>
  <c r="AE89" i="1"/>
  <c r="AE90" i="1"/>
  <c r="Q90" i="1" s="1"/>
  <c r="AE91" i="1"/>
  <c r="AE92" i="1"/>
  <c r="AE93" i="1"/>
  <c r="AE94" i="1"/>
  <c r="Q94" i="1" s="1"/>
  <c r="AE95" i="1"/>
  <c r="Q95" i="1" s="1"/>
  <c r="AE96" i="1"/>
  <c r="Q96" i="1" s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P109" i="1" s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P121" i="1" s="1"/>
  <c r="AE122" i="1"/>
  <c r="P122" i="1" s="1"/>
  <c r="AE123" i="1"/>
  <c r="P123" i="1" s="1"/>
  <c r="AE124" i="1"/>
  <c r="AE125" i="1"/>
  <c r="AE126" i="1"/>
  <c r="P126" i="1" s="1"/>
  <c r="AE127" i="1"/>
  <c r="AE128" i="1"/>
  <c r="AE129" i="1"/>
  <c r="AE130" i="1"/>
  <c r="P130" i="1" s="1"/>
  <c r="AE131" i="1"/>
  <c r="Q131" i="1" s="1"/>
  <c r="AE132" i="1"/>
  <c r="Q132" i="1" s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P155" i="1" s="1"/>
  <c r="AE156" i="1"/>
  <c r="AE157" i="1"/>
  <c r="AE158" i="1"/>
  <c r="AE159" i="1"/>
  <c r="AE160" i="1"/>
  <c r="AE161" i="1"/>
  <c r="AE162" i="1"/>
  <c r="AE163" i="1"/>
  <c r="AE164" i="1"/>
  <c r="AE165" i="1"/>
  <c r="AE166" i="1"/>
  <c r="P166" i="1" s="1"/>
  <c r="AE167" i="1"/>
  <c r="P167" i="1" s="1"/>
  <c r="AE168" i="1"/>
  <c r="AE169" i="1"/>
  <c r="AE170" i="1"/>
  <c r="AE171" i="1"/>
  <c r="Q171" i="1" s="1"/>
  <c r="AE172" i="1"/>
  <c r="AE173" i="1"/>
  <c r="AE174" i="1"/>
  <c r="Q174" i="1" s="1"/>
  <c r="AE175" i="1"/>
  <c r="AE176" i="1"/>
  <c r="AE177" i="1"/>
  <c r="AE178" i="1"/>
  <c r="Q178" i="1" s="1"/>
  <c r="AE179" i="1"/>
  <c r="Q179" i="1" s="1"/>
  <c r="AE180" i="1"/>
  <c r="AE181" i="1"/>
  <c r="AE182" i="1"/>
  <c r="AE183" i="1"/>
  <c r="AE184" i="1"/>
  <c r="AE185" i="1"/>
  <c r="AE186" i="1"/>
  <c r="AE187" i="1"/>
  <c r="AE188" i="1"/>
  <c r="AE189" i="1"/>
  <c r="AE190" i="1"/>
  <c r="P190" i="1" s="1"/>
  <c r="AE191" i="1"/>
  <c r="P191" i="1" s="1"/>
  <c r="AE192" i="1"/>
  <c r="P192" i="1" s="1"/>
  <c r="AE193" i="1"/>
  <c r="AE194" i="1"/>
  <c r="AE195" i="1"/>
  <c r="AE196" i="1"/>
  <c r="AE197" i="1"/>
  <c r="AE198" i="1"/>
  <c r="AE199" i="1"/>
  <c r="AE200" i="1"/>
  <c r="AE201" i="1"/>
  <c r="AE202" i="1"/>
  <c r="AE203" i="1"/>
  <c r="Q203" i="1" s="1"/>
  <c r="AE204" i="1"/>
  <c r="P204" i="1" s="1"/>
  <c r="AE205" i="1"/>
  <c r="Q192" i="1" l="1"/>
  <c r="Q46" i="1"/>
  <c r="Q191" i="1"/>
  <c r="Q23" i="1"/>
  <c r="Q190" i="1"/>
  <c r="P179" i="1"/>
  <c r="Q130" i="1"/>
  <c r="P178" i="1"/>
  <c r="Q126" i="1"/>
  <c r="P174" i="1"/>
  <c r="Q123" i="1"/>
  <c r="P171" i="1"/>
  <c r="Q121" i="1"/>
  <c r="P96" i="1"/>
  <c r="P95" i="1"/>
  <c r="Q61" i="1"/>
  <c r="P94" i="1"/>
  <c r="Q60" i="1"/>
  <c r="P49" i="1"/>
  <c r="Q48" i="1"/>
  <c r="P47" i="1"/>
  <c r="Q204" i="1"/>
  <c r="P196" i="1"/>
  <c r="Q196" i="1"/>
  <c r="P184" i="1"/>
  <c r="Q184" i="1"/>
  <c r="P172" i="1"/>
  <c r="Q172" i="1"/>
  <c r="P160" i="1"/>
  <c r="Q160" i="1"/>
  <c r="P148" i="1"/>
  <c r="Q148" i="1"/>
  <c r="P136" i="1"/>
  <c r="Q136" i="1"/>
  <c r="P124" i="1"/>
  <c r="Q124" i="1"/>
  <c r="P194" i="1"/>
  <c r="Q194" i="1"/>
  <c r="P182" i="1"/>
  <c r="Q182" i="1"/>
  <c r="Q170" i="1"/>
  <c r="P170" i="1"/>
  <c r="P158" i="1"/>
  <c r="Q158" i="1"/>
  <c r="P146" i="1"/>
  <c r="Q146" i="1"/>
  <c r="Q134" i="1"/>
  <c r="P134" i="1"/>
  <c r="Q110" i="1"/>
  <c r="P110" i="1"/>
  <c r="P98" i="1"/>
  <c r="Q98" i="1"/>
  <c r="Q86" i="1"/>
  <c r="P86" i="1"/>
  <c r="Q74" i="1"/>
  <c r="P74" i="1"/>
  <c r="P62" i="1"/>
  <c r="Q62" i="1"/>
  <c r="P50" i="1"/>
  <c r="Q50" i="1"/>
  <c r="P38" i="1"/>
  <c r="Q38" i="1"/>
  <c r="P26" i="1"/>
  <c r="Q26" i="1"/>
  <c r="P14" i="1"/>
  <c r="Q14" i="1"/>
  <c r="P205" i="1"/>
  <c r="Q205" i="1"/>
  <c r="Q193" i="1"/>
  <c r="P193" i="1"/>
  <c r="Q181" i="1"/>
  <c r="P181" i="1"/>
  <c r="Q169" i="1"/>
  <c r="P169" i="1"/>
  <c r="Q157" i="1"/>
  <c r="P157" i="1"/>
  <c r="P145" i="1"/>
  <c r="Q145" i="1"/>
  <c r="Q133" i="1"/>
  <c r="P133" i="1"/>
  <c r="Q122" i="1"/>
  <c r="Q198" i="1"/>
  <c r="P198" i="1"/>
  <c r="P186" i="1"/>
  <c r="Q186" i="1"/>
  <c r="P162" i="1"/>
  <c r="Q162" i="1"/>
  <c r="P150" i="1"/>
  <c r="Q150" i="1"/>
  <c r="P138" i="1"/>
  <c r="Q138" i="1"/>
  <c r="Q114" i="1"/>
  <c r="P114" i="1"/>
  <c r="P102" i="1"/>
  <c r="Q102" i="1"/>
  <c r="P78" i="1"/>
  <c r="Q78" i="1"/>
  <c r="P66" i="1"/>
  <c r="Q66" i="1"/>
  <c r="Q54" i="1"/>
  <c r="P54" i="1"/>
  <c r="P42" i="1"/>
  <c r="Q42" i="1"/>
  <c r="Q30" i="1"/>
  <c r="P30" i="1"/>
  <c r="P18" i="1"/>
  <c r="Q18" i="1"/>
  <c r="P90" i="1"/>
  <c r="P197" i="1"/>
  <c r="Q197" i="1"/>
  <c r="P185" i="1"/>
  <c r="Q185" i="1"/>
  <c r="P173" i="1"/>
  <c r="Q173" i="1"/>
  <c r="P161" i="1"/>
  <c r="Q161" i="1"/>
  <c r="P149" i="1"/>
  <c r="Q149" i="1"/>
  <c r="P137" i="1"/>
  <c r="Q137" i="1"/>
  <c r="P125" i="1"/>
  <c r="Q125" i="1"/>
  <c r="P113" i="1"/>
  <c r="Q113" i="1"/>
  <c r="P101" i="1"/>
  <c r="Q101" i="1"/>
  <c r="P89" i="1"/>
  <c r="Q89" i="1"/>
  <c r="P77" i="1"/>
  <c r="Q77" i="1"/>
  <c r="P65" i="1"/>
  <c r="Q65" i="1"/>
  <c r="P53" i="1"/>
  <c r="Q53" i="1"/>
  <c r="P41" i="1"/>
  <c r="Q41" i="1"/>
  <c r="P29" i="1"/>
  <c r="Q29" i="1"/>
  <c r="P17" i="1"/>
  <c r="Q17" i="1"/>
  <c r="P87" i="1"/>
  <c r="P112" i="1"/>
  <c r="Q112" i="1"/>
  <c r="P100" i="1"/>
  <c r="Q100" i="1"/>
  <c r="P88" i="1"/>
  <c r="Q88" i="1"/>
  <c r="P76" i="1"/>
  <c r="Q76" i="1"/>
  <c r="P64" i="1"/>
  <c r="Q64" i="1"/>
  <c r="P52" i="1"/>
  <c r="Q52" i="1"/>
  <c r="P40" i="1"/>
  <c r="Q40" i="1"/>
  <c r="P28" i="1"/>
  <c r="Q28" i="1"/>
  <c r="P16" i="1"/>
  <c r="Q16" i="1"/>
  <c r="Q195" i="1"/>
  <c r="P195" i="1"/>
  <c r="P183" i="1"/>
  <c r="Q183" i="1"/>
  <c r="P159" i="1"/>
  <c r="Q159" i="1"/>
  <c r="P147" i="1"/>
  <c r="Q147" i="1"/>
  <c r="Q135" i="1"/>
  <c r="P135" i="1"/>
  <c r="P111" i="1"/>
  <c r="Q111" i="1"/>
  <c r="P99" i="1"/>
  <c r="Q99" i="1"/>
  <c r="P75" i="1"/>
  <c r="Q75" i="1"/>
  <c r="P63" i="1"/>
  <c r="Q63" i="1"/>
  <c r="Q51" i="1"/>
  <c r="P51" i="1"/>
  <c r="P39" i="1"/>
  <c r="Q39" i="1"/>
  <c r="Q27" i="1"/>
  <c r="P27" i="1"/>
  <c r="P15" i="1"/>
  <c r="Q15" i="1"/>
  <c r="P180" i="1"/>
  <c r="Q180" i="1"/>
  <c r="P168" i="1"/>
  <c r="Q168" i="1"/>
  <c r="Q156" i="1"/>
  <c r="P156" i="1"/>
  <c r="P144" i="1"/>
  <c r="Q144" i="1"/>
  <c r="P120" i="1"/>
  <c r="Q120" i="1"/>
  <c r="P108" i="1"/>
  <c r="Q108" i="1"/>
  <c r="P72" i="1"/>
  <c r="Q72" i="1"/>
  <c r="P36" i="1"/>
  <c r="Q36" i="1"/>
  <c r="Q167" i="1"/>
  <c r="Q24" i="1"/>
  <c r="P143" i="1"/>
  <c r="Q143" i="1"/>
  <c r="P119" i="1"/>
  <c r="Q119" i="1"/>
  <c r="P107" i="1"/>
  <c r="Q107" i="1"/>
  <c r="Q166" i="1"/>
  <c r="P202" i="1"/>
  <c r="Q202" i="1"/>
  <c r="Q154" i="1"/>
  <c r="P154" i="1"/>
  <c r="P142" i="1"/>
  <c r="Q142" i="1"/>
  <c r="Q118" i="1"/>
  <c r="P118" i="1"/>
  <c r="P106" i="1"/>
  <c r="Q106" i="1"/>
  <c r="P82" i="1"/>
  <c r="Q82" i="1"/>
  <c r="P70" i="1"/>
  <c r="Q70" i="1"/>
  <c r="P58" i="1"/>
  <c r="Q58" i="1"/>
  <c r="Q34" i="1"/>
  <c r="P34" i="1"/>
  <c r="Q22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Q155" i="1"/>
  <c r="P13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Q84" i="1"/>
  <c r="P203" i="1"/>
  <c r="P131" i="1"/>
  <c r="P199" i="1"/>
  <c r="Q199" i="1"/>
  <c r="P187" i="1"/>
  <c r="Q187" i="1"/>
  <c r="P175" i="1"/>
  <c r="Q175" i="1"/>
  <c r="P163" i="1"/>
  <c r="Q163" i="1"/>
  <c r="P151" i="1"/>
  <c r="Q151" i="1"/>
  <c r="P139" i="1"/>
  <c r="Q139" i="1"/>
  <c r="P127" i="1"/>
  <c r="Q127" i="1"/>
  <c r="P115" i="1"/>
  <c r="Q115" i="1"/>
  <c r="P103" i="1"/>
  <c r="Q103" i="1"/>
  <c r="P91" i="1"/>
  <c r="Q91" i="1"/>
  <c r="P79" i="1"/>
  <c r="Q79" i="1"/>
  <c r="P67" i="1"/>
  <c r="Q67" i="1"/>
  <c r="P55" i="1"/>
  <c r="Q55" i="1"/>
  <c r="P43" i="1"/>
  <c r="Q43" i="1"/>
  <c r="P31" i="1"/>
  <c r="Q31" i="1"/>
  <c r="P19" i="1"/>
  <c r="Q19" i="1"/>
  <c r="Q83" i="1"/>
  <c r="Q109" i="1"/>
  <c r="P35" i="1"/>
  <c r="P97" i="1"/>
  <c r="Q97" i="1"/>
  <c r="P37" i="1"/>
  <c r="Q37" i="1"/>
  <c r="P73" i="1"/>
  <c r="P59" i="1"/>
  <c r="Q59" i="1"/>
  <c r="P71" i="1"/>
  <c r="Q25" i="1"/>
  <c r="B9" i="16" l="1"/>
  <c r="B11" i="16"/>
  <c r="B13" i="16"/>
  <c r="B15" i="16"/>
  <c r="B17" i="16"/>
  <c r="B6" i="16"/>
  <c r="B8" i="16"/>
  <c r="B10" i="16"/>
  <c r="B12" i="16"/>
  <c r="B14" i="16"/>
  <c r="B16" i="16"/>
  <c r="B7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R7" i="16" l="1"/>
  <c r="L8" i="16"/>
  <c r="X8" i="16"/>
  <c r="L10" i="16"/>
  <c r="X10" i="16"/>
  <c r="L12" i="16"/>
  <c r="X12" i="16"/>
  <c r="L14" i="16"/>
  <c r="X14" i="16"/>
  <c r="L16" i="16"/>
  <c r="X16" i="16"/>
  <c r="S7" i="16"/>
  <c r="M8" i="16"/>
  <c r="Y8" i="16"/>
  <c r="M10" i="16"/>
  <c r="Y10" i="16"/>
  <c r="M12" i="16"/>
  <c r="Y12" i="16"/>
  <c r="M14" i="16"/>
  <c r="Y14" i="16"/>
  <c r="M16" i="16"/>
  <c r="Y16" i="16"/>
  <c r="T7" i="16"/>
  <c r="N8" i="16"/>
  <c r="Z8" i="16"/>
  <c r="N10" i="16"/>
  <c r="Z10" i="16"/>
  <c r="N12" i="16"/>
  <c r="Z12" i="16"/>
  <c r="N14" i="16"/>
  <c r="Z14" i="16"/>
  <c r="N16" i="16"/>
  <c r="Z16" i="16"/>
  <c r="U7" i="16"/>
  <c r="O8" i="16"/>
  <c r="AA8" i="16"/>
  <c r="O10" i="16"/>
  <c r="AA10" i="16"/>
  <c r="O12" i="16"/>
  <c r="AA12" i="16"/>
  <c r="O14" i="16"/>
  <c r="AA14" i="16"/>
  <c r="O16" i="16"/>
  <c r="AA16" i="16"/>
  <c r="V7" i="16"/>
  <c r="P8" i="16"/>
  <c r="P10" i="16"/>
  <c r="P12" i="16"/>
  <c r="P14" i="16"/>
  <c r="P16" i="16"/>
  <c r="K7" i="16"/>
  <c r="W7" i="16"/>
  <c r="Q8" i="16"/>
  <c r="Q10" i="16"/>
  <c r="Q12" i="16"/>
  <c r="Q14" i="16"/>
  <c r="Q16" i="16"/>
  <c r="O7" i="16"/>
  <c r="U8" i="16"/>
  <c r="U12" i="16"/>
  <c r="U16" i="16"/>
  <c r="Q7" i="16"/>
  <c r="W8" i="16"/>
  <c r="K10" i="16"/>
  <c r="W12" i="16"/>
  <c r="K14" i="16"/>
  <c r="W16" i="16"/>
  <c r="X7" i="16"/>
  <c r="R10" i="16"/>
  <c r="R14" i="16"/>
  <c r="Y7" i="16"/>
  <c r="S10" i="16"/>
  <c r="S14" i="16"/>
  <c r="Z7" i="16"/>
  <c r="T10" i="16"/>
  <c r="T14" i="16"/>
  <c r="AA7" i="16"/>
  <c r="U10" i="16"/>
  <c r="U14" i="16"/>
  <c r="V10" i="16"/>
  <c r="V14" i="16"/>
  <c r="V8" i="16"/>
  <c r="R12" i="16"/>
  <c r="S12" i="16"/>
  <c r="T12" i="16"/>
  <c r="K16" i="16"/>
  <c r="Y9" i="16"/>
  <c r="V12" i="16"/>
  <c r="R16" i="16"/>
  <c r="L7" i="16"/>
  <c r="S16" i="16"/>
  <c r="M7" i="16"/>
  <c r="T16" i="16"/>
  <c r="N7" i="16"/>
  <c r="W10" i="16"/>
  <c r="V16" i="16"/>
  <c r="P7" i="16"/>
  <c r="K8" i="16"/>
  <c r="R8" i="16"/>
  <c r="W14" i="16"/>
  <c r="P6" i="16"/>
  <c r="T6" i="16"/>
  <c r="Q6" i="16"/>
  <c r="K6" i="16"/>
  <c r="Y6" i="16"/>
  <c r="R6" i="16"/>
  <c r="N6" i="16"/>
  <c r="S6" i="16"/>
  <c r="S8" i="16"/>
  <c r="V6" i="16"/>
  <c r="T8" i="16"/>
  <c r="U6" i="16"/>
  <c r="Z6" i="16"/>
  <c r="K12" i="16"/>
  <c r="W6" i="16"/>
  <c r="M6" i="16"/>
  <c r="L6" i="16"/>
  <c r="X6" i="16"/>
  <c r="AA6" i="16"/>
  <c r="O6" i="16"/>
  <c r="AG10" i="16"/>
  <c r="AC8" i="16"/>
  <c r="AC16" i="16"/>
  <c r="AC14" i="16"/>
  <c r="AD6" i="16"/>
  <c r="AG16" i="16"/>
  <c r="AC12" i="16"/>
  <c r="AG8" i="16"/>
  <c r="AE16" i="16"/>
  <c r="AD14" i="16"/>
  <c r="AD8" i="16"/>
  <c r="AG14" i="16"/>
  <c r="AG12" i="16"/>
  <c r="AG6" i="16"/>
  <c r="AF12" i="16"/>
  <c r="AF16" i="16"/>
  <c r="AE14" i="16"/>
  <c r="AE8" i="16"/>
  <c r="AD12" i="16"/>
  <c r="AC10" i="16"/>
  <c r="AD16" i="16"/>
  <c r="AF14" i="16"/>
  <c r="AE12" i="16"/>
  <c r="AD10" i="16"/>
  <c r="AF8" i="16"/>
  <c r="AF6" i="16"/>
  <c r="AE10" i="16"/>
  <c r="AC6" i="16"/>
  <c r="AF10" i="16"/>
  <c r="AE6" i="16"/>
  <c r="AG7" i="16"/>
  <c r="AC7" i="16"/>
  <c r="AD7" i="16"/>
  <c r="AE7" i="16"/>
  <c r="AF7" i="16"/>
  <c r="R9" i="16"/>
  <c r="Y17" i="16"/>
  <c r="R15" i="16"/>
  <c r="W11" i="16"/>
  <c r="V13" i="16"/>
  <c r="AB8" i="16" l="1"/>
  <c r="AB16" i="16"/>
  <c r="X13" i="16"/>
  <c r="AB7" i="16"/>
  <c r="AB14" i="16"/>
  <c r="U9" i="16"/>
  <c r="AB12" i="16"/>
  <c r="AB10" i="16"/>
  <c r="Q13" i="16"/>
  <c r="O13" i="16"/>
  <c r="Z11" i="16"/>
  <c r="L13" i="16"/>
  <c r="K11" i="16"/>
  <c r="U13" i="16"/>
  <c r="V17" i="16"/>
  <c r="Z9" i="16"/>
  <c r="AA11" i="16"/>
  <c r="M9" i="16"/>
  <c r="X11" i="16"/>
  <c r="O15" i="16"/>
  <c r="T17" i="16"/>
  <c r="T9" i="16"/>
  <c r="S11" i="16"/>
  <c r="K15" i="16"/>
  <c r="P9" i="16"/>
  <c r="N9" i="16"/>
  <c r="AA17" i="16"/>
  <c r="AA13" i="16"/>
  <c r="W17" i="16"/>
  <c r="W9" i="16"/>
  <c r="V11" i="16"/>
  <c r="R13" i="16"/>
  <c r="N11" i="16"/>
  <c r="P15" i="16"/>
  <c r="O9" i="16"/>
  <c r="L9" i="16"/>
  <c r="K17" i="16"/>
  <c r="K9" i="16"/>
  <c r="U11" i="16"/>
  <c r="Q17" i="16"/>
  <c r="Q15" i="16"/>
  <c r="O11" i="16"/>
  <c r="T15" i="16"/>
  <c r="S17" i="16"/>
  <c r="S9" i="16"/>
  <c r="Q9" i="16"/>
  <c r="AA9" i="16"/>
  <c r="W15" i="16"/>
  <c r="V9" i="16"/>
  <c r="R11" i="16"/>
  <c r="P17" i="16"/>
  <c r="Y13" i="16"/>
  <c r="X9" i="16"/>
  <c r="L17" i="16"/>
  <c r="Q11" i="16"/>
  <c r="T13" i="16"/>
  <c r="S15" i="16"/>
  <c r="Z17" i="16"/>
  <c r="P11" i="16"/>
  <c r="Z13" i="16"/>
  <c r="O17" i="16"/>
  <c r="M17" i="16"/>
  <c r="Y15" i="16"/>
  <c r="W13" i="16"/>
  <c r="V15" i="16"/>
  <c r="R17" i="16"/>
  <c r="L15" i="16"/>
  <c r="M15" i="16"/>
  <c r="L11" i="16"/>
  <c r="N15" i="16"/>
  <c r="N17" i="16"/>
  <c r="Z15" i="16"/>
  <c r="K13" i="16"/>
  <c r="U15" i="16"/>
  <c r="X17" i="16"/>
  <c r="AA15" i="16"/>
  <c r="M13" i="16"/>
  <c r="X15" i="16"/>
  <c r="T11" i="16"/>
  <c r="S13" i="16"/>
  <c r="M11" i="16"/>
  <c r="U17" i="16"/>
  <c r="AB6" i="16"/>
  <c r="P13" i="16"/>
  <c r="N13" i="16"/>
  <c r="Y11" i="16"/>
  <c r="AG13" i="16"/>
  <c r="AC13" i="16"/>
  <c r="AD13" i="16"/>
  <c r="AE13" i="16"/>
  <c r="AF13" i="16"/>
  <c r="AG9" i="16"/>
  <c r="AC9" i="16"/>
  <c r="AD9" i="16"/>
  <c r="AE9" i="16"/>
  <c r="AF9" i="16"/>
  <c r="AC11" i="16"/>
  <c r="AD11" i="16"/>
  <c r="AE11" i="16"/>
  <c r="AF11" i="16"/>
  <c r="AG11" i="16"/>
  <c r="AC15" i="16"/>
  <c r="AD15" i="16"/>
  <c r="AE15" i="16"/>
  <c r="AF15" i="16"/>
  <c r="AG15" i="16"/>
  <c r="AC17" i="16"/>
  <c r="AD17" i="16"/>
  <c r="AE17" i="16"/>
  <c r="AG17" i="16"/>
  <c r="AF17" i="16"/>
  <c r="K4" i="16" l="1"/>
  <c r="AA4" i="16"/>
  <c r="O4" i="16"/>
  <c r="T4" i="16"/>
  <c r="AE4" i="16"/>
  <c r="X4" i="16"/>
  <c r="S4" i="16"/>
  <c r="AF4" i="16"/>
  <c r="Y4" i="16"/>
  <c r="AD4" i="16"/>
  <c r="W4" i="16"/>
  <c r="M4" i="16"/>
  <c r="AC4" i="16"/>
  <c r="U4" i="16"/>
  <c r="R4" i="16"/>
  <c r="V4" i="16"/>
  <c r="Z4" i="16"/>
  <c r="N4" i="16"/>
  <c r="P4" i="16"/>
  <c r="Q4" i="16"/>
  <c r="L4" i="16"/>
  <c r="AB9" i="16"/>
  <c r="AB17" i="16"/>
  <c r="AB11" i="16"/>
  <c r="AB15" i="16"/>
  <c r="AB13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<sst xmlns="http://schemas.openxmlformats.org/spreadsheetml/2006/main" count="3205" uniqueCount="269">
  <si>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</si>
  <si>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</si>
  <si>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</si>
  <si>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</si>
  <si>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</si>
  <si>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</si>
  <si>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</si>
  <si>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</si>
  <si>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</si>
  <si>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</si>
  <si>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</si>
  <si>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</si>
  <si>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</si>
  <si>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</si>
  <si>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</si>
  <si>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</si>
  <si>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</si>
  <si>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</si>
  <si>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</si>
  <si>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</si>
  <si>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</si>
  <si>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</si>
  <si>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</si>
  <si>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</si>
  <si>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</si>
  <si>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</si>
  <si>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</si>
  <si>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</si>
  <si>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</si>
  <si>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</si>
  <si>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</si>
  <si>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</si>
  <si>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</si>
  <si>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</si>
  <si>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</si>
  <si>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</si>
  <si>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</si>
  <si>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</si>
  <si>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</si>
  <si>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</si>
  <si>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</si>
  <si>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</si>
  <si>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</si>
  <si>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</si>
  <si>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</si>
  <si>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</si>
  <si>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</si>
  <si>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</si>
  <si>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</si>
  <si>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</si>
  <si>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</si>
  <si>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</si>
  <si>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</si>
  <si>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</si>
  <si>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</si>
  <si>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</si>
  <si>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</si>
  <si>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</si>
  <si>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</si>
  <si>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</si>
  <si>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</si>
  <si>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</si>
  <si>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</si>
  <si>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</si>
  <si>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</si>
  <si>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</si>
  <si>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</si>
  <si>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</si>
  <si>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</si>
  <si>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</si>
  <si>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</si>
  <si>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</si>
  <si>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</si>
  <si>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</si>
  <si>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</si>
  <si>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</si>
  <si>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</si>
  <si>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</si>
  <si>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</si>
  <si>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</si>
  <si>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</si>
  <si>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</si>
  <si>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</si>
  <si>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</si>
  <si>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</si>
  <si>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</si>
  <si>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</si>
  <si>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</si>
  <si>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</si>
  <si>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</si>
  <si>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</si>
  <si>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</si>
  <si>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</si>
  <si>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</si>
  <si>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</si>
  <si>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</si>
  <si>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</si>
  <si>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</si>
  <si>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</si>
  <si>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</si>
  <si>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</si>
  <si>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</si>
  <si>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</si>
  <si>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</si>
  <si>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</si>
  <si>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</si>
  <si>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</si>
  <si>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</si>
  <si>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</si>
  <si>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</si>
  <si>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</si>
  <si>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</si>
  <si>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</si>
  <si>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</si>
  <si>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</si>
  <si>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</si>
  <si>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</si>
  <si>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</si>
  <si>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</si>
  <si>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</si>
  <si>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</si>
  <si>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</si>
  <si>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</si>
  <si>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</si>
  <si>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</si>
  <si>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</si>
  <si>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</si>
  <si>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</si>
  <si>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</si>
  <si>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</si>
  <si>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</si>
  <si>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</si>
  <si>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</si>
  <si>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</si>
  <si>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</si>
  <si>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</si>
  <si>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</si>
  <si>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</si>
  <si>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</si>
  <si>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</si>
  <si>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</si>
  <si>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</si>
  <si>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</si>
  <si>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</si>
  <si>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</si>
  <si>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</si>
  <si>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</si>
  <si>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</si>
  <si>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</si>
  <si>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</si>
  <si>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</si>
  <si>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</si>
  <si>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</si>
  <si>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</si>
  <si>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</si>
  <si>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</si>
  <si>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</si>
  <si>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</si>
  <si>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</si>
  <si>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</si>
  <si>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</si>
  <si>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</si>
  <si>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</si>
  <si>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</si>
  <si>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</si>
  <si>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</si>
  <si>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</si>
  <si>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</si>
  <si>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</si>
  <si>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</si>
  <si>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</si>
  <si>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</si>
  <si>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</si>
  <si>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</si>
  <si>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</si>
  <si>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</si>
  <si>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</si>
  <si>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</si>
  <si>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</si>
  <si>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</si>
  <si>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</si>
  <si>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</si>
  <si>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</si>
  <si>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</si>
  <si>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</si>
  <si>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</si>
  <si>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</si>
  <si>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</si>
  <si>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</si>
  <si>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COMPLEMENTARIA</t>
  </si>
  <si>
    <t>Recuento de MatriculaCalificado</t>
  </si>
  <si>
    <t>Recuento de MatriculaCalificado2</t>
  </si>
  <si>
    <t>LLAVE</t>
  </si>
  <si>
    <t>No evidenciado</t>
  </si>
  <si>
    <t>LLAVE2</t>
  </si>
  <si>
    <t>T19796</t>
  </si>
  <si>
    <t>T05670</t>
  </si>
  <si>
    <t>U21723</t>
  </si>
  <si>
    <t>T17201</t>
  </si>
  <si>
    <t>T09876</t>
  </si>
  <si>
    <t>T05308</t>
  </si>
  <si>
    <t>S33919</t>
  </si>
  <si>
    <t>T07651</t>
  </si>
  <si>
    <t>T30405</t>
  </si>
  <si>
    <t>HELIAM JOSE ORDEJOITI SOJO</t>
  </si>
  <si>
    <t>JHONNY ALEXANDER GALLO ROJAS</t>
  </si>
  <si>
    <t>MARLENE ELENA MORENO AGUILAR</t>
  </si>
  <si>
    <t>ALEXANDER ARTURO AVILA VILCHEZ</t>
  </si>
  <si>
    <t>VÍCTOR MIGUEL ROJAS SERNAQUÉ</t>
  </si>
  <si>
    <t>ROSANA BERMEO FRIAS</t>
  </si>
  <si>
    <t>SUSIBEL MELANIE CAMAYO CHAVARRIA</t>
  </si>
  <si>
    <t>RAFAEL ISAAC URSUA FLORES</t>
  </si>
  <si>
    <t>JESUS DAVID MUNERA ALVAREZ</t>
  </si>
  <si>
    <t>QA</t>
  </si>
  <si>
    <t>TESTING</t>
  </si>
  <si>
    <t>T29869</t>
  </si>
  <si>
    <t>T30927</t>
  </si>
  <si>
    <t>T30936</t>
  </si>
  <si>
    <t>T31316</t>
  </si>
  <si>
    <t>T31383</t>
  </si>
  <si>
    <t>T31895</t>
  </si>
  <si>
    <t>T31905</t>
  </si>
  <si>
    <t>T31912</t>
  </si>
  <si>
    <t>T31915</t>
  </si>
  <si>
    <t>T31916</t>
  </si>
  <si>
    <t>T31918</t>
  </si>
  <si>
    <t>PERCY ENRIQUE MENDOZA ZAPATA</t>
  </si>
  <si>
    <t>LUIS EDWIN RODRIGUEZ PEREZ</t>
  </si>
  <si>
    <t>YONATHAN ANDRES HENAO LOPEZ</t>
  </si>
  <si>
    <t>EVELYN DANIELA MENDEZ GOMEZ</t>
  </si>
  <si>
    <t>EDISSON ESTEBAN GOMEZ PINZON</t>
  </si>
  <si>
    <t>LISSET JENSEN TORRES ZAMORA</t>
  </si>
  <si>
    <t>KAREN ZULLY AYLAS TORRES</t>
  </si>
  <si>
    <t>AXEL MAXIMINO CHACALIAZA SIGUAS</t>
  </si>
  <si>
    <t>ALEX ANDERSSON FERNANDEZ BERMEO</t>
  </si>
  <si>
    <t>VICTOR ENRIQUE ARANGO PENA</t>
  </si>
  <si>
    <t>IRVING JOSUE VAZQUEZ PEREZ</t>
  </si>
  <si>
    <t>percymendoza@bcp.com.pe</t>
  </si>
  <si>
    <t>jesusmunera@bcp.com.pe</t>
  </si>
  <si>
    <t>edwinrodriguez@bcp.com.pe</t>
  </si>
  <si>
    <t>yonathanhenao@bcp.com.pe</t>
  </si>
  <si>
    <t>evelynmendez@bcp.com.pe</t>
  </si>
  <si>
    <t>edissongomez@bcp.com.pe</t>
  </si>
  <si>
    <t>lissettorres@bcp.com.pe</t>
  </si>
  <si>
    <t>karenaylas@bcp.com.pe</t>
  </si>
  <si>
    <t>axelchacaliaza@bcp.com.pe</t>
  </si>
  <si>
    <t>alexfernandez@bcp.com.pe</t>
  </si>
  <si>
    <t>victorarango@bcp.com.pe</t>
  </si>
  <si>
    <t>irvingvazquez@bcp.com.pe</t>
  </si>
  <si>
    <t>DevOps para pruebas</t>
  </si>
  <si>
    <t>ISTQB</t>
  </si>
  <si>
    <t>Técnicas de pruebas</t>
  </si>
  <si>
    <t>BDD</t>
  </si>
  <si>
    <t>Pruebas funcionales en dispositivos móviles</t>
  </si>
  <si>
    <t>Fundamentos de pruebas de performance</t>
  </si>
  <si>
    <t>Técnicas de pruebas de performance</t>
  </si>
  <si>
    <t>Pruebas de Seguridad</t>
  </si>
  <si>
    <t>Pruebas NO-funcionales en dispositivos móviles</t>
  </si>
  <si>
    <t>Administración de datos de pruebas</t>
  </si>
  <si>
    <t>Administración de casos de prueba y escenarios</t>
  </si>
  <si>
    <t>Estrategias de pruebas</t>
  </si>
  <si>
    <t>Patrones de diseño de pruebas</t>
  </si>
  <si>
    <t>Pruebas de Backend</t>
  </si>
  <si>
    <t>Pruebas web de escritorio</t>
  </si>
  <si>
    <t>SÍ</t>
  </si>
  <si>
    <t>A1</t>
  </si>
  <si>
    <t>S4</t>
  </si>
  <si>
    <t>A2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</si>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</sst>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5" fillId="7" borderId="5" xfId="0" applyFont="1" applyFill="1" applyBorder="1" applyAlignment="1">
      <alignment textRotation="90"/>
    </xf>
    <xf numFmtId="0" fontId="5" fillId="7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[RESULTADOS_TESTING_20230630_POSTCALIBRACION.xlsx]ANALISIS_DIMENSIONES!TablaDinámica5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ANALISIS_DIMENSIONES!$B$27:$B$30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ANALISIS_DIMENSIONES!$C$27:$C$30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0.58333333333333337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[RESULTADOS_TESTING_20230630_POSTCALIBRACION.xlsx]ANALISIS_DIMENSIONES!TablaDinámica7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ANALISIS_DIMENSIONES!$B$39:$B$42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ANALISIS_DIMENSIONES!$C$39:$C$42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[RESULTADOS_TESTING_20230630_POSTCALIBRACION.xlsx]ANALISIS_DIMENSIONES!TablaDinámica8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ANALISIS_DIMENSIONES!$B$49:$B$53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ANALISIS_DIMENSIONES!$C$49:$C$53</c:f>
              <c:numCache>
                <c:formatCode>0.00%</c:formatCode>
                <c:ptCount val="4"/>
                <c:pt idx="0">
                  <c:v>8.3333333333333329E-2</c:v>
                </c:pt>
                <c:pt idx="1">
                  <c:v>0.16666666666666666</c:v>
                </c:pt>
                <c:pt idx="2">
                  <c:v>0.5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[RESULTADOS_TESTING_20230630_POSTCALIBRACION.xlsx]ANALISIS_DIMENSIONES!TablaDinámica9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ANALISIS_DIMENSIONES!$A$61:$A$65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ANALISIS_DIMENSIONES!$B$61:$B$65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ANALISIS_DIMENSIONES!$A$61:$A$65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ANALISIS_DIMENSIONES!$C$61:$C$65</c:f>
              <c:numCache>
                <c:formatCode>0.00%</c:formatCode>
                <c:ptCount val="4"/>
                <c:pt idx="0">
                  <c:v>8.3333333333333329E-2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[RESULTADOS_TESTING_20230630_POSTCALIBRACION.xlsx]ANALISIS_DIMENSIONES!TablaDinámica10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ANALISIS_DIMENSIONES!$B$71:$B$74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Principiante avanzado</c:v>
                </c:pt>
                <c:pt idx="1">
                  <c:v>Competente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ANALISIS_DIMENSIONES!$C$71:$C$74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0.75</c:v>
                </c:pt>
                <c:pt idx="2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1</xdr:col>
      <xdr:colOff>2683667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257175</xdr:colOff>
      <xdr:row>0</xdr:row>
      <xdr:rowOff>69056</xdr:rowOff>
    </xdr:from>
    <xdr:to>
      <xdr:col>3</xdr:col>
      <xdr:colOff>538162</xdr:colOff>
      <xdr:row>11</xdr:row>
      <xdr:rowOff>59531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69056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528638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993055556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996180558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4">
        <s v="Competente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999305553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Novato"/>
        <s v="Principiante avanzado"/>
        <s v="Profici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02430555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03125001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06365742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09374998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12615739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13888886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QA"/>
      </sharedItems>
    </cacheField>
    <cacheField name="[BASE].[Capability].[Capability]" caption="Capability" numFmtId="0" hierarchy="12" level="1">
      <sharedItems count="8">
        <s v="Administración de casos de prueba y escenarios"/>
        <s v="BDD"/>
        <s v="Estrategias de pruebas"/>
        <s v="Fundamentos de pruebas de performance"/>
        <s v="ISTQB"/>
        <s v="Técnicas de pruebas"/>
        <s v="Pruebas de Backend"/>
        <s v="Pruebas web de escritorio"/>
      </sharedItems>
    </cacheField>
    <cacheField name="[BASE].[NivelCapability].[NivelCapability]" caption="NivelCapability" numFmtId="0" hierarchy="18" level="1">
      <sharedItems count="3">
        <s v="Competente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14583332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40020486113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PERCY ENRIQUE MENDOZA ZAPATA"/>
      </sharedItems>
    </cacheField>
    <cacheField name="[Rango].[Capability].[Capability]" caption="Capability" numFmtId="0" hierarchy="43" level="1">
      <sharedItems count="12">
        <s v="Administración de datos de pruebas"/>
        <s v="BDD"/>
        <s v="Control de versiones"/>
        <s v="DevOps para pruebas"/>
        <s v="Fundamentos de pruebas de performance"/>
        <s v="ISTQB"/>
        <s v="Programación"/>
        <s v="Pruebas de Seguridad"/>
        <s v="Pruebas funcionales en dispositivos móviles"/>
        <s v="Pruebas NO-funcionales en dispositivos móviles"/>
        <s v="Técnicas de pruebas"/>
        <s v="Técnicas de pruebas de performanc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987962961" backgroundQuery="1" createdVersion="3" refreshedVersion="8" minRefreshableVersion="3" recordCount="0" supportSubquery="1" supportAdvancedDrill="1" xr:uid="{BBE09C2C-C19E-4A46-9EF5-02797B70205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64736596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F54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13">
    <i>
      <x/>
      <x/>
    </i>
    <i r="1">
      <x v="1"/>
    </i>
    <i r="1">
      <x v="2"/>
    </i>
    <i r="1">
      <x v="3"/>
    </i>
    <i r="1">
      <x v="4"/>
    </i>
    <i r="1">
      <x v="5"/>
    </i>
    <i>
      <x v="1"/>
      <x v="1"/>
    </i>
    <i r="1">
      <x v="2"/>
    </i>
    <i r="1">
      <x v="4"/>
    </i>
    <i r="1">
      <x v="6"/>
    </i>
    <i r="1">
      <x v="7"/>
    </i>
    <i r="1">
      <x v="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4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4" firstHeaderRow="0" firstDataRow="1" firstDataCol="1"/>
  <pivotFields count="6">
    <pivotField axis="axisRow" allDrilled="1" subtotalTop="0" showAll="0" defaultSubtotal="0" defaultAttributeDrillState="1">
      <items count="3">
        <item x="1"/>
        <item x="2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0" firstHeaderRow="0" firstDataRow="1" firstDataCol="1"/>
  <pivotFields count="6">
    <pivotField axis="axisRow" allDrilled="1" subtotalTop="0" showAll="0" defaultSubtotal="0" defaultAttributeDrillState="1">
      <items count="3">
        <item x="1"/>
        <item x="2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4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5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3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2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2"/>
        <item x="6"/>
        <item x="0"/>
        <item x="1"/>
        <item x="3"/>
        <item x="4"/>
        <item x="5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647365969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QA]" c="QA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647365969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647365969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205" totalsRowShown="0" headerRowDxfId="22" dataDxfId="21">
  <autoFilter ref="A1:AE205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IF(COUNTIFS($E$2:$E$205,E2,$O$2:$O$205,"PRINCIPAL",$R$2:$R$205,0)&gt;0,"SI","NO")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205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192</v>
      </c>
      <c r="Q1" s="1" t="s">
        <v>194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195</v>
      </c>
      <c r="B2" t="s">
        <v>204</v>
      </c>
      <c r="C2" t="s">
        <v>213</v>
      </c>
      <c r="D2" t="s">
        <v>214</v>
      </c>
      <c r="E2" t="s">
        <v>215</v>
      </c>
      <c r="F2" t="s">
        <v>226</v>
      </c>
      <c r="G2" t="s">
        <v>237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IF(COUNTIFS($E$2:$E$205,E2,$O$2:$O$205,"PRINCIPAL",$R$2:$R$205,0)&gt;0,"SI","NO")</f>
        <v>NO</v>
      </c>
      <c r="L2" t="s">
        <v>188</v>
      </c>
      <c r="M2" t="s">
        <v>60</v>
      </c>
      <c r="N2" t="s">
        <v>189</v>
      </c>
      <c r="O2" t="s">
        <v>189</v>
      </c>
      <c r="P2" t="str">
        <f t="shared" ref="P2:P13" si="3">F2&amp;M2&amp;AE2</f>
        <v>PERCY ENRIQUE MENDOZA ZAPATAProgramaciónEVALUACIÓN</v>
      </c>
      <c r="Q2" t="str">
        <f>BASE[[#This Row],[NombresCalificado]]&amp;BASE[[#This Row],[TipoEvaluacion]]</f>
        <v>PERCY ENRIQUE MENDOZA ZAPATAEVALUACIÓN</v>
      </c>
      <c r="R2">
        <v>4</v>
      </c>
      <c r="S2" t="s">
        <v>7</v>
      </c>
      <c r="T2" t="s">
        <v>21</v>
      </c>
      <c r="U2" s="20">
        <v>2</v>
      </c>
      <c r="V2" s="20" t="str" cm="1">
        <f t="array" ref="V2">_xlfn.IFS(U2=0,"Prenovato",U2=1,"Novato",U2=2,"Principiante avanzado",U2=3,"Competente",U2=4,"Proficiente",U2=5,"Master")</f>
        <v>Principiante avanzado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2</v>
      </c>
      <c r="AD2" s="20" t="str" cm="1">
        <f t="array" ref="AD2">_xlfn.IFS(AC2=0,"Prenovato",AC2=1,"Novato",AC2=2,"Principiante avanzado",AC2=3,"Competente",AC2=4,"Proficiente",AC2=5,"Master")</f>
        <v>Principiante avanzado</v>
      </c>
      <c r="AE2" s="20" t="str">
        <f t="shared" ref="AE2:AE13" si="4">IF(A2&lt;&gt;E2,"EVALUACIÓN","AUTOEVALUACIÓN")</f>
        <v>EVALUACIÓN</v>
      </c>
    </row>
    <row r="3" spans="1:31" x14ac:dyDescent="0.25">
      <c r="A3" t="s">
        <v>195</v>
      </c>
      <c r="B3" t="s">
        <v>204</v>
      </c>
      <c r="C3" t="s">
        <v>213</v>
      </c>
      <c r="D3" t="s">
        <v>214</v>
      </c>
      <c r="E3" t="s">
        <v>215</v>
      </c>
      <c r="F3" t="s">
        <v>226</v>
      </c>
      <c r="G3" t="s">
        <v>237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61</v>
      </c>
      <c r="N3" t="s">
        <v>189</v>
      </c>
      <c r="O3" t="s">
        <v>189</v>
      </c>
      <c r="P3" t="str">
        <f t="shared" si="3"/>
        <v>PERCY ENRIQUE MENDOZA ZAPATAControl de versionesEVALUACIÓN</v>
      </c>
      <c r="Q3" t="str">
        <f>BASE[[#This Row],[NombresCalificado]]&amp;BASE[[#This Row],[TipoEvaluacion]]</f>
        <v>PERCY ENRIQUE MENDOZA ZAPATAEVALUACIÓN</v>
      </c>
      <c r="R3">
        <v>4</v>
      </c>
      <c r="S3" t="s">
        <v>7</v>
      </c>
      <c r="T3" t="s">
        <v>21</v>
      </c>
      <c r="U3" s="20">
        <v>2</v>
      </c>
      <c r="V3" s="20" t="str" cm="1">
        <f t="array" ref="V3">_xlfn.IFS(U3=0,"Prenovato",U3=1,"Novato",U3=2,"Principiante avanzado",U3=3,"Competente",U3=4,"Proficiente",U3=5,"Master")</f>
        <v>Principiante avanzado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2</v>
      </c>
      <c r="AD3" s="20" t="str" cm="1">
        <f t="array" ref="AD3">_xlfn.IFS(AC3=0,"Prenovato",AC3=1,"Novato",AC3=2,"Principiante avanzado",AC3=3,"Competente",AC3=4,"Proficiente",AC3=5,"Master")</f>
        <v>Principiante avanzado</v>
      </c>
      <c r="AE3" s="20" t="str">
        <f t="shared" si="4"/>
        <v>EVALUACIÓN</v>
      </c>
    </row>
    <row r="4" spans="1:31" x14ac:dyDescent="0.25">
      <c r="A4" t="s">
        <v>195</v>
      </c>
      <c r="B4" t="s">
        <v>204</v>
      </c>
      <c r="C4" t="s">
        <v>213</v>
      </c>
      <c r="D4" t="s">
        <v>214</v>
      </c>
      <c r="E4" t="s">
        <v>215</v>
      </c>
      <c r="F4" t="s">
        <v>226</v>
      </c>
      <c r="G4" t="s">
        <v>237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249</v>
      </c>
      <c r="N4" t="s">
        <v>189</v>
      </c>
      <c r="O4" t="s">
        <v>189</v>
      </c>
      <c r="P4" t="str">
        <f t="shared" si="3"/>
        <v>PERCY ENRIQUE MENDOZA ZAPATADevOps para pruebasEVALUACIÓN</v>
      </c>
      <c r="Q4" t="str">
        <f>BASE[[#This Row],[NombresCalificado]]&amp;BASE[[#This Row],[TipoEvaluacion]]</f>
        <v>PERCY ENRIQUE MENDOZA ZAPATAEVALUACIÓN</v>
      </c>
      <c r="R4">
        <v>3</v>
      </c>
      <c r="S4" t="s">
        <v>5</v>
      </c>
      <c r="T4" t="s">
        <v>21</v>
      </c>
      <c r="U4" s="20">
        <v>2</v>
      </c>
      <c r="V4" s="20" t="str" cm="1">
        <f t="array" ref="V4">_xlfn.IFS(U4=0,"Prenovato",U4=1,"Novato",U4=2,"Principiante avanzado",U4=3,"Competente",U4=4,"Proficiente",U4=5,"Master")</f>
        <v>Principiante avanzado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2</v>
      </c>
      <c r="AD4" s="20" t="str" cm="1">
        <f t="array" ref="AD4">_xlfn.IFS(AC4=0,"Prenovato",AC4=1,"Novato",AC4=2,"Principiante avanzado",AC4=3,"Competente",AC4=4,"Proficiente",AC4=5,"Master")</f>
        <v>Principiante avanzado</v>
      </c>
      <c r="AE4" s="20" t="str">
        <f t="shared" si="4"/>
        <v>EVALUACIÓN</v>
      </c>
    </row>
    <row r="5" spans="1:31" x14ac:dyDescent="0.25">
      <c r="A5" t="s">
        <v>195</v>
      </c>
      <c r="B5" t="s">
        <v>204</v>
      </c>
      <c r="C5" t="s">
        <v>213</v>
      </c>
      <c r="D5" t="s">
        <v>214</v>
      </c>
      <c r="E5" t="s">
        <v>215</v>
      </c>
      <c r="F5" t="s">
        <v>226</v>
      </c>
      <c r="G5" t="s">
        <v>237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250</v>
      </c>
      <c r="N5" t="s">
        <v>31</v>
      </c>
      <c r="O5" t="s">
        <v>31</v>
      </c>
      <c r="P5" t="str">
        <f t="shared" si="3"/>
        <v>PERCY ENRIQUE MENDOZA ZAPATAISTQBEVALUACIÓN</v>
      </c>
      <c r="Q5" t="str">
        <f>BASE[[#This Row],[NombresCalificado]]&amp;BASE[[#This Row],[TipoEvaluacion]]</f>
        <v>PERCY ENRIQUE MENDOZA ZAPATAEVALUACIÓN</v>
      </c>
      <c r="R5">
        <v>3</v>
      </c>
      <c r="S5" t="s">
        <v>5</v>
      </c>
      <c r="T5" t="s">
        <v>21</v>
      </c>
      <c r="U5" s="20">
        <v>2</v>
      </c>
      <c r="V5" s="20" t="str" cm="1">
        <f t="array" ref="V5">_xlfn.IFS(U5=0,"Prenovato",U5=1,"Novato",U5=2,"Principiante avanzado",U5=3,"Competente",U5=4,"Proficiente",U5=5,"Master")</f>
        <v>Principiante avanzado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2</v>
      </c>
      <c r="AD5" s="20" t="str" cm="1">
        <f t="array" ref="AD5">_xlfn.IFS(AC5=0,"Prenovato",AC5=1,"Novato",AC5=2,"Principiante avanzado",AC5=3,"Competente",AC5=4,"Proficiente",AC5=5,"Master")</f>
        <v>Principiante avanzado</v>
      </c>
      <c r="AE5" s="20" t="str">
        <f t="shared" si="4"/>
        <v>EVALUACIÓN</v>
      </c>
    </row>
    <row r="6" spans="1:31" x14ac:dyDescent="0.25">
      <c r="A6" t="s">
        <v>195</v>
      </c>
      <c r="B6" t="s">
        <v>204</v>
      </c>
      <c r="C6" t="s">
        <v>213</v>
      </c>
      <c r="D6" t="s">
        <v>214</v>
      </c>
      <c r="E6" t="s">
        <v>215</v>
      </c>
      <c r="F6" t="s">
        <v>226</v>
      </c>
      <c r="G6" t="s">
        <v>237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251</v>
      </c>
      <c r="N6" t="s">
        <v>31</v>
      </c>
      <c r="O6" t="s">
        <v>31</v>
      </c>
      <c r="P6" t="str">
        <f t="shared" si="3"/>
        <v>PERCY ENRIQUE MENDOZA ZAPATATécnicas de pruebasEVALUACIÓN</v>
      </c>
      <c r="Q6" t="str">
        <f>BASE[[#This Row],[NombresCalificado]]&amp;BASE[[#This Row],[TipoEvaluacion]]</f>
        <v>PERCY ENRIQUE MENDOZA ZAPATAEVALUACIÓN</v>
      </c>
      <c r="R6">
        <v>4</v>
      </c>
      <c r="S6" t="s">
        <v>7</v>
      </c>
      <c r="T6" t="s">
        <v>21</v>
      </c>
      <c r="U6" s="20">
        <v>2</v>
      </c>
      <c r="V6" s="20" t="str" cm="1">
        <f t="array" ref="V6">_xlfn.IFS(U6=0,"Prenovato",U6=1,"Novato",U6=2,"Principiante avanzado",U6=3,"Competente",U6=4,"Proficiente",U6=5,"Master")</f>
        <v>Principiante avanzado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2</v>
      </c>
      <c r="AD6" s="20" t="str" cm="1">
        <f t="array" ref="AD6">_xlfn.IFS(AC6=0,"Prenovato",AC6=1,"Novato",AC6=2,"Principiante avanzado",AC6=3,"Competente",AC6=4,"Proficiente",AC6=5,"Master")</f>
        <v>Principiante avanzado</v>
      </c>
      <c r="AE6" s="20" t="str">
        <f t="shared" si="4"/>
        <v>EVALUACIÓN</v>
      </c>
    </row>
    <row r="7" spans="1:31" x14ac:dyDescent="0.25">
      <c r="A7" t="s">
        <v>195</v>
      </c>
      <c r="B7" t="s">
        <v>204</v>
      </c>
      <c r="C7" t="s">
        <v>213</v>
      </c>
      <c r="D7" t="s">
        <v>214</v>
      </c>
      <c r="E7" t="s">
        <v>215</v>
      </c>
      <c r="F7" t="s">
        <v>226</v>
      </c>
      <c r="G7" t="s">
        <v>237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252</v>
      </c>
      <c r="N7" t="s">
        <v>31</v>
      </c>
      <c r="O7" t="s">
        <v>31</v>
      </c>
      <c r="P7" t="str">
        <f t="shared" si="3"/>
        <v>PERCY ENRIQUE MENDOZA ZAPATABDDEVALUACIÓN</v>
      </c>
      <c r="Q7" t="str">
        <f>BASE[[#This Row],[NombresCalificado]]&amp;BASE[[#This Row],[TipoEvaluacion]]</f>
        <v>PERCY ENRIQUE MENDOZA ZAPATAEVALUACIÓN</v>
      </c>
      <c r="R7">
        <v>3</v>
      </c>
      <c r="S7" t="s">
        <v>5</v>
      </c>
      <c r="T7" t="s">
        <v>21</v>
      </c>
      <c r="U7" s="20">
        <v>2</v>
      </c>
      <c r="V7" s="20" t="str" cm="1">
        <f t="array" ref="V7">_xlfn.IFS(U7=0,"Prenovato",U7=1,"Novato",U7=2,"Principiante avanzado",U7=3,"Competente",U7=4,"Proficiente",U7=5,"Master")</f>
        <v>Principiante avanzado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2</v>
      </c>
      <c r="AD7" s="20" t="str" cm="1">
        <f t="array" ref="AD7">_xlfn.IFS(AC7=0,"Prenovato",AC7=1,"Novato",AC7=2,"Principiante avanzado",AC7=3,"Competente",AC7=4,"Proficiente",AC7=5,"Master")</f>
        <v>Principiante avanzado</v>
      </c>
      <c r="AE7" s="20" t="str">
        <f t="shared" si="4"/>
        <v>EVALUACIÓN</v>
      </c>
    </row>
    <row r="8" spans="1:31" x14ac:dyDescent="0.25">
      <c r="A8" t="s">
        <v>195</v>
      </c>
      <c r="B8" t="s">
        <v>204</v>
      </c>
      <c r="C8" t="s">
        <v>213</v>
      </c>
      <c r="D8" t="s">
        <v>214</v>
      </c>
      <c r="E8" t="s">
        <v>215</v>
      </c>
      <c r="F8" t="s">
        <v>226</v>
      </c>
      <c r="G8" t="s">
        <v>237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253</v>
      </c>
      <c r="N8" t="s">
        <v>189</v>
      </c>
      <c r="O8" t="s">
        <v>189</v>
      </c>
      <c r="P8" t="str">
        <f t="shared" si="3"/>
        <v>PERCY ENRIQUE MENDOZA ZAPATAPruebas funcionales en dispositivos móvilesEVALUACIÓN</v>
      </c>
      <c r="Q8" t="str">
        <f>BASE[[#This Row],[NombresCalificado]]&amp;BASE[[#This Row],[TipoEvaluacion]]</f>
        <v>PERCY ENRIQUE MENDOZA ZAPATAEVALUACIÓN</v>
      </c>
      <c r="R8">
        <v>4</v>
      </c>
      <c r="S8" t="s">
        <v>7</v>
      </c>
      <c r="T8" t="s">
        <v>21</v>
      </c>
      <c r="U8" s="20">
        <v>2</v>
      </c>
      <c r="V8" s="20" t="str" cm="1">
        <f t="array" ref="V8">_xlfn.IFS(U8=0,"Prenovato",U8=1,"Novato",U8=2,"Principiante avanzado",U8=3,"Competente",U8=4,"Proficiente",U8=5,"Master")</f>
        <v>Principiante avanzado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2</v>
      </c>
      <c r="AD8" s="20" t="str" cm="1">
        <f t="array" ref="AD8">_xlfn.IFS(AC8=0,"Prenovato",AC8=1,"Novato",AC8=2,"Principiante avanzado",AC8=3,"Competente",AC8=4,"Proficiente",AC8=5,"Master")</f>
        <v>Principiante avanzado</v>
      </c>
      <c r="AE8" s="20" t="str">
        <f t="shared" si="4"/>
        <v>EVALUACIÓN</v>
      </c>
    </row>
    <row r="9" spans="1:31" x14ac:dyDescent="0.25">
      <c r="A9" t="s">
        <v>195</v>
      </c>
      <c r="B9" t="s">
        <v>204</v>
      </c>
      <c r="C9" t="s">
        <v>213</v>
      </c>
      <c r="D9" t="s">
        <v>214</v>
      </c>
      <c r="E9" t="s">
        <v>215</v>
      </c>
      <c r="F9" t="s">
        <v>226</v>
      </c>
      <c r="G9" t="s">
        <v>237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254</v>
      </c>
      <c r="N9" t="s">
        <v>31</v>
      </c>
      <c r="O9" t="s">
        <v>31</v>
      </c>
      <c r="P9" t="str">
        <f t="shared" si="3"/>
        <v>PERCY ENRIQUE MENDOZA ZAPATAFundamentos de pruebas de performanceEVALUACIÓN</v>
      </c>
      <c r="Q9" t="str">
        <f>BASE[[#This Row],[NombresCalificado]]&amp;BASE[[#This Row],[TipoEvaluacion]]</f>
        <v>PERCY ENRIQUE MENDOZA ZAPATAEVALUACIÓN</v>
      </c>
      <c r="R9">
        <v>2</v>
      </c>
      <c r="S9" t="s">
        <v>4</v>
      </c>
      <c r="T9" t="s">
        <v>21</v>
      </c>
      <c r="U9" s="20">
        <v>2</v>
      </c>
      <c r="V9" s="20" t="str" cm="1">
        <f t="array" ref="V9">_xlfn.IFS(U9=0,"Prenovato",U9=1,"Novato",U9=2,"Principiante avanzado",U9=3,"Competente",U9=4,"Proficiente",U9=5,"Master")</f>
        <v>Principiante avanzado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2</v>
      </c>
      <c r="AD9" s="20" t="str" cm="1">
        <f t="array" ref="AD9">_xlfn.IFS(AC9=0,"Prenovato",AC9=1,"Novato",AC9=2,"Principiante avanzado",AC9=3,"Competente",AC9=4,"Proficiente",AC9=5,"Master")</f>
        <v>Principiante avanzado</v>
      </c>
      <c r="AE9" s="20" t="str">
        <f t="shared" si="4"/>
        <v>EVALUACIÓN</v>
      </c>
    </row>
    <row r="10" spans="1:31" x14ac:dyDescent="0.25">
      <c r="A10" t="s">
        <v>195</v>
      </c>
      <c r="B10" t="s">
        <v>204</v>
      </c>
      <c r="C10" t="s">
        <v>213</v>
      </c>
      <c r="D10" t="s">
        <v>214</v>
      </c>
      <c r="E10" t="s">
        <v>215</v>
      </c>
      <c r="F10" t="s">
        <v>226</v>
      </c>
      <c r="G10" t="s">
        <v>237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255</v>
      </c>
      <c r="N10" t="s">
        <v>189</v>
      </c>
      <c r="O10" t="s">
        <v>189</v>
      </c>
      <c r="P10" t="str">
        <f t="shared" si="3"/>
        <v>PERCY ENRIQUE MENDOZA ZAPATATécnicas de pruebas de performanceEVALUACIÓN</v>
      </c>
      <c r="Q10" t="str">
        <f>BASE[[#This Row],[NombresCalificado]]&amp;BASE[[#This Row],[TipoEvaluacion]]</f>
        <v>PERCY ENRIQUE MENDOZA ZAPATAEVALUACIÓN</v>
      </c>
      <c r="R10">
        <v>2</v>
      </c>
      <c r="S10" t="s">
        <v>4</v>
      </c>
      <c r="T10" t="s">
        <v>21</v>
      </c>
      <c r="U10" s="20">
        <v>2</v>
      </c>
      <c r="V10" s="20" t="str" cm="1">
        <f t="array" ref="V10">_xlfn.IFS(U10=0,"Prenovato",U10=1,"Novato",U10=2,"Principiante avanzado",U10=3,"Competente",U10=4,"Proficiente",U10=5,"Master")</f>
        <v>Principiante avanzado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2</v>
      </c>
      <c r="AD10" s="20" t="str" cm="1">
        <f t="array" ref="AD10">_xlfn.IFS(AC10=0,"Prenovato",AC10=1,"Novato",AC10=2,"Principiante avanzado",AC10=3,"Competente",AC10=4,"Proficiente",AC10=5,"Master")</f>
        <v>Principiante avanzado</v>
      </c>
      <c r="AE10" s="20" t="str">
        <f t="shared" si="4"/>
        <v>EVALUACIÓN</v>
      </c>
    </row>
    <row r="11" spans="1:31" x14ac:dyDescent="0.25">
      <c r="A11" t="s">
        <v>195</v>
      </c>
      <c r="B11" t="s">
        <v>204</v>
      </c>
      <c r="C11" t="s">
        <v>213</v>
      </c>
      <c r="D11" t="s">
        <v>214</v>
      </c>
      <c r="E11" t="s">
        <v>215</v>
      </c>
      <c r="F11" t="s">
        <v>226</v>
      </c>
      <c r="G11" t="s">
        <v>237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256</v>
      </c>
      <c r="N11" t="s">
        <v>189</v>
      </c>
      <c r="O11" t="s">
        <v>189</v>
      </c>
      <c r="P11" t="str">
        <f t="shared" si="3"/>
        <v>PERCY ENRIQUE MENDOZA ZAPATAPruebas de SeguridadEVALUACIÓN</v>
      </c>
      <c r="Q11" t="str">
        <f>BASE[[#This Row],[NombresCalificado]]&amp;BASE[[#This Row],[TipoEvaluacion]]</f>
        <v>PERCY ENRIQUE MENDOZA ZAPATAEVALUACIÓN</v>
      </c>
      <c r="R11">
        <v>2</v>
      </c>
      <c r="S11" t="s">
        <v>4</v>
      </c>
      <c r="T11" t="s">
        <v>21</v>
      </c>
      <c r="U11" s="20">
        <v>2</v>
      </c>
      <c r="V11" s="20" t="str" cm="1">
        <f t="array" ref="V11">_xlfn.IFS(U11=0,"Prenovato",U11=1,"Novato",U11=2,"Principiante avanzado",U11=3,"Competente",U11=4,"Proficiente",U11=5,"Master")</f>
        <v>Principiante avanzado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2</v>
      </c>
      <c r="AD11" s="20" t="str" cm="1">
        <f t="array" ref="AD11">_xlfn.IFS(AC11=0,"Prenovato",AC11=1,"Novato",AC11=2,"Principiante avanzado",AC11=3,"Competente",AC11=4,"Proficiente",AC11=5,"Master")</f>
        <v>Principiante avanzado</v>
      </c>
      <c r="AE11" s="20" t="str">
        <f t="shared" si="4"/>
        <v>EVALUACIÓN</v>
      </c>
    </row>
    <row r="12" spans="1:31" x14ac:dyDescent="0.25">
      <c r="A12" t="s">
        <v>195</v>
      </c>
      <c r="B12" t="s">
        <v>204</v>
      </c>
      <c r="C12" t="s">
        <v>213</v>
      </c>
      <c r="D12" t="s">
        <v>214</v>
      </c>
      <c r="E12" t="s">
        <v>215</v>
      </c>
      <c r="F12" t="s">
        <v>226</v>
      </c>
      <c r="G12" t="s">
        <v>237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257</v>
      </c>
      <c r="N12" t="s">
        <v>189</v>
      </c>
      <c r="O12" t="s">
        <v>189</v>
      </c>
      <c r="P12" t="str">
        <f t="shared" si="3"/>
        <v>PERCY ENRIQUE MENDOZA ZAPATAPruebas NO-funcionales en dispositivos móvilesEVALUACIÓN</v>
      </c>
      <c r="Q12" t="str">
        <f>BASE[[#This Row],[NombresCalificado]]&amp;BASE[[#This Row],[TipoEvaluacion]]</f>
        <v>PERCY ENRIQUE MENDOZA ZAPATAEVALUACIÓN</v>
      </c>
      <c r="R12">
        <v>2</v>
      </c>
      <c r="S12" t="s">
        <v>4</v>
      </c>
      <c r="T12" t="s">
        <v>21</v>
      </c>
      <c r="U12" s="20">
        <v>2</v>
      </c>
      <c r="V12" s="20" t="str" cm="1">
        <f t="array" ref="V12">_xlfn.IFS(U12=0,"Prenovato",U12=1,"Novato",U12=2,"Principiante avanzado",U12=3,"Competente",U12=4,"Proficiente",U12=5,"Master")</f>
        <v>Principiante avanzado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2</v>
      </c>
      <c r="AD12" s="20" t="str" cm="1">
        <f t="array" ref="AD12">_xlfn.IFS(AC12=0,"Prenovato",AC12=1,"Novato",AC12=2,"Principiante avanzado",AC12=3,"Competente",AC12=4,"Proficiente",AC12=5,"Master")</f>
        <v>Principiante avanzado</v>
      </c>
      <c r="AE12" s="20" t="str">
        <f t="shared" si="4"/>
        <v>EVALUACIÓN</v>
      </c>
    </row>
    <row r="13" spans="1:31" x14ac:dyDescent="0.25">
      <c r="A13" t="s">
        <v>195</v>
      </c>
      <c r="B13" t="s">
        <v>204</v>
      </c>
      <c r="C13" t="s">
        <v>213</v>
      </c>
      <c r="D13" t="s">
        <v>214</v>
      </c>
      <c r="E13" t="s">
        <v>215</v>
      </c>
      <c r="F13" t="s">
        <v>226</v>
      </c>
      <c r="G13" t="s">
        <v>237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258</v>
      </c>
      <c r="N13" t="s">
        <v>189</v>
      </c>
      <c r="O13" t="s">
        <v>189</v>
      </c>
      <c r="P13" t="str">
        <f t="shared" si="3"/>
        <v>PERCY ENRIQUE MENDOZA ZAPATAAdministración de datos de pruebasEVALUACIÓN</v>
      </c>
      <c r="Q13" t="str">
        <f>BASE[[#This Row],[NombresCalificado]]&amp;BASE[[#This Row],[TipoEvaluacion]]</f>
        <v>PERCY ENRIQUE MENDOZA ZAPATAEVALUACIÓN</v>
      </c>
      <c r="R13">
        <v>4</v>
      </c>
      <c r="S13" t="s">
        <v>7</v>
      </c>
      <c r="T13" t="s">
        <v>21</v>
      </c>
      <c r="U13" s="20">
        <v>2</v>
      </c>
      <c r="V13" s="20" t="str" cm="1">
        <f t="array" ref="V13">_xlfn.IFS(U13=0,"Prenovato",U13=1,"Novato",U13=2,"Principiante avanzado",U13=3,"Competente",U13=4,"Proficiente",U13=5,"Master")</f>
        <v>Principiante avanzado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2</v>
      </c>
      <c r="AD13" s="20" t="str" cm="1">
        <f t="array" ref="AD13">_xlfn.IFS(AC13=0,"Prenovato",AC13=1,"Novato",AC13=2,"Principiante avanzado",AC13=3,"Competente",AC13=4,"Proficiente",AC13=5,"Master")</f>
        <v>Principiante avanzado</v>
      </c>
      <c r="AE13" s="20" t="str">
        <f t="shared" si="4"/>
        <v>EVALUACIÓN</v>
      </c>
    </row>
    <row r="14" spans="1:31" x14ac:dyDescent="0.25">
      <c r="A14" t="s">
        <v>195</v>
      </c>
      <c r="B14" t="s">
        <v>204</v>
      </c>
      <c r="C14" t="s">
        <v>213</v>
      </c>
      <c r="D14" t="s">
        <v>214</v>
      </c>
      <c r="E14" t="s">
        <v>215</v>
      </c>
      <c r="F14" t="s">
        <v>226</v>
      </c>
      <c r="G14" t="s">
        <v>237</v>
      </c>
      <c r="H14" s="4"/>
      <c r="I14" s="1">
        <f t="shared" ref="I14:I45" ca="1" si="5">DATEDIF(H14,TODAY(),"m")</f>
        <v>1481</v>
      </c>
      <c r="J14" s="1" t="str">
        <f t="shared" ref="J14:J45" ca="1" si="6">IF(I14&lt;=3,"1. Menor o igual a 3 meses",IF(I14&lt;=6,"2. Entre 4 - 6 meses","3. Mayor a 6 meses"))</f>
        <v>3. Mayor a 6 meses</v>
      </c>
      <c r="K14" t="str">
        <f t="shared" ref="K14:K45" si="7">IF(COUNTIFS($E$2:$E$205,E14,$O$2:$O$205,"PRINCIPAL",$R$2:$R$205,0)&gt;0,"SI","NO")</f>
        <v>NO</v>
      </c>
      <c r="L14" t="s">
        <v>188</v>
      </c>
      <c r="M14" t="s">
        <v>259</v>
      </c>
      <c r="N14" t="s">
        <v>31</v>
      </c>
      <c r="O14" t="s">
        <v>31</v>
      </c>
      <c r="P14" t="str">
        <f t="shared" ref="P14:P45" si="8">F14&amp;M14&amp;AE14</f>
        <v>PERCY ENRIQUE MENDOZA ZAPATAAdministración de casos de prueba y escenariosEVALUACIÓN</v>
      </c>
      <c r="Q14" t="str">
        <f>BASE[[#This Row],[NombresCalificado]]&amp;BASE[[#This Row],[TipoEvaluacion]]</f>
        <v>PERCY ENRIQUE MENDOZA ZAPATAEVALUACIÓN</v>
      </c>
      <c r="R14">
        <v>4</v>
      </c>
      <c r="S14" t="s">
        <v>7</v>
      </c>
      <c r="T14" t="s">
        <v>21</v>
      </c>
      <c r="U14" s="20">
        <v>2</v>
      </c>
      <c r="V14" s="20" t="str" cm="1">
        <f t="array" ref="V14">_xlfn.IFS(U14=0,"Prenovato",U14=1,"Novato",U14=2,"Principiante avanzado",U14=3,"Competente",U14=4,"Proficiente",U14=5,"Master")</f>
        <v>Principiante avanzado</v>
      </c>
      <c r="W14" s="20">
        <v>4</v>
      </c>
      <c r="X14" s="20" t="str" cm="1">
        <f t="array" ref="X14">_xlfn.IFS(W14=0,"No evidenciado",W14=1,"Novato",W14=2,"Principiante avanzado",W14=3,"Competente",W14=4,"Proficiente",W14=5,"Master")</f>
        <v>Proficiente</v>
      </c>
      <c r="Y14" s="20">
        <v>4</v>
      </c>
      <c r="Z14" s="20" t="str" cm="1">
        <f t="array" ref="Z14">_xlfn.IFS(Y14=0,"No evidenciado",Y14=1,"Novato",Y14=2,"Principiante avanzado",Y14=3,"Competente",Y14=4,"Proficiente",Y14=5,"Master")</f>
        <v>Proficiente</v>
      </c>
      <c r="AA14" s="20">
        <v>4</v>
      </c>
      <c r="AB14" s="20" t="str" cm="1">
        <f t="array" ref="AB14">_xlfn.IFS(AA14=0,"No evidenciado",AA14=1,"Novato",AA14=2,"Principiante avanzado",AA14=3,"Competente",AA14=4,"Proficiente",AA14=5,"Master")</f>
        <v>Proficiente</v>
      </c>
      <c r="AC14" s="20">
        <v>2</v>
      </c>
      <c r="AD14" s="20" t="str" cm="1">
        <f t="array" ref="AD14">_xlfn.IFS(AC14=0,"Prenovato",AC14=1,"Novato",AC14=2,"Principiante avanzado",AC14=3,"Competente",AC14=4,"Proficiente",AC14=5,"Master")</f>
        <v>Principiante avanzado</v>
      </c>
      <c r="AE14" s="20" t="str">
        <f t="shared" ref="AE14:AE45" si="9">IF(A14&lt;&gt;E14,"EVALUACIÓN","AUTOEVALUACIÓN")</f>
        <v>EVALUACIÓN</v>
      </c>
    </row>
    <row r="15" spans="1:31" x14ac:dyDescent="0.25">
      <c r="A15" t="s">
        <v>195</v>
      </c>
      <c r="B15" t="s">
        <v>204</v>
      </c>
      <c r="C15" t="s">
        <v>213</v>
      </c>
      <c r="D15" t="s">
        <v>214</v>
      </c>
      <c r="E15" t="s">
        <v>215</v>
      </c>
      <c r="F15" t="s">
        <v>226</v>
      </c>
      <c r="G15" t="s">
        <v>237</v>
      </c>
      <c r="H15" s="4"/>
      <c r="I15" s="1">
        <f t="shared" ca="1" si="5"/>
        <v>1481</v>
      </c>
      <c r="J15" s="1" t="str">
        <f t="shared" ca="1" si="6"/>
        <v>3. Mayor a 6 meses</v>
      </c>
      <c r="K15" t="str">
        <f t="shared" si="7"/>
        <v>NO</v>
      </c>
      <c r="L15" t="s">
        <v>188</v>
      </c>
      <c r="M15" t="s">
        <v>260</v>
      </c>
      <c r="N15" t="s">
        <v>31</v>
      </c>
      <c r="O15" t="s">
        <v>31</v>
      </c>
      <c r="P15" t="str">
        <f t="shared" si="8"/>
        <v>PERCY ENRIQUE MENDOZA ZAPATAEstrategias de pruebasEVALUACIÓN</v>
      </c>
      <c r="Q15" t="str">
        <f>BASE[[#This Row],[NombresCalificado]]&amp;BASE[[#This Row],[TipoEvaluacion]]</f>
        <v>PERCY ENRIQUE MENDOZA ZAPATAEVALUACIÓN</v>
      </c>
      <c r="R15">
        <v>4</v>
      </c>
      <c r="S15" t="s">
        <v>7</v>
      </c>
      <c r="T15" t="s">
        <v>21</v>
      </c>
      <c r="U15" s="20">
        <v>2</v>
      </c>
      <c r="V15" s="20" t="str" cm="1">
        <f t="array" ref="V15">_xlfn.IFS(U15=0,"Prenovato",U15=1,"Novato",U15=2,"Principiante avanzado",U15=3,"Competente",U15=4,"Proficiente",U15=5,"Master")</f>
        <v>Principiante avanzado</v>
      </c>
      <c r="W15" s="20">
        <v>4</v>
      </c>
      <c r="X15" s="20" t="str" cm="1">
        <f t="array" ref="X15">_xlfn.IFS(W15=0,"No evidenciado",W15=1,"Novato",W15=2,"Principiante avanzado",W15=3,"Competente",W15=4,"Proficiente",W15=5,"Master")</f>
        <v>Proficiente</v>
      </c>
      <c r="Y15" s="20">
        <v>4</v>
      </c>
      <c r="Z15" s="20" t="str" cm="1">
        <f t="array" ref="Z15">_xlfn.IFS(Y15=0,"No evidenciado",Y15=1,"Novato",Y15=2,"Principiante avanzado",Y15=3,"Competente",Y15=4,"Proficiente",Y15=5,"Master")</f>
        <v>Proficiente</v>
      </c>
      <c r="AA15" s="20">
        <v>4</v>
      </c>
      <c r="AB15" s="20" t="str" cm="1">
        <f t="array" ref="AB15">_xlfn.IFS(AA15=0,"No evidenciado",AA15=1,"Novato",AA15=2,"Principiante avanzado",AA15=3,"Competente",AA15=4,"Proficiente",AA15=5,"Master")</f>
        <v>Proficiente</v>
      </c>
      <c r="AC15" s="20">
        <v>2</v>
      </c>
      <c r="AD15" s="20" t="str" cm="1">
        <f t="array" ref="AD15">_xlfn.IFS(AC15=0,"Prenovato",AC15=1,"Novato",AC15=2,"Principiante avanzado",AC15=3,"Competente",AC15=4,"Proficiente",AC15=5,"Master")</f>
        <v>Principiante avanzado</v>
      </c>
      <c r="AE15" s="20" t="str">
        <f t="shared" si="9"/>
        <v>EVALUACIÓN</v>
      </c>
    </row>
    <row r="16" spans="1:31" x14ac:dyDescent="0.25">
      <c r="A16" t="s">
        <v>195</v>
      </c>
      <c r="B16" t="s">
        <v>204</v>
      </c>
      <c r="C16" t="s">
        <v>213</v>
      </c>
      <c r="D16" t="s">
        <v>214</v>
      </c>
      <c r="E16" t="s">
        <v>215</v>
      </c>
      <c r="F16" t="s">
        <v>226</v>
      </c>
      <c r="G16" t="s">
        <v>237</v>
      </c>
      <c r="H16" s="4"/>
      <c r="I16" s="1">
        <f t="shared" ca="1" si="5"/>
        <v>1481</v>
      </c>
      <c r="J16" s="1" t="str">
        <f t="shared" ca="1" si="6"/>
        <v>3. Mayor a 6 meses</v>
      </c>
      <c r="K16" t="str">
        <f t="shared" si="7"/>
        <v>NO</v>
      </c>
      <c r="L16" t="s">
        <v>188</v>
      </c>
      <c r="M16" t="s">
        <v>261</v>
      </c>
      <c r="N16" t="s">
        <v>189</v>
      </c>
      <c r="O16" t="s">
        <v>189</v>
      </c>
      <c r="P16" t="str">
        <f t="shared" si="8"/>
        <v>PERCY ENRIQUE MENDOZA ZAPATAPatrones de diseño de pruebasEVALUACIÓN</v>
      </c>
      <c r="Q16" t="str">
        <f>BASE[[#This Row],[NombresCalificado]]&amp;BASE[[#This Row],[TipoEvaluacion]]</f>
        <v>PERCY ENRIQUE MENDOZA ZAPATAEVALUACIÓN</v>
      </c>
      <c r="R16">
        <v>4</v>
      </c>
      <c r="S16" t="s">
        <v>7</v>
      </c>
      <c r="T16" t="s">
        <v>21</v>
      </c>
      <c r="U16" s="20">
        <v>2</v>
      </c>
      <c r="V16" s="20" t="str" cm="1">
        <f t="array" ref="V16">_xlfn.IFS(U16=0,"Prenovato",U16=1,"Novato",U16=2,"Principiante avanzado",U16=3,"Competente",U16=4,"Proficiente",U16=5,"Master")</f>
        <v>Principiante avanzado</v>
      </c>
      <c r="W16" s="20">
        <v>4</v>
      </c>
      <c r="X16" s="20" t="str" cm="1">
        <f t="array" ref="X16">_xlfn.IFS(W16=0,"No evidenciado",W16=1,"Novato",W16=2,"Principiante avanzado",W16=3,"Competente",W16=4,"Proficiente",W16=5,"Master")</f>
        <v>Proficiente</v>
      </c>
      <c r="Y16" s="20">
        <v>4</v>
      </c>
      <c r="Z16" s="20" t="str" cm="1">
        <f t="array" ref="Z16">_xlfn.IFS(Y16=0,"No evidenciado",Y16=1,"Novato",Y16=2,"Principiante avanzado",Y16=3,"Competente",Y16=4,"Proficiente",Y16=5,"Master")</f>
        <v>Proficiente</v>
      </c>
      <c r="AA16" s="20">
        <v>4</v>
      </c>
      <c r="AB16" s="20" t="str" cm="1">
        <f t="array" ref="AB16">_xlfn.IFS(AA16=0,"No evidenciado",AA16=1,"Novato",AA16=2,"Principiante avanzado",AA16=3,"Competente",AA16=4,"Proficiente",AA16=5,"Master")</f>
        <v>Proficiente</v>
      </c>
      <c r="AC16" s="20">
        <v>2</v>
      </c>
      <c r="AD16" s="20" t="str" cm="1">
        <f t="array" ref="AD16">_xlfn.IFS(AC16=0,"Prenovato",AC16=1,"Novato",AC16=2,"Principiante avanzado",AC16=3,"Competente",AC16=4,"Proficiente",AC16=5,"Master")</f>
        <v>Principiante avanzado</v>
      </c>
      <c r="AE16" s="20" t="str">
        <f t="shared" si="9"/>
        <v>EVALUACIÓN</v>
      </c>
    </row>
    <row r="17" spans="1:31" x14ac:dyDescent="0.25">
      <c r="A17" t="s">
        <v>195</v>
      </c>
      <c r="B17" t="s">
        <v>204</v>
      </c>
      <c r="C17" t="s">
        <v>213</v>
      </c>
      <c r="D17" t="s">
        <v>214</v>
      </c>
      <c r="E17" t="s">
        <v>215</v>
      </c>
      <c r="F17" t="s">
        <v>226</v>
      </c>
      <c r="G17" t="s">
        <v>237</v>
      </c>
      <c r="H17" s="4"/>
      <c r="I17" s="1">
        <f t="shared" ca="1" si="5"/>
        <v>1481</v>
      </c>
      <c r="J17" s="1" t="str">
        <f t="shared" ca="1" si="6"/>
        <v>3. Mayor a 6 meses</v>
      </c>
      <c r="K17" t="str">
        <f t="shared" si="7"/>
        <v>NO</v>
      </c>
      <c r="L17" t="s">
        <v>188</v>
      </c>
      <c r="M17" t="s">
        <v>262</v>
      </c>
      <c r="N17" t="s">
        <v>189</v>
      </c>
      <c r="O17" t="s">
        <v>189</v>
      </c>
      <c r="P17" t="str">
        <f t="shared" si="8"/>
        <v>PERCY ENRIQUE MENDOZA ZAPATAPruebas de BackendEVALUACIÓN</v>
      </c>
      <c r="Q17" t="str">
        <f>BASE[[#This Row],[NombresCalificado]]&amp;BASE[[#This Row],[TipoEvaluacion]]</f>
        <v>PERCY ENRIQUE MENDOZA ZAPATAEVALUACIÓN</v>
      </c>
      <c r="R17">
        <v>4</v>
      </c>
      <c r="S17" t="s">
        <v>7</v>
      </c>
      <c r="T17" t="s">
        <v>21</v>
      </c>
      <c r="U17" s="20">
        <v>2</v>
      </c>
      <c r="V17" s="20" t="str" cm="1">
        <f t="array" ref="V17">_xlfn.IFS(U17=0,"Prenovato",U17=1,"Novato",U17=2,"Principiante avanzado",U17=3,"Competente",U17=4,"Proficiente",U17=5,"Master")</f>
        <v>Principiante avanzado</v>
      </c>
      <c r="W17" s="20">
        <v>4</v>
      </c>
      <c r="X17" s="20" t="str" cm="1">
        <f t="array" ref="X17">_xlfn.IFS(W17=0,"No evidenciado",W17=1,"Novato",W17=2,"Principiante avanzado",W17=3,"Competente",W17=4,"Proficiente",W17=5,"Master")</f>
        <v>Proficiente</v>
      </c>
      <c r="Y17" s="20">
        <v>4</v>
      </c>
      <c r="Z17" s="20" t="str" cm="1">
        <f t="array" ref="Z17">_xlfn.IFS(Y17=0,"No evidenciado",Y17=1,"Novato",Y17=2,"Principiante avanzado",Y17=3,"Competente",Y17=4,"Proficiente",Y17=5,"Master")</f>
        <v>Proficiente</v>
      </c>
      <c r="AA17" s="20">
        <v>4</v>
      </c>
      <c r="AB17" s="20" t="str" cm="1">
        <f t="array" ref="AB17">_xlfn.IFS(AA17=0,"No evidenciado",AA17=1,"Novato",AA17=2,"Principiante avanzado",AA17=3,"Competente",AA17=4,"Proficiente",AA17=5,"Master")</f>
        <v>Proficiente</v>
      </c>
      <c r="AC17" s="20">
        <v>2</v>
      </c>
      <c r="AD17" s="20" t="str" cm="1">
        <f t="array" ref="AD17">_xlfn.IFS(AC17=0,"Prenovato",AC17=1,"Novato",AC17=2,"Principiante avanzado",AC17=3,"Competente",AC17=4,"Proficiente",AC17=5,"Master")</f>
        <v>Principiante avanzado</v>
      </c>
      <c r="AE17" s="20" t="str">
        <f t="shared" si="9"/>
        <v>EVALUACIÓN</v>
      </c>
    </row>
    <row r="18" spans="1:31" x14ac:dyDescent="0.25">
      <c r="A18" t="s">
        <v>195</v>
      </c>
      <c r="B18" t="s">
        <v>204</v>
      </c>
      <c r="C18" t="s">
        <v>213</v>
      </c>
      <c r="D18" t="s">
        <v>214</v>
      </c>
      <c r="E18" t="s">
        <v>215</v>
      </c>
      <c r="F18" t="s">
        <v>226</v>
      </c>
      <c r="G18" t="s">
        <v>237</v>
      </c>
      <c r="H18" s="4"/>
      <c r="I18" s="1">
        <f t="shared" ca="1" si="5"/>
        <v>1481</v>
      </c>
      <c r="J18" s="1" t="str">
        <f t="shared" ca="1" si="6"/>
        <v>3. Mayor a 6 meses</v>
      </c>
      <c r="K18" t="str">
        <f t="shared" si="7"/>
        <v>NO</v>
      </c>
      <c r="L18" t="s">
        <v>188</v>
      </c>
      <c r="M18" t="s">
        <v>263</v>
      </c>
      <c r="N18" t="s">
        <v>189</v>
      </c>
      <c r="O18" t="s">
        <v>189</v>
      </c>
      <c r="P18" t="str">
        <f t="shared" si="8"/>
        <v>PERCY ENRIQUE MENDOZA ZAPATAPruebas web de escritorioEVALUACIÓN</v>
      </c>
      <c r="Q18" t="str">
        <f>BASE[[#This Row],[NombresCalificado]]&amp;BASE[[#This Row],[TipoEvaluacion]]</f>
        <v>PERCY ENRIQUE MENDOZA ZAPATAEVALUACIÓN</v>
      </c>
      <c r="R18">
        <v>4</v>
      </c>
      <c r="S18" t="s">
        <v>7</v>
      </c>
      <c r="T18" t="s">
        <v>21</v>
      </c>
      <c r="U18" s="20">
        <v>2</v>
      </c>
      <c r="V18" s="20" t="str" cm="1">
        <f t="array" ref="V18">_xlfn.IFS(U18=0,"Prenovato",U18=1,"Novato",U18=2,"Principiante avanzado",U18=3,"Competente",U18=4,"Proficiente",U18=5,"Master")</f>
        <v>Principiante avanzado</v>
      </c>
      <c r="W18" s="20">
        <v>4</v>
      </c>
      <c r="X18" s="20" t="str" cm="1">
        <f t="array" ref="X18">_xlfn.IFS(W18=0,"No evidenciado",W18=1,"Novato",W18=2,"Principiante avanzado",W18=3,"Competente",W18=4,"Proficiente",W18=5,"Master")</f>
        <v>Proficiente</v>
      </c>
      <c r="Y18" s="20">
        <v>4</v>
      </c>
      <c r="Z18" s="20" t="str" cm="1">
        <f t="array" ref="Z18">_xlfn.IFS(Y18=0,"No evidenciado",Y18=1,"Novato",Y18=2,"Principiante avanzado",Y18=3,"Competente",Y18=4,"Proficiente",Y18=5,"Master")</f>
        <v>Proficiente</v>
      </c>
      <c r="AA18" s="20">
        <v>4</v>
      </c>
      <c r="AB18" s="20" t="str" cm="1">
        <f t="array" ref="AB18">_xlfn.IFS(AA18=0,"No evidenciado",AA18=1,"Novato",AA18=2,"Principiante avanzado",AA18=3,"Competente",AA18=4,"Proficiente",AA18=5,"Master")</f>
        <v>Proficiente</v>
      </c>
      <c r="AC18" s="20">
        <v>2</v>
      </c>
      <c r="AD18" s="20" t="str" cm="1">
        <f t="array" ref="AD18">_xlfn.IFS(AC18=0,"Prenovato",AC18=1,"Novato",AC18=2,"Principiante avanzado",AC18=3,"Competente",AC18=4,"Proficiente",AC18=5,"Master")</f>
        <v>Principiante avanzado</v>
      </c>
      <c r="AE18" s="20" t="str">
        <f t="shared" si="9"/>
        <v>EVALUACIÓN</v>
      </c>
    </row>
    <row r="19" spans="1:31" x14ac:dyDescent="0.25">
      <c r="A19" t="s">
        <v>196</v>
      </c>
      <c r="B19" t="s">
        <v>205</v>
      </c>
      <c r="C19" t="s">
        <v>188</v>
      </c>
      <c r="D19" t="s">
        <v>214</v>
      </c>
      <c r="E19" t="s">
        <v>203</v>
      </c>
      <c r="F19" t="s">
        <v>212</v>
      </c>
      <c r="G19" t="s">
        <v>238</v>
      </c>
      <c r="H19" s="4"/>
      <c r="I19" s="1">
        <f t="shared" ca="1" si="5"/>
        <v>1481</v>
      </c>
      <c r="J19" s="1" t="str">
        <f t="shared" ca="1" si="6"/>
        <v>3. Mayor a 6 meses</v>
      </c>
      <c r="K19" t="str">
        <f t="shared" si="7"/>
        <v>NO</v>
      </c>
      <c r="L19" t="s">
        <v>188</v>
      </c>
      <c r="M19" t="s">
        <v>60</v>
      </c>
      <c r="N19" t="s">
        <v>189</v>
      </c>
      <c r="O19" t="s">
        <v>189</v>
      </c>
      <c r="P19" t="str">
        <f t="shared" si="8"/>
        <v>JESUS DAVID MUNERA ALVAREZProgramaciónEVALUACIÓN</v>
      </c>
      <c r="Q19" t="str">
        <f>BASE[[#This Row],[NombresCalificado]]&amp;BASE[[#This Row],[TipoEvaluacion]]</f>
        <v>JESUS DAVID MUNERA ALVAREZEVALUACIÓN</v>
      </c>
      <c r="R19">
        <v>3</v>
      </c>
      <c r="S19" t="s">
        <v>5</v>
      </c>
      <c r="T19" t="s">
        <v>21</v>
      </c>
      <c r="U19" s="20">
        <v>3</v>
      </c>
      <c r="V19" s="20" t="str" cm="1">
        <f t="array" ref="V19">_xlfn.IFS(U19=0,"Prenovato",U19=1,"Novato",U19=2,"Principiante avanzado",U19=3,"Competente",U19=4,"Proficiente",U19=5,"Master")</f>
        <v>Competente</v>
      </c>
      <c r="W19" s="20">
        <v>3</v>
      </c>
      <c r="X19" s="20" t="str" cm="1">
        <f t="array" ref="X19">_xlfn.IFS(W19=0,"No evidenciado",W19=1,"Novato",W19=2,"Principiante avanzado",W19=3,"Competente",W19=4,"Proficiente",W19=5,"Master")</f>
        <v>Competente</v>
      </c>
      <c r="Y19" s="20">
        <v>3</v>
      </c>
      <c r="Z19" s="20" t="str" cm="1">
        <f t="array" ref="Z19">_xlfn.IFS(Y19=0,"No evidenciado",Y19=1,"Novato",Y19=2,"Principiante avanzado",Y19=3,"Competente",Y19=4,"Proficiente",Y19=5,"Master")</f>
        <v>Competente</v>
      </c>
      <c r="AA19" s="20">
        <v>3</v>
      </c>
      <c r="AB19" s="20" t="str" cm="1">
        <f t="array" ref="AB19">_xlfn.IFS(AA19=0,"No evidenciado",AA19=1,"Novato",AA19=2,"Principiante avanzado",AA19=3,"Competente",AA19=4,"Proficiente",AA19=5,"Master")</f>
        <v>Competente</v>
      </c>
      <c r="AC19" s="20">
        <v>3</v>
      </c>
      <c r="AD19" s="20" t="str" cm="1">
        <f t="array" ref="AD19">_xlfn.IFS(AC19=0,"Prenovato",AC19=1,"Novato",AC19=2,"Principiante avanzado",AC19=3,"Competente",AC19=4,"Proficiente",AC19=5,"Master")</f>
        <v>Competente</v>
      </c>
      <c r="AE19" s="20" t="str">
        <f t="shared" si="9"/>
        <v>EVALUACIÓN</v>
      </c>
    </row>
    <row r="20" spans="1:31" x14ac:dyDescent="0.25">
      <c r="A20" t="s">
        <v>196</v>
      </c>
      <c r="B20" t="s">
        <v>205</v>
      </c>
      <c r="C20" t="s">
        <v>188</v>
      </c>
      <c r="D20" t="s">
        <v>214</v>
      </c>
      <c r="E20" t="s">
        <v>203</v>
      </c>
      <c r="F20" t="s">
        <v>212</v>
      </c>
      <c r="G20" t="s">
        <v>238</v>
      </c>
      <c r="H20" s="4"/>
      <c r="I20" s="1">
        <f t="shared" ca="1" si="5"/>
        <v>1481</v>
      </c>
      <c r="J20" s="1" t="str">
        <f t="shared" ca="1" si="6"/>
        <v>3. Mayor a 6 meses</v>
      </c>
      <c r="K20" t="str">
        <f t="shared" si="7"/>
        <v>NO</v>
      </c>
      <c r="L20" t="s">
        <v>188</v>
      </c>
      <c r="M20" t="s">
        <v>61</v>
      </c>
      <c r="N20" t="s">
        <v>189</v>
      </c>
      <c r="O20" t="s">
        <v>189</v>
      </c>
      <c r="P20" t="str">
        <f t="shared" si="8"/>
        <v>JESUS DAVID MUNERA ALVAREZControl de versionesEVALUACIÓN</v>
      </c>
      <c r="Q20" t="str">
        <f>BASE[[#This Row],[NombresCalificado]]&amp;BASE[[#This Row],[TipoEvaluacion]]</f>
        <v>JESUS DAVID MUNERA ALVAREZEVALUACIÓN</v>
      </c>
      <c r="R20">
        <v>3</v>
      </c>
      <c r="S20" t="s">
        <v>5</v>
      </c>
      <c r="T20" t="s">
        <v>21</v>
      </c>
      <c r="U20" s="20">
        <v>3</v>
      </c>
      <c r="V20" s="20" t="str" cm="1">
        <f t="array" ref="V20">_xlfn.IFS(U20=0,"Prenovato",U20=1,"Novato",U20=2,"Principiante avanzado",U20=3,"Competente",U20=4,"Proficiente",U20=5,"Master")</f>
        <v>Competente</v>
      </c>
      <c r="W20" s="20">
        <v>3</v>
      </c>
      <c r="X20" s="20" t="str" cm="1">
        <f t="array" ref="X20">_xlfn.IFS(W20=0,"No evidenciado",W20=1,"Novato",W20=2,"Principiante avanzado",W20=3,"Competente",W20=4,"Proficiente",W20=5,"Master")</f>
        <v>Competente</v>
      </c>
      <c r="Y20" s="20">
        <v>3</v>
      </c>
      <c r="Z20" s="20" t="str" cm="1">
        <f t="array" ref="Z20">_xlfn.IFS(Y20=0,"No evidenciado",Y20=1,"Novato",Y20=2,"Principiante avanzado",Y20=3,"Competente",Y20=4,"Proficiente",Y20=5,"Master")</f>
        <v>Competente</v>
      </c>
      <c r="AA20" s="20">
        <v>3</v>
      </c>
      <c r="AB20" s="20" t="str" cm="1">
        <f t="array" ref="AB20">_xlfn.IFS(AA20=0,"No evidenciado",AA20=1,"Novato",AA20=2,"Principiante avanzado",AA20=3,"Competente",AA20=4,"Proficiente",AA20=5,"Master")</f>
        <v>Competente</v>
      </c>
      <c r="AC20" s="20">
        <v>3</v>
      </c>
      <c r="AD20" s="20" t="str" cm="1">
        <f t="array" ref="AD20">_xlfn.IFS(AC20=0,"Prenovato",AC20=1,"Novato",AC20=2,"Principiante avanzado",AC20=3,"Competente",AC20=4,"Proficiente",AC20=5,"Master")</f>
        <v>Competente</v>
      </c>
      <c r="AE20" s="20" t="str">
        <f t="shared" si="9"/>
        <v>EVALUACIÓN</v>
      </c>
    </row>
    <row r="21" spans="1:31" x14ac:dyDescent="0.25">
      <c r="A21" t="s">
        <v>196</v>
      </c>
      <c r="B21" t="s">
        <v>205</v>
      </c>
      <c r="C21" t="s">
        <v>188</v>
      </c>
      <c r="D21" t="s">
        <v>214</v>
      </c>
      <c r="E21" t="s">
        <v>203</v>
      </c>
      <c r="F21" t="s">
        <v>212</v>
      </c>
      <c r="G21" t="s">
        <v>238</v>
      </c>
      <c r="H21" s="4"/>
      <c r="I21" s="1">
        <f t="shared" ca="1" si="5"/>
        <v>1481</v>
      </c>
      <c r="J21" s="1" t="str">
        <f t="shared" ca="1" si="6"/>
        <v>3. Mayor a 6 meses</v>
      </c>
      <c r="K21" t="str">
        <f t="shared" si="7"/>
        <v>NO</v>
      </c>
      <c r="L21" t="s">
        <v>188</v>
      </c>
      <c r="M21" t="s">
        <v>249</v>
      </c>
      <c r="N21" t="s">
        <v>189</v>
      </c>
      <c r="O21" t="s">
        <v>189</v>
      </c>
      <c r="P21" t="str">
        <f t="shared" si="8"/>
        <v>JESUS DAVID MUNERA ALVAREZDevOps para pruebasEVALUACIÓN</v>
      </c>
      <c r="Q21" t="str">
        <f>BASE[[#This Row],[NombresCalificado]]&amp;BASE[[#This Row],[TipoEvaluacion]]</f>
        <v>JESUS DAVID MUNERA ALVAREZEVALUACIÓN</v>
      </c>
      <c r="R21">
        <v>3</v>
      </c>
      <c r="S21" t="s">
        <v>5</v>
      </c>
      <c r="T21" t="s">
        <v>21</v>
      </c>
      <c r="U21" s="20">
        <v>3</v>
      </c>
      <c r="V21" s="20" t="str" cm="1">
        <f t="array" ref="V21">_xlfn.IFS(U21=0,"Prenovato",U21=1,"Novato",U21=2,"Principiante avanzado",U21=3,"Competente",U21=4,"Proficiente",U21=5,"Master")</f>
        <v>Competente</v>
      </c>
      <c r="W21" s="20">
        <v>3</v>
      </c>
      <c r="X21" s="20" t="str" cm="1">
        <f t="array" ref="X21">_xlfn.IFS(W21=0,"No evidenciado",W21=1,"Novato",W21=2,"Principiante avanzado",W21=3,"Competente",W21=4,"Proficiente",W21=5,"Master")</f>
        <v>Competente</v>
      </c>
      <c r="Y21" s="20">
        <v>3</v>
      </c>
      <c r="Z21" s="20" t="str" cm="1">
        <f t="array" ref="Z21">_xlfn.IFS(Y21=0,"No evidenciado",Y21=1,"Novato",Y21=2,"Principiante avanzado",Y21=3,"Competente",Y21=4,"Proficiente",Y21=5,"Master")</f>
        <v>Competente</v>
      </c>
      <c r="AA21" s="20">
        <v>3</v>
      </c>
      <c r="AB21" s="20" t="str" cm="1">
        <f t="array" ref="AB21">_xlfn.IFS(AA21=0,"No evidenciado",AA21=1,"Novato",AA21=2,"Principiante avanzado",AA21=3,"Competente",AA21=4,"Proficiente",AA21=5,"Master")</f>
        <v>Competente</v>
      </c>
      <c r="AC21" s="20">
        <v>3</v>
      </c>
      <c r="AD21" s="20" t="str" cm="1">
        <f t="array" ref="AD21">_xlfn.IFS(AC21=0,"Prenovato",AC21=1,"Novato",AC21=2,"Principiante avanzado",AC21=3,"Competente",AC21=4,"Proficiente",AC21=5,"Master")</f>
        <v>Competente</v>
      </c>
      <c r="AE21" s="20" t="str">
        <f t="shared" si="9"/>
        <v>EVALUACIÓN</v>
      </c>
    </row>
    <row r="22" spans="1:31" x14ac:dyDescent="0.25">
      <c r="A22" t="s">
        <v>196</v>
      </c>
      <c r="B22" t="s">
        <v>205</v>
      </c>
      <c r="C22" t="s">
        <v>188</v>
      </c>
      <c r="D22" t="s">
        <v>214</v>
      </c>
      <c r="E22" t="s">
        <v>203</v>
      </c>
      <c r="F22" t="s">
        <v>212</v>
      </c>
      <c r="G22" t="s">
        <v>238</v>
      </c>
      <c r="H22" s="4"/>
      <c r="I22" s="1">
        <f t="shared" ca="1" si="5"/>
        <v>1481</v>
      </c>
      <c r="J22" s="1" t="str">
        <f t="shared" ca="1" si="6"/>
        <v>3. Mayor a 6 meses</v>
      </c>
      <c r="K22" t="str">
        <f t="shared" si="7"/>
        <v>NO</v>
      </c>
      <c r="L22" t="s">
        <v>188</v>
      </c>
      <c r="M22" t="s">
        <v>250</v>
      </c>
      <c r="N22" t="s">
        <v>31</v>
      </c>
      <c r="O22" t="s">
        <v>31</v>
      </c>
      <c r="P22" t="str">
        <f t="shared" si="8"/>
        <v>JESUS DAVID MUNERA ALVAREZISTQBEVALUACIÓN</v>
      </c>
      <c r="Q22" t="str">
        <f>BASE[[#This Row],[NombresCalificado]]&amp;BASE[[#This Row],[TipoEvaluacion]]</f>
        <v>JESUS DAVID MUNERA ALVAREZEVALUACIÓN</v>
      </c>
      <c r="R22">
        <v>4</v>
      </c>
      <c r="S22" t="s">
        <v>7</v>
      </c>
      <c r="T22" t="s">
        <v>21</v>
      </c>
      <c r="U22" s="20">
        <v>3</v>
      </c>
      <c r="V22" s="20" t="str" cm="1">
        <f t="array" ref="V22">_xlfn.IFS(U22=0,"Prenovato",U22=1,"Novato",U22=2,"Principiante avanzado",U22=3,"Competente",U22=4,"Proficiente",U22=5,"Master")</f>
        <v>Competente</v>
      </c>
      <c r="W22" s="20">
        <v>3</v>
      </c>
      <c r="X22" s="20" t="str" cm="1">
        <f t="array" ref="X22">_xlfn.IFS(W22=0,"No evidenciado",W22=1,"Novato",W22=2,"Principiante avanzado",W22=3,"Competente",W22=4,"Proficiente",W22=5,"Master")</f>
        <v>Competente</v>
      </c>
      <c r="Y22" s="20">
        <v>3</v>
      </c>
      <c r="Z22" s="20" t="str" cm="1">
        <f t="array" ref="Z22">_xlfn.IFS(Y22=0,"No evidenciado",Y22=1,"Novato",Y22=2,"Principiante avanzado",Y22=3,"Competente",Y22=4,"Proficiente",Y22=5,"Master")</f>
        <v>Competente</v>
      </c>
      <c r="AA22" s="20">
        <v>3</v>
      </c>
      <c r="AB22" s="20" t="str" cm="1">
        <f t="array" ref="AB22">_xlfn.IFS(AA22=0,"No evidenciado",AA22=1,"Novato",AA22=2,"Principiante avanzado",AA22=3,"Competente",AA22=4,"Proficiente",AA22=5,"Master")</f>
        <v>Competente</v>
      </c>
      <c r="AC22" s="20">
        <v>3</v>
      </c>
      <c r="AD22" s="20" t="str" cm="1">
        <f t="array" ref="AD22">_xlfn.IFS(AC22=0,"Prenovato",AC22=1,"Novato",AC22=2,"Principiante avanzado",AC22=3,"Competente",AC22=4,"Proficiente",AC22=5,"Master")</f>
        <v>Competente</v>
      </c>
      <c r="AE22" s="20" t="str">
        <f t="shared" si="9"/>
        <v>EVALUACIÓN</v>
      </c>
    </row>
    <row r="23" spans="1:31" x14ac:dyDescent="0.25">
      <c r="A23" t="s">
        <v>196</v>
      </c>
      <c r="B23" t="s">
        <v>205</v>
      </c>
      <c r="C23" t="s">
        <v>188</v>
      </c>
      <c r="D23" t="s">
        <v>214</v>
      </c>
      <c r="E23" t="s">
        <v>203</v>
      </c>
      <c r="F23" t="s">
        <v>212</v>
      </c>
      <c r="G23" t="s">
        <v>238</v>
      </c>
      <c r="H23" s="4"/>
      <c r="I23" s="1">
        <f t="shared" ca="1" si="5"/>
        <v>1481</v>
      </c>
      <c r="J23" s="1" t="str">
        <f t="shared" ca="1" si="6"/>
        <v>3. Mayor a 6 meses</v>
      </c>
      <c r="K23" t="str">
        <f t="shared" si="7"/>
        <v>NO</v>
      </c>
      <c r="L23" t="s">
        <v>188</v>
      </c>
      <c r="M23" t="s">
        <v>251</v>
      </c>
      <c r="N23" t="s">
        <v>31</v>
      </c>
      <c r="O23" t="s">
        <v>31</v>
      </c>
      <c r="P23" t="str">
        <f t="shared" si="8"/>
        <v>JESUS DAVID MUNERA ALVAREZTécnicas de pruebasEVALUACIÓN</v>
      </c>
      <c r="Q23" t="str">
        <f>BASE[[#This Row],[NombresCalificado]]&amp;BASE[[#This Row],[TipoEvaluacion]]</f>
        <v>JESUS DAVID MUNERA ALVAREZEVALUACIÓN</v>
      </c>
      <c r="R23">
        <v>3</v>
      </c>
      <c r="S23" t="s">
        <v>5</v>
      </c>
      <c r="T23" t="s">
        <v>21</v>
      </c>
      <c r="U23" s="20">
        <v>3</v>
      </c>
      <c r="V23" s="20" t="str" cm="1">
        <f t="array" ref="V23">_xlfn.IFS(U23=0,"Prenovato",U23=1,"Novato",U23=2,"Principiante avanzado",U23=3,"Competente",U23=4,"Proficiente",U23=5,"Master")</f>
        <v>Competente</v>
      </c>
      <c r="W23" s="20">
        <v>3</v>
      </c>
      <c r="X23" s="20" t="str" cm="1">
        <f t="array" ref="X23">_xlfn.IFS(W23=0,"No evidenciado",W23=1,"Novato",W23=2,"Principiante avanzado",W23=3,"Competente",W23=4,"Proficiente",W23=5,"Master")</f>
        <v>Competente</v>
      </c>
      <c r="Y23" s="20">
        <v>3</v>
      </c>
      <c r="Z23" s="20" t="str" cm="1">
        <f t="array" ref="Z23">_xlfn.IFS(Y23=0,"No evidenciado",Y23=1,"Novato",Y23=2,"Principiante avanzado",Y23=3,"Competente",Y23=4,"Proficiente",Y23=5,"Master")</f>
        <v>Competente</v>
      </c>
      <c r="AA23" s="20">
        <v>3</v>
      </c>
      <c r="AB23" s="20" t="str" cm="1">
        <f t="array" ref="AB23">_xlfn.IFS(AA23=0,"No evidenciado",AA23=1,"Novato",AA23=2,"Principiante avanzado",AA23=3,"Competente",AA23=4,"Proficiente",AA23=5,"Master")</f>
        <v>Competente</v>
      </c>
      <c r="AC23" s="20">
        <v>3</v>
      </c>
      <c r="AD23" s="20" t="str" cm="1">
        <f t="array" ref="AD23">_xlfn.IFS(AC23=0,"Prenovato",AC23=1,"Novato",AC23=2,"Principiante avanzado",AC23=3,"Competente",AC23=4,"Proficiente",AC23=5,"Master")</f>
        <v>Competente</v>
      </c>
      <c r="AE23" s="20" t="str">
        <f t="shared" si="9"/>
        <v>EVALUACIÓN</v>
      </c>
    </row>
    <row r="24" spans="1:31" x14ac:dyDescent="0.25">
      <c r="A24" t="s">
        <v>196</v>
      </c>
      <c r="B24" t="s">
        <v>205</v>
      </c>
      <c r="C24" t="s">
        <v>188</v>
      </c>
      <c r="D24" t="s">
        <v>214</v>
      </c>
      <c r="E24" t="s">
        <v>203</v>
      </c>
      <c r="F24" t="s">
        <v>212</v>
      </c>
      <c r="G24" t="s">
        <v>238</v>
      </c>
      <c r="H24" s="4"/>
      <c r="I24" s="1">
        <f t="shared" ca="1" si="5"/>
        <v>1481</v>
      </c>
      <c r="J24" s="1" t="str">
        <f t="shared" ca="1" si="6"/>
        <v>3. Mayor a 6 meses</v>
      </c>
      <c r="K24" t="str">
        <f t="shared" si="7"/>
        <v>NO</v>
      </c>
      <c r="L24" t="s">
        <v>188</v>
      </c>
      <c r="M24" t="s">
        <v>252</v>
      </c>
      <c r="N24" t="s">
        <v>31</v>
      </c>
      <c r="O24" t="s">
        <v>31</v>
      </c>
      <c r="P24" t="str">
        <f t="shared" si="8"/>
        <v>JESUS DAVID MUNERA ALVAREZBDDEVALUACIÓN</v>
      </c>
      <c r="Q24" t="str">
        <f>BASE[[#This Row],[NombresCalificado]]&amp;BASE[[#This Row],[TipoEvaluacion]]</f>
        <v>JESUS DAVID MUNERA ALVAREZEVALUACIÓN</v>
      </c>
      <c r="R24">
        <v>3</v>
      </c>
      <c r="S24" t="s">
        <v>5</v>
      </c>
      <c r="T24" t="s">
        <v>21</v>
      </c>
      <c r="U24" s="20">
        <v>3</v>
      </c>
      <c r="V24" s="20" t="str" cm="1">
        <f t="array" ref="V24">_xlfn.IFS(U24=0,"Prenovato",U24=1,"Novato",U24=2,"Principiante avanzado",U24=3,"Competente",U24=4,"Proficiente",U24=5,"Master")</f>
        <v>Competente</v>
      </c>
      <c r="W24" s="20">
        <v>3</v>
      </c>
      <c r="X24" s="20" t="str" cm="1">
        <f t="array" ref="X24">_xlfn.IFS(W24=0,"No evidenciado",W24=1,"Novato",W24=2,"Principiante avanzado",W24=3,"Competente",W24=4,"Proficiente",W24=5,"Master")</f>
        <v>Competente</v>
      </c>
      <c r="Y24" s="20">
        <v>3</v>
      </c>
      <c r="Z24" s="20" t="str" cm="1">
        <f t="array" ref="Z24">_xlfn.IFS(Y24=0,"No evidenciado",Y24=1,"Novato",Y24=2,"Principiante avanzado",Y24=3,"Competente",Y24=4,"Proficiente",Y24=5,"Master")</f>
        <v>Competente</v>
      </c>
      <c r="AA24" s="20">
        <v>3</v>
      </c>
      <c r="AB24" s="20" t="str" cm="1">
        <f t="array" ref="AB24">_xlfn.IFS(AA24=0,"No evidenciado",AA24=1,"Novato",AA24=2,"Principiante avanzado",AA24=3,"Competente",AA24=4,"Proficiente",AA24=5,"Master")</f>
        <v>Competente</v>
      </c>
      <c r="AC24" s="20">
        <v>3</v>
      </c>
      <c r="AD24" s="20" t="str" cm="1">
        <f t="array" ref="AD24">_xlfn.IFS(AC24=0,"Prenovato",AC24=1,"Novato",AC24=2,"Principiante avanzado",AC24=3,"Competente",AC24=4,"Proficiente",AC24=5,"Master")</f>
        <v>Competente</v>
      </c>
      <c r="AE24" s="20" t="str">
        <f t="shared" si="9"/>
        <v>EVALUACIÓN</v>
      </c>
    </row>
    <row r="25" spans="1:31" x14ac:dyDescent="0.25">
      <c r="A25" t="s">
        <v>196</v>
      </c>
      <c r="B25" t="s">
        <v>205</v>
      </c>
      <c r="C25" t="s">
        <v>188</v>
      </c>
      <c r="D25" t="s">
        <v>214</v>
      </c>
      <c r="E25" t="s">
        <v>203</v>
      </c>
      <c r="F25" t="s">
        <v>212</v>
      </c>
      <c r="G25" t="s">
        <v>238</v>
      </c>
      <c r="H25" s="4"/>
      <c r="I25" s="1">
        <f t="shared" ca="1" si="5"/>
        <v>1481</v>
      </c>
      <c r="J25" s="1" t="str">
        <f t="shared" ca="1" si="6"/>
        <v>3. Mayor a 6 meses</v>
      </c>
      <c r="K25" t="str">
        <f t="shared" si="7"/>
        <v>NO</v>
      </c>
      <c r="L25" t="s">
        <v>188</v>
      </c>
      <c r="M25" t="s">
        <v>253</v>
      </c>
      <c r="N25" t="s">
        <v>189</v>
      </c>
      <c r="O25" t="s">
        <v>189</v>
      </c>
      <c r="P25" t="str">
        <f t="shared" si="8"/>
        <v>JESUS DAVID MUNERA ALVAREZPruebas funcionales en dispositivos móvilesEVALUACIÓN</v>
      </c>
      <c r="Q25" t="str">
        <f>BASE[[#This Row],[NombresCalificado]]&amp;BASE[[#This Row],[TipoEvaluacion]]</f>
        <v>JESUS DAVID MUNERA ALVAREZEVALUACIÓN</v>
      </c>
      <c r="R25">
        <v>3</v>
      </c>
      <c r="S25" t="s">
        <v>5</v>
      </c>
      <c r="T25" t="s">
        <v>21</v>
      </c>
      <c r="U25" s="20">
        <v>3</v>
      </c>
      <c r="V25" s="20" t="str" cm="1">
        <f t="array" ref="V25">_xlfn.IFS(U25=0,"Prenovato",U25=1,"Novato",U25=2,"Principiante avanzado",U25=3,"Competente",U25=4,"Proficiente",U25=5,"Master")</f>
        <v>Competente</v>
      </c>
      <c r="W25" s="20">
        <v>3</v>
      </c>
      <c r="X25" s="20" t="str" cm="1">
        <f t="array" ref="X25">_xlfn.IFS(W25=0,"No evidenciado",W25=1,"Novato",W25=2,"Principiante avanzado",W25=3,"Competente",W25=4,"Proficiente",W25=5,"Master")</f>
        <v>Competente</v>
      </c>
      <c r="Y25" s="20">
        <v>3</v>
      </c>
      <c r="Z25" s="20" t="str" cm="1">
        <f t="array" ref="Z25">_xlfn.IFS(Y25=0,"No evidenciado",Y25=1,"Novato",Y25=2,"Principiante avanzado",Y25=3,"Competente",Y25=4,"Proficiente",Y25=5,"Master")</f>
        <v>Competente</v>
      </c>
      <c r="AA25" s="20">
        <v>3</v>
      </c>
      <c r="AB25" s="20" t="str" cm="1">
        <f t="array" ref="AB25">_xlfn.IFS(AA25=0,"No evidenciado",AA25=1,"Novato",AA25=2,"Principiante avanzado",AA25=3,"Competente",AA25=4,"Proficiente",AA25=5,"Master")</f>
        <v>Competente</v>
      </c>
      <c r="AC25" s="20">
        <v>3</v>
      </c>
      <c r="AD25" s="20" t="str" cm="1">
        <f t="array" ref="AD25">_xlfn.IFS(AC25=0,"Prenovato",AC25=1,"Novato",AC25=2,"Principiante avanzado",AC25=3,"Competente",AC25=4,"Proficiente",AC25=5,"Master")</f>
        <v>Competente</v>
      </c>
      <c r="AE25" s="20" t="str">
        <f t="shared" si="9"/>
        <v>EVALUACIÓN</v>
      </c>
    </row>
    <row r="26" spans="1:31" x14ac:dyDescent="0.25">
      <c r="A26" t="s">
        <v>196</v>
      </c>
      <c r="B26" t="s">
        <v>205</v>
      </c>
      <c r="C26" t="s">
        <v>188</v>
      </c>
      <c r="D26" t="s">
        <v>214</v>
      </c>
      <c r="E26" t="s">
        <v>203</v>
      </c>
      <c r="F26" t="s">
        <v>212</v>
      </c>
      <c r="G26" t="s">
        <v>238</v>
      </c>
      <c r="H26" s="4"/>
      <c r="I26" s="1">
        <f t="shared" ca="1" si="5"/>
        <v>1481</v>
      </c>
      <c r="J26" s="1" t="str">
        <f t="shared" ca="1" si="6"/>
        <v>3. Mayor a 6 meses</v>
      </c>
      <c r="K26" t="str">
        <f t="shared" si="7"/>
        <v>NO</v>
      </c>
      <c r="L26" t="s">
        <v>188</v>
      </c>
      <c r="M26" t="s">
        <v>254</v>
      </c>
      <c r="N26" t="s">
        <v>31</v>
      </c>
      <c r="O26" t="s">
        <v>31</v>
      </c>
      <c r="P26" t="str">
        <f t="shared" si="8"/>
        <v>JESUS DAVID MUNERA ALVAREZFundamentos de pruebas de performanceEVALUACIÓN</v>
      </c>
      <c r="Q26" t="str">
        <f>BASE[[#This Row],[NombresCalificado]]&amp;BASE[[#This Row],[TipoEvaluacion]]</f>
        <v>JESUS DAVID MUNERA ALVAREZEVALUACIÓN</v>
      </c>
      <c r="R26">
        <v>3</v>
      </c>
      <c r="S26" t="s">
        <v>5</v>
      </c>
      <c r="T26" t="s">
        <v>21</v>
      </c>
      <c r="U26" s="20">
        <v>3</v>
      </c>
      <c r="V26" s="20" t="str" cm="1">
        <f t="array" ref="V26">_xlfn.IFS(U26=0,"Prenovato",U26=1,"Novato",U26=2,"Principiante avanzado",U26=3,"Competente",U26=4,"Proficiente",U26=5,"Master")</f>
        <v>Competente</v>
      </c>
      <c r="W26" s="20">
        <v>3</v>
      </c>
      <c r="X26" s="20" t="str" cm="1">
        <f t="array" ref="X26">_xlfn.IFS(W26=0,"No evidenciado",W26=1,"Novato",W26=2,"Principiante avanzado",W26=3,"Competente",W26=4,"Proficiente",W26=5,"Master")</f>
        <v>Competente</v>
      </c>
      <c r="Y26" s="20">
        <v>3</v>
      </c>
      <c r="Z26" s="20" t="str" cm="1">
        <f t="array" ref="Z26">_xlfn.IFS(Y26=0,"No evidenciado",Y26=1,"Novato",Y26=2,"Principiante avanzado",Y26=3,"Competente",Y26=4,"Proficiente",Y26=5,"Master")</f>
        <v>Competente</v>
      </c>
      <c r="AA26" s="20">
        <v>3</v>
      </c>
      <c r="AB26" s="20" t="str" cm="1">
        <f t="array" ref="AB26">_xlfn.IFS(AA26=0,"No evidenciado",AA26=1,"Novato",AA26=2,"Principiante avanzado",AA26=3,"Competente",AA26=4,"Proficiente",AA26=5,"Master")</f>
        <v>Competente</v>
      </c>
      <c r="AC26" s="20">
        <v>3</v>
      </c>
      <c r="AD26" s="20" t="str" cm="1">
        <f t="array" ref="AD26">_xlfn.IFS(AC26=0,"Prenovato",AC26=1,"Novato",AC26=2,"Principiante avanzado",AC26=3,"Competente",AC26=4,"Proficiente",AC26=5,"Master")</f>
        <v>Competente</v>
      </c>
      <c r="AE26" s="20" t="str">
        <f t="shared" si="9"/>
        <v>EVALUACIÓN</v>
      </c>
    </row>
    <row r="27" spans="1:31" x14ac:dyDescent="0.25">
      <c r="A27" t="s">
        <v>196</v>
      </c>
      <c r="B27" t="s">
        <v>205</v>
      </c>
      <c r="C27" t="s">
        <v>188</v>
      </c>
      <c r="D27" t="s">
        <v>214</v>
      </c>
      <c r="E27" t="s">
        <v>203</v>
      </c>
      <c r="F27" t="s">
        <v>212</v>
      </c>
      <c r="G27" t="s">
        <v>238</v>
      </c>
      <c r="H27" s="4"/>
      <c r="I27" s="1">
        <f t="shared" ca="1" si="5"/>
        <v>1481</v>
      </c>
      <c r="J27" s="1" t="str">
        <f t="shared" ca="1" si="6"/>
        <v>3. Mayor a 6 meses</v>
      </c>
      <c r="K27" t="str">
        <f t="shared" si="7"/>
        <v>NO</v>
      </c>
      <c r="L27" t="s">
        <v>188</v>
      </c>
      <c r="M27" t="s">
        <v>255</v>
      </c>
      <c r="N27" t="s">
        <v>189</v>
      </c>
      <c r="O27" t="s">
        <v>189</v>
      </c>
      <c r="P27" t="str">
        <f t="shared" si="8"/>
        <v>JESUS DAVID MUNERA ALVAREZTécnicas de pruebas de performanceEVALUACIÓN</v>
      </c>
      <c r="Q27" t="str">
        <f>BASE[[#This Row],[NombresCalificado]]&amp;BASE[[#This Row],[TipoEvaluacion]]</f>
        <v>JESUS DAVID MUNERA ALVAREZEVALUACIÓN</v>
      </c>
      <c r="R27">
        <v>2</v>
      </c>
      <c r="S27" t="s">
        <v>4</v>
      </c>
      <c r="T27" t="s">
        <v>21</v>
      </c>
      <c r="U27" s="20">
        <v>3</v>
      </c>
      <c r="V27" s="20" t="str" cm="1">
        <f t="array" ref="V27">_xlfn.IFS(U27=0,"Prenovato",U27=1,"Novato",U27=2,"Principiante avanzado",U27=3,"Competente",U27=4,"Proficiente",U27=5,"Master")</f>
        <v>Competente</v>
      </c>
      <c r="W27" s="20">
        <v>3</v>
      </c>
      <c r="X27" s="20" t="str" cm="1">
        <f t="array" ref="X27">_xlfn.IFS(W27=0,"No evidenciado",W27=1,"Novato",W27=2,"Principiante avanzado",W27=3,"Competente",W27=4,"Proficiente",W27=5,"Master")</f>
        <v>Competente</v>
      </c>
      <c r="Y27" s="20">
        <v>3</v>
      </c>
      <c r="Z27" s="20" t="str" cm="1">
        <f t="array" ref="Z27">_xlfn.IFS(Y27=0,"No evidenciado",Y27=1,"Novato",Y27=2,"Principiante avanzado",Y27=3,"Competente",Y27=4,"Proficiente",Y27=5,"Master")</f>
        <v>Competente</v>
      </c>
      <c r="AA27" s="20">
        <v>3</v>
      </c>
      <c r="AB27" s="20" t="str" cm="1">
        <f t="array" ref="AB27">_xlfn.IFS(AA27=0,"No evidenciado",AA27=1,"Novato",AA27=2,"Principiante avanzado",AA27=3,"Competente",AA27=4,"Proficiente",AA27=5,"Master")</f>
        <v>Competente</v>
      </c>
      <c r="AC27" s="20">
        <v>3</v>
      </c>
      <c r="AD27" s="20" t="str" cm="1">
        <f t="array" ref="AD27">_xlfn.IFS(AC27=0,"Prenovato",AC27=1,"Novato",AC27=2,"Principiante avanzado",AC27=3,"Competente",AC27=4,"Proficiente",AC27=5,"Master")</f>
        <v>Competente</v>
      </c>
      <c r="AE27" s="20" t="str">
        <f t="shared" si="9"/>
        <v>EVALUACIÓN</v>
      </c>
    </row>
    <row r="28" spans="1:31" x14ac:dyDescent="0.25">
      <c r="A28" t="s">
        <v>196</v>
      </c>
      <c r="B28" t="s">
        <v>205</v>
      </c>
      <c r="C28" t="s">
        <v>188</v>
      </c>
      <c r="D28" t="s">
        <v>214</v>
      </c>
      <c r="E28" t="s">
        <v>203</v>
      </c>
      <c r="F28" t="s">
        <v>212</v>
      </c>
      <c r="G28" t="s">
        <v>238</v>
      </c>
      <c r="H28" s="4"/>
      <c r="I28" s="1">
        <f t="shared" ca="1" si="5"/>
        <v>1481</v>
      </c>
      <c r="J28" s="1" t="str">
        <f t="shared" ca="1" si="6"/>
        <v>3. Mayor a 6 meses</v>
      </c>
      <c r="K28" t="str">
        <f t="shared" si="7"/>
        <v>NO</v>
      </c>
      <c r="L28" t="s">
        <v>188</v>
      </c>
      <c r="M28" t="s">
        <v>256</v>
      </c>
      <c r="N28" t="s">
        <v>189</v>
      </c>
      <c r="O28" t="s">
        <v>189</v>
      </c>
      <c r="P28" t="str">
        <f t="shared" si="8"/>
        <v>JESUS DAVID MUNERA ALVAREZPruebas de SeguridadEVALUACIÓN</v>
      </c>
      <c r="Q28" t="str">
        <f>BASE[[#This Row],[NombresCalificado]]&amp;BASE[[#This Row],[TipoEvaluacion]]</f>
        <v>JESUS DAVID MUNERA ALVAREZEVALUACIÓN</v>
      </c>
      <c r="R28">
        <v>1</v>
      </c>
      <c r="S28" t="s">
        <v>6</v>
      </c>
      <c r="T28" t="s">
        <v>21</v>
      </c>
      <c r="U28" s="20">
        <v>3</v>
      </c>
      <c r="V28" s="20" t="str" cm="1">
        <f t="array" ref="V28">_xlfn.IFS(U28=0,"Prenovato",U28=1,"Novato",U28=2,"Principiante avanzado",U28=3,"Competente",U28=4,"Proficiente",U28=5,"Master")</f>
        <v>Competente</v>
      </c>
      <c r="W28" s="20">
        <v>3</v>
      </c>
      <c r="X28" s="20" t="str" cm="1">
        <f t="array" ref="X28">_xlfn.IFS(W28=0,"No evidenciado",W28=1,"Novato",W28=2,"Principiante avanzado",W28=3,"Competente",W28=4,"Proficiente",W28=5,"Master")</f>
        <v>Competente</v>
      </c>
      <c r="Y28" s="20">
        <v>3</v>
      </c>
      <c r="Z28" s="20" t="str" cm="1">
        <f t="array" ref="Z28">_xlfn.IFS(Y28=0,"No evidenciado",Y28=1,"Novato",Y28=2,"Principiante avanzado",Y28=3,"Competente",Y28=4,"Proficiente",Y28=5,"Master")</f>
        <v>Competente</v>
      </c>
      <c r="AA28" s="20">
        <v>3</v>
      </c>
      <c r="AB28" s="20" t="str" cm="1">
        <f t="array" ref="AB28">_xlfn.IFS(AA28=0,"No evidenciado",AA28=1,"Novato",AA28=2,"Principiante avanzado",AA28=3,"Competente",AA28=4,"Proficiente",AA28=5,"Master")</f>
        <v>Competente</v>
      </c>
      <c r="AC28" s="20">
        <v>3</v>
      </c>
      <c r="AD28" s="20" t="str" cm="1">
        <f t="array" ref="AD28">_xlfn.IFS(AC28=0,"Prenovato",AC28=1,"Novato",AC28=2,"Principiante avanzado",AC28=3,"Competente",AC28=4,"Proficiente",AC28=5,"Master")</f>
        <v>Competente</v>
      </c>
      <c r="AE28" s="20" t="str">
        <f t="shared" si="9"/>
        <v>EVALUACIÓN</v>
      </c>
    </row>
    <row r="29" spans="1:31" x14ac:dyDescent="0.25">
      <c r="A29" t="s">
        <v>196</v>
      </c>
      <c r="B29" t="s">
        <v>205</v>
      </c>
      <c r="C29" t="s">
        <v>188</v>
      </c>
      <c r="D29" t="s">
        <v>214</v>
      </c>
      <c r="E29" t="s">
        <v>203</v>
      </c>
      <c r="F29" t="s">
        <v>212</v>
      </c>
      <c r="G29" t="s">
        <v>238</v>
      </c>
      <c r="H29" s="4"/>
      <c r="I29" s="1">
        <f t="shared" ca="1" si="5"/>
        <v>1481</v>
      </c>
      <c r="J29" s="1" t="str">
        <f t="shared" ca="1" si="6"/>
        <v>3. Mayor a 6 meses</v>
      </c>
      <c r="K29" t="str">
        <f t="shared" si="7"/>
        <v>NO</v>
      </c>
      <c r="L29" t="s">
        <v>188</v>
      </c>
      <c r="M29" t="s">
        <v>257</v>
      </c>
      <c r="N29" t="s">
        <v>189</v>
      </c>
      <c r="O29" t="s">
        <v>189</v>
      </c>
      <c r="P29" t="str">
        <f t="shared" si="8"/>
        <v>JESUS DAVID MUNERA ALVAREZPruebas NO-funcionales en dispositivos móvilesEVALUACIÓN</v>
      </c>
      <c r="Q29" t="str">
        <f>BASE[[#This Row],[NombresCalificado]]&amp;BASE[[#This Row],[TipoEvaluacion]]</f>
        <v>JESUS DAVID MUNERA ALVAREZEVALUACIÓN</v>
      </c>
      <c r="R29">
        <v>1</v>
      </c>
      <c r="S29" t="s">
        <v>6</v>
      </c>
      <c r="T29" t="s">
        <v>21</v>
      </c>
      <c r="U29" s="20">
        <v>3</v>
      </c>
      <c r="V29" s="20" t="str" cm="1">
        <f t="array" ref="V29">_xlfn.IFS(U29=0,"Prenovato",U29=1,"Novato",U29=2,"Principiante avanzado",U29=3,"Competente",U29=4,"Proficiente",U29=5,"Master")</f>
        <v>Competente</v>
      </c>
      <c r="W29" s="20">
        <v>3</v>
      </c>
      <c r="X29" s="20" t="str" cm="1">
        <f t="array" ref="X29">_xlfn.IFS(W29=0,"No evidenciado",W29=1,"Novato",W29=2,"Principiante avanzado",W29=3,"Competente",W29=4,"Proficiente",W29=5,"Master")</f>
        <v>Competente</v>
      </c>
      <c r="Y29" s="20">
        <v>3</v>
      </c>
      <c r="Z29" s="20" t="str" cm="1">
        <f t="array" ref="Z29">_xlfn.IFS(Y29=0,"No evidenciado",Y29=1,"Novato",Y29=2,"Principiante avanzado",Y29=3,"Competente",Y29=4,"Proficiente",Y29=5,"Master")</f>
        <v>Competente</v>
      </c>
      <c r="AA29" s="20">
        <v>3</v>
      </c>
      <c r="AB29" s="20" t="str" cm="1">
        <f t="array" ref="AB29">_xlfn.IFS(AA29=0,"No evidenciado",AA29=1,"Novato",AA29=2,"Principiante avanzado",AA29=3,"Competente",AA29=4,"Proficiente",AA29=5,"Master")</f>
        <v>Competente</v>
      </c>
      <c r="AC29" s="20">
        <v>3</v>
      </c>
      <c r="AD29" s="20" t="str" cm="1">
        <f t="array" ref="AD29">_xlfn.IFS(AC29=0,"Prenovato",AC29=1,"Novato",AC29=2,"Principiante avanzado",AC29=3,"Competente",AC29=4,"Proficiente",AC29=5,"Master")</f>
        <v>Competente</v>
      </c>
      <c r="AE29" s="20" t="str">
        <f t="shared" si="9"/>
        <v>EVALUACIÓN</v>
      </c>
    </row>
    <row r="30" spans="1:31" x14ac:dyDescent="0.25">
      <c r="A30" t="s">
        <v>196</v>
      </c>
      <c r="B30" t="s">
        <v>205</v>
      </c>
      <c r="C30" t="s">
        <v>188</v>
      </c>
      <c r="D30" t="s">
        <v>214</v>
      </c>
      <c r="E30" t="s">
        <v>203</v>
      </c>
      <c r="F30" t="s">
        <v>212</v>
      </c>
      <c r="G30" t="s">
        <v>238</v>
      </c>
      <c r="H30" s="4"/>
      <c r="I30" s="1">
        <f t="shared" ca="1" si="5"/>
        <v>1481</v>
      </c>
      <c r="J30" s="1" t="str">
        <f t="shared" ca="1" si="6"/>
        <v>3. Mayor a 6 meses</v>
      </c>
      <c r="K30" t="str">
        <f t="shared" si="7"/>
        <v>NO</v>
      </c>
      <c r="L30" t="s">
        <v>188</v>
      </c>
      <c r="M30" t="s">
        <v>258</v>
      </c>
      <c r="N30" t="s">
        <v>189</v>
      </c>
      <c r="O30" t="s">
        <v>189</v>
      </c>
      <c r="P30" t="str">
        <f t="shared" si="8"/>
        <v>JESUS DAVID MUNERA ALVAREZAdministración de datos de pruebasEVALUACIÓN</v>
      </c>
      <c r="Q30" t="str">
        <f>BASE[[#This Row],[NombresCalificado]]&amp;BASE[[#This Row],[TipoEvaluacion]]</f>
        <v>JESUS DAVID MUNERA ALVAREZEVALUACIÓN</v>
      </c>
      <c r="R30">
        <v>3</v>
      </c>
      <c r="S30" t="s">
        <v>5</v>
      </c>
      <c r="T30" t="s">
        <v>21</v>
      </c>
      <c r="U30" s="20">
        <v>3</v>
      </c>
      <c r="V30" s="20" t="str" cm="1">
        <f t="array" ref="V30">_xlfn.IFS(U30=0,"Prenovato",U30=1,"Novato",U30=2,"Principiante avanzado",U30=3,"Competente",U30=4,"Proficiente",U30=5,"Master")</f>
        <v>Competente</v>
      </c>
      <c r="W30" s="20">
        <v>3</v>
      </c>
      <c r="X30" s="20" t="str" cm="1">
        <f t="array" ref="X30">_xlfn.IFS(W30=0,"No evidenciado",W30=1,"Novato",W30=2,"Principiante avanzado",W30=3,"Competente",W30=4,"Proficiente",W30=5,"Master")</f>
        <v>Competente</v>
      </c>
      <c r="Y30" s="20">
        <v>3</v>
      </c>
      <c r="Z30" s="20" t="str" cm="1">
        <f t="array" ref="Z30">_xlfn.IFS(Y30=0,"No evidenciado",Y30=1,"Novato",Y30=2,"Principiante avanzado",Y30=3,"Competente",Y30=4,"Proficiente",Y30=5,"Master")</f>
        <v>Competente</v>
      </c>
      <c r="AA30" s="20">
        <v>3</v>
      </c>
      <c r="AB30" s="20" t="str" cm="1">
        <f t="array" ref="AB30">_xlfn.IFS(AA30=0,"No evidenciado",AA30=1,"Novato",AA30=2,"Principiante avanzado",AA30=3,"Competente",AA30=4,"Proficiente",AA30=5,"Master")</f>
        <v>Competente</v>
      </c>
      <c r="AC30" s="20">
        <v>3</v>
      </c>
      <c r="AD30" s="20" t="str" cm="1">
        <f t="array" ref="AD30">_xlfn.IFS(AC30=0,"Prenovato",AC30=1,"Novato",AC30=2,"Principiante avanzado",AC30=3,"Competente",AC30=4,"Proficiente",AC30=5,"Master")</f>
        <v>Competente</v>
      </c>
      <c r="AE30" s="20" t="str">
        <f t="shared" si="9"/>
        <v>EVALUACIÓN</v>
      </c>
    </row>
    <row r="31" spans="1:31" x14ac:dyDescent="0.25">
      <c r="A31" t="s">
        <v>196</v>
      </c>
      <c r="B31" t="s">
        <v>205</v>
      </c>
      <c r="C31" t="s">
        <v>188</v>
      </c>
      <c r="D31" t="s">
        <v>214</v>
      </c>
      <c r="E31" t="s">
        <v>203</v>
      </c>
      <c r="F31" t="s">
        <v>212</v>
      </c>
      <c r="G31" t="s">
        <v>238</v>
      </c>
      <c r="H31" s="4"/>
      <c r="I31" s="1">
        <f t="shared" ca="1" si="5"/>
        <v>1481</v>
      </c>
      <c r="J31" s="1" t="str">
        <f t="shared" ca="1" si="6"/>
        <v>3. Mayor a 6 meses</v>
      </c>
      <c r="K31" t="str">
        <f t="shared" si="7"/>
        <v>NO</v>
      </c>
      <c r="L31" t="s">
        <v>188</v>
      </c>
      <c r="M31" t="s">
        <v>259</v>
      </c>
      <c r="N31" t="s">
        <v>31</v>
      </c>
      <c r="O31" t="s">
        <v>31</v>
      </c>
      <c r="P31" t="str">
        <f t="shared" si="8"/>
        <v>JESUS DAVID MUNERA ALVAREZAdministración de casos de prueba y escenariosEVALUACIÓN</v>
      </c>
      <c r="Q31" t="str">
        <f>BASE[[#This Row],[NombresCalificado]]&amp;BASE[[#This Row],[TipoEvaluacion]]</f>
        <v>JESUS DAVID MUNERA ALVAREZEVALUACIÓN</v>
      </c>
      <c r="R31">
        <v>3</v>
      </c>
      <c r="S31" t="s">
        <v>5</v>
      </c>
      <c r="T31" t="s">
        <v>21</v>
      </c>
      <c r="U31" s="20">
        <v>3</v>
      </c>
      <c r="V31" s="20" t="str" cm="1">
        <f t="array" ref="V31">_xlfn.IFS(U31=0,"Prenovato",U31=1,"Novato",U31=2,"Principiante avanzado",U31=3,"Competente",U31=4,"Proficiente",U31=5,"Master")</f>
        <v>Competente</v>
      </c>
      <c r="W31" s="20">
        <v>3</v>
      </c>
      <c r="X31" s="20" t="str" cm="1">
        <f t="array" ref="X31">_xlfn.IFS(W31=0,"No evidenciado",W31=1,"Novato",W31=2,"Principiante avanzado",W31=3,"Competente",W31=4,"Proficiente",W31=5,"Master")</f>
        <v>Competente</v>
      </c>
      <c r="Y31" s="20">
        <v>3</v>
      </c>
      <c r="Z31" s="20" t="str" cm="1">
        <f t="array" ref="Z31">_xlfn.IFS(Y31=0,"No evidenciado",Y31=1,"Novato",Y31=2,"Principiante avanzado",Y31=3,"Competente",Y31=4,"Proficiente",Y31=5,"Master")</f>
        <v>Competente</v>
      </c>
      <c r="AA31" s="20">
        <v>3</v>
      </c>
      <c r="AB31" s="20" t="str" cm="1">
        <f t="array" ref="AB31">_xlfn.IFS(AA31=0,"No evidenciado",AA31=1,"Novato",AA31=2,"Principiante avanzado",AA31=3,"Competente",AA31=4,"Proficiente",AA31=5,"Master")</f>
        <v>Competente</v>
      </c>
      <c r="AC31" s="20">
        <v>3</v>
      </c>
      <c r="AD31" s="20" t="str" cm="1">
        <f t="array" ref="AD31">_xlfn.IFS(AC31=0,"Prenovato",AC31=1,"Novato",AC31=2,"Principiante avanzado",AC31=3,"Competente",AC31=4,"Proficiente",AC31=5,"Master")</f>
        <v>Competente</v>
      </c>
      <c r="AE31" s="20" t="str">
        <f t="shared" si="9"/>
        <v>EVALUACIÓN</v>
      </c>
    </row>
    <row r="32" spans="1:31" x14ac:dyDescent="0.25">
      <c r="A32" t="s">
        <v>196</v>
      </c>
      <c r="B32" t="s">
        <v>205</v>
      </c>
      <c r="C32" t="s">
        <v>188</v>
      </c>
      <c r="D32" t="s">
        <v>214</v>
      </c>
      <c r="E32" t="s">
        <v>203</v>
      </c>
      <c r="F32" t="s">
        <v>212</v>
      </c>
      <c r="G32" t="s">
        <v>238</v>
      </c>
      <c r="H32" s="4"/>
      <c r="I32" s="1">
        <f t="shared" ca="1" si="5"/>
        <v>1481</v>
      </c>
      <c r="J32" s="1" t="str">
        <f t="shared" ca="1" si="6"/>
        <v>3. Mayor a 6 meses</v>
      </c>
      <c r="K32" t="str">
        <f t="shared" si="7"/>
        <v>NO</v>
      </c>
      <c r="L32" t="s">
        <v>188</v>
      </c>
      <c r="M32" t="s">
        <v>260</v>
      </c>
      <c r="N32" t="s">
        <v>31</v>
      </c>
      <c r="O32" t="s">
        <v>31</v>
      </c>
      <c r="P32" t="str">
        <f t="shared" si="8"/>
        <v>JESUS DAVID MUNERA ALVAREZEstrategias de pruebasEVALUACIÓN</v>
      </c>
      <c r="Q32" t="str">
        <f>BASE[[#This Row],[NombresCalificado]]&amp;BASE[[#This Row],[TipoEvaluacion]]</f>
        <v>JESUS DAVID MUNERA ALVAREZEVALUACIÓN</v>
      </c>
      <c r="R32">
        <v>3</v>
      </c>
      <c r="S32" t="s">
        <v>5</v>
      </c>
      <c r="T32" t="s">
        <v>21</v>
      </c>
      <c r="U32" s="20">
        <v>3</v>
      </c>
      <c r="V32" s="20" t="str" cm="1">
        <f t="array" ref="V32">_xlfn.IFS(U32=0,"Prenovato",U32=1,"Novato",U32=2,"Principiante avanzado",U32=3,"Competente",U32=4,"Proficiente",U32=5,"Master")</f>
        <v>Competente</v>
      </c>
      <c r="W32" s="20">
        <v>3</v>
      </c>
      <c r="X32" s="20" t="str" cm="1">
        <f t="array" ref="X32">_xlfn.IFS(W32=0,"No evidenciado",W32=1,"Novato",W32=2,"Principiante avanzado",W32=3,"Competente",W32=4,"Proficiente",W32=5,"Master")</f>
        <v>Competente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3</v>
      </c>
      <c r="AB32" s="20" t="str" cm="1">
        <f t="array" ref="AB32">_xlfn.IFS(AA32=0,"No evidenciado",AA32=1,"Novato",AA32=2,"Principiante avanzado",AA32=3,"Competente",AA32=4,"Proficiente",AA32=5,"Master")</f>
        <v>Competente</v>
      </c>
      <c r="AC32" s="20">
        <v>3</v>
      </c>
      <c r="AD32" s="20" t="str" cm="1">
        <f t="array" ref="AD32">_xlfn.IFS(AC32=0,"Prenovato",AC32=1,"Novato",AC32=2,"Principiante avanzado",AC32=3,"Competente",AC32=4,"Proficiente",AC32=5,"Master")</f>
        <v>Competente</v>
      </c>
      <c r="AE32" s="20" t="str">
        <f t="shared" si="9"/>
        <v>EVALUACIÓN</v>
      </c>
    </row>
    <row r="33" spans="1:31" x14ac:dyDescent="0.25">
      <c r="A33" t="s">
        <v>196</v>
      </c>
      <c r="B33" t="s">
        <v>205</v>
      </c>
      <c r="C33" t="s">
        <v>188</v>
      </c>
      <c r="D33" t="s">
        <v>214</v>
      </c>
      <c r="E33" t="s">
        <v>203</v>
      </c>
      <c r="F33" t="s">
        <v>212</v>
      </c>
      <c r="G33" t="s">
        <v>238</v>
      </c>
      <c r="H33" s="4"/>
      <c r="I33" s="1">
        <f t="shared" ca="1" si="5"/>
        <v>1481</v>
      </c>
      <c r="J33" s="1" t="str">
        <f t="shared" ca="1" si="6"/>
        <v>3. Mayor a 6 meses</v>
      </c>
      <c r="K33" t="str">
        <f t="shared" si="7"/>
        <v>NO</v>
      </c>
      <c r="L33" t="s">
        <v>188</v>
      </c>
      <c r="M33" t="s">
        <v>261</v>
      </c>
      <c r="N33" t="s">
        <v>189</v>
      </c>
      <c r="O33" t="s">
        <v>189</v>
      </c>
      <c r="P33" t="str">
        <f t="shared" si="8"/>
        <v>JESUS DAVID MUNERA ALVAREZPatrones de diseño de pruebasEVALUACIÓN</v>
      </c>
      <c r="Q33" t="str">
        <f>BASE[[#This Row],[NombresCalificado]]&amp;BASE[[#This Row],[TipoEvaluacion]]</f>
        <v>JESUS DAVID MUNERA ALVAREZEVALUACIÓN</v>
      </c>
      <c r="R33">
        <v>3</v>
      </c>
      <c r="S33" t="s">
        <v>5</v>
      </c>
      <c r="T33" t="s">
        <v>21</v>
      </c>
      <c r="U33" s="20">
        <v>3</v>
      </c>
      <c r="V33" s="20" t="str" cm="1">
        <f t="array" ref="V33">_xlfn.IFS(U33=0,"Prenovato",U33=1,"Novato",U33=2,"Principiante avanzado",U33=3,"Competente",U33=4,"Proficiente",U33=5,"Master")</f>
        <v>Competente</v>
      </c>
      <c r="W33" s="20">
        <v>3</v>
      </c>
      <c r="X33" s="20" t="str" cm="1">
        <f t="array" ref="X33">_xlfn.IFS(W33=0,"No evidenciado",W33=1,"Novato",W33=2,"Principiante avanzado",W33=3,"Competente",W33=4,"Proficiente",W33=5,"Master")</f>
        <v>Competente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3</v>
      </c>
      <c r="AB33" s="20" t="str" cm="1">
        <f t="array" ref="AB33">_xlfn.IFS(AA33=0,"No evidenciado",AA33=1,"Novato",AA33=2,"Principiante avanzado",AA33=3,"Competente",AA33=4,"Proficiente",AA33=5,"Master")</f>
        <v>Competente</v>
      </c>
      <c r="AC33" s="20">
        <v>3</v>
      </c>
      <c r="AD33" s="20" t="str" cm="1">
        <f t="array" ref="AD33">_xlfn.IFS(AC33=0,"Prenovato",AC33=1,"Novato",AC33=2,"Principiante avanzado",AC33=3,"Competente",AC33=4,"Proficiente",AC33=5,"Master")</f>
        <v>Competente</v>
      </c>
      <c r="AE33" s="20" t="str">
        <f t="shared" si="9"/>
        <v>EVALUACIÓN</v>
      </c>
    </row>
    <row r="34" spans="1:31" x14ac:dyDescent="0.25">
      <c r="A34" t="s">
        <v>196</v>
      </c>
      <c r="B34" t="s">
        <v>205</v>
      </c>
      <c r="C34" t="s">
        <v>188</v>
      </c>
      <c r="D34" t="s">
        <v>214</v>
      </c>
      <c r="E34" t="s">
        <v>203</v>
      </c>
      <c r="F34" t="s">
        <v>212</v>
      </c>
      <c r="G34" t="s">
        <v>238</v>
      </c>
      <c r="H34" s="4"/>
      <c r="I34" s="1">
        <f t="shared" ca="1" si="5"/>
        <v>1481</v>
      </c>
      <c r="J34" s="1" t="str">
        <f t="shared" ca="1" si="6"/>
        <v>3. Mayor a 6 meses</v>
      </c>
      <c r="K34" t="str">
        <f t="shared" si="7"/>
        <v>NO</v>
      </c>
      <c r="L34" t="s">
        <v>188</v>
      </c>
      <c r="M34" t="s">
        <v>262</v>
      </c>
      <c r="N34" t="s">
        <v>189</v>
      </c>
      <c r="O34" t="s">
        <v>189</v>
      </c>
      <c r="P34" t="str">
        <f t="shared" si="8"/>
        <v>JESUS DAVID MUNERA ALVAREZPruebas de BackendEVALUACIÓN</v>
      </c>
      <c r="Q34" t="str">
        <f>BASE[[#This Row],[NombresCalificado]]&amp;BASE[[#This Row],[TipoEvaluacion]]</f>
        <v>JESUS DAVID MUNERA ALVAREZEVALUACIÓN</v>
      </c>
      <c r="R34">
        <v>3</v>
      </c>
      <c r="S34" t="s">
        <v>5</v>
      </c>
      <c r="T34" t="s">
        <v>21</v>
      </c>
      <c r="U34" s="20">
        <v>3</v>
      </c>
      <c r="V34" s="20" t="str" cm="1">
        <f t="array" ref="V34">_xlfn.IFS(U34=0,"Prenovato",U34=1,"Novato",U34=2,"Principiante avanzado",U34=3,"Competente",U34=4,"Proficiente",U34=5,"Master")</f>
        <v>Competente</v>
      </c>
      <c r="W34" s="20">
        <v>3</v>
      </c>
      <c r="X34" s="20" t="str" cm="1">
        <f t="array" ref="X34">_xlfn.IFS(W34=0,"No evidenciado",W34=1,"Novato",W34=2,"Principiante avanzado",W34=3,"Competente",W34=4,"Proficiente",W34=5,"Master")</f>
        <v>Competente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3</v>
      </c>
      <c r="AB34" s="20" t="str" cm="1">
        <f t="array" ref="AB34">_xlfn.IFS(AA34=0,"No evidenciado",AA34=1,"Novato",AA34=2,"Principiante avanzado",AA34=3,"Competente",AA34=4,"Proficiente",AA34=5,"Master")</f>
        <v>Competente</v>
      </c>
      <c r="AC34" s="20">
        <v>3</v>
      </c>
      <c r="AD34" s="20" t="str" cm="1">
        <f t="array" ref="AD34">_xlfn.IFS(AC34=0,"Prenovato",AC34=1,"Novato",AC34=2,"Principiante avanzado",AC34=3,"Competente",AC34=4,"Proficiente",AC34=5,"Master")</f>
        <v>Competente</v>
      </c>
      <c r="AE34" s="20" t="str">
        <f t="shared" si="9"/>
        <v>EVALUACIÓN</v>
      </c>
    </row>
    <row r="35" spans="1:31" x14ac:dyDescent="0.25">
      <c r="A35" t="s">
        <v>196</v>
      </c>
      <c r="B35" t="s">
        <v>205</v>
      </c>
      <c r="C35" t="s">
        <v>188</v>
      </c>
      <c r="D35" t="s">
        <v>214</v>
      </c>
      <c r="E35" t="s">
        <v>203</v>
      </c>
      <c r="F35" t="s">
        <v>212</v>
      </c>
      <c r="G35" t="s">
        <v>238</v>
      </c>
      <c r="H35" s="4"/>
      <c r="I35" s="1">
        <f t="shared" ca="1" si="5"/>
        <v>1481</v>
      </c>
      <c r="J35" s="1" t="str">
        <f t="shared" ca="1" si="6"/>
        <v>3. Mayor a 6 meses</v>
      </c>
      <c r="K35" t="str">
        <f t="shared" si="7"/>
        <v>NO</v>
      </c>
      <c r="L35" t="s">
        <v>188</v>
      </c>
      <c r="M35" t="s">
        <v>263</v>
      </c>
      <c r="N35" t="s">
        <v>189</v>
      </c>
      <c r="O35" t="s">
        <v>189</v>
      </c>
      <c r="P35" t="str">
        <f t="shared" si="8"/>
        <v>JESUS DAVID MUNERA ALVAREZPruebas web de escritorioEVALUACIÓN</v>
      </c>
      <c r="Q35" t="str">
        <f>BASE[[#This Row],[NombresCalificado]]&amp;BASE[[#This Row],[TipoEvaluacion]]</f>
        <v>JESUS DAVID MUNERA ALVAREZEVALUACIÓN</v>
      </c>
      <c r="R35">
        <v>3</v>
      </c>
      <c r="S35" t="s">
        <v>5</v>
      </c>
      <c r="T35" t="s">
        <v>21</v>
      </c>
      <c r="U35" s="20">
        <v>3</v>
      </c>
      <c r="V35" s="20" t="str" cm="1">
        <f t="array" ref="V35">_xlfn.IFS(U35=0,"Prenovato",U35=1,"Novato",U35=2,"Principiante avanzado",U35=3,"Competente",U35=4,"Proficiente",U35=5,"Master")</f>
        <v>Competente</v>
      </c>
      <c r="W35" s="20">
        <v>3</v>
      </c>
      <c r="X35" s="20" t="str" cm="1">
        <f t="array" ref="X35">_xlfn.IFS(W35=0,"No evidenciado",W35=1,"Novato",W35=2,"Principiante avanzado",W35=3,"Competente",W35=4,"Proficiente",W35=5,"Master")</f>
        <v>Competente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3</v>
      </c>
      <c r="AB35" s="20" t="str" cm="1">
        <f t="array" ref="AB35">_xlfn.IFS(AA35=0,"No evidenciado",AA35=1,"Novato",AA35=2,"Principiante avanzado",AA35=3,"Competente",AA35=4,"Proficiente",AA35=5,"Master")</f>
        <v>Competente</v>
      </c>
      <c r="AC35" s="20">
        <v>3</v>
      </c>
      <c r="AD35" s="20" t="str" cm="1">
        <f t="array" ref="AD35">_xlfn.IFS(AC35=0,"Prenovato",AC35=1,"Novato",AC35=2,"Principiante avanzado",AC35=3,"Competente",AC35=4,"Proficiente",AC35=5,"Master")</f>
        <v>Competente</v>
      </c>
      <c r="AE35" s="20" t="str">
        <f t="shared" si="9"/>
        <v>EVALUACIÓN</v>
      </c>
    </row>
    <row r="36" spans="1:31" x14ac:dyDescent="0.25">
      <c r="A36" t="s">
        <v>197</v>
      </c>
      <c r="B36" t="s">
        <v>206</v>
      </c>
      <c r="C36" t="s">
        <v>188</v>
      </c>
      <c r="D36" t="s">
        <v>214</v>
      </c>
      <c r="E36" t="s">
        <v>216</v>
      </c>
      <c r="F36" t="s">
        <v>227</v>
      </c>
      <c r="G36" t="s">
        <v>239</v>
      </c>
      <c r="H36" s="4"/>
      <c r="I36" s="1">
        <f t="shared" ca="1" si="5"/>
        <v>1481</v>
      </c>
      <c r="J36" s="1" t="str">
        <f t="shared" ca="1" si="6"/>
        <v>3. Mayor a 6 meses</v>
      </c>
      <c r="K36" t="str">
        <f t="shared" si="7"/>
        <v>NO</v>
      </c>
      <c r="L36" t="s">
        <v>213</v>
      </c>
      <c r="M36" t="s">
        <v>60</v>
      </c>
      <c r="N36" t="s">
        <v>189</v>
      </c>
      <c r="O36" t="s">
        <v>189</v>
      </c>
      <c r="P36" t="str">
        <f t="shared" si="8"/>
        <v>LUIS EDWIN RODRIGUEZ PEREZProgramaciónEVALUACIÓN</v>
      </c>
      <c r="Q36" t="str">
        <f>BASE[[#This Row],[NombresCalificado]]&amp;BASE[[#This Row],[TipoEvaluacion]]</f>
        <v>LUIS EDWIN RODRIGUEZ PEREZEVALUACIÓN</v>
      </c>
      <c r="R36">
        <v>2</v>
      </c>
      <c r="S36" t="s">
        <v>4</v>
      </c>
      <c r="T36" t="s">
        <v>21</v>
      </c>
      <c r="U36" s="20">
        <v>3</v>
      </c>
      <c r="V36" s="20" t="str" cm="1">
        <f t="array" ref="V36">_xlfn.IFS(U36=0,"Prenovato",U36=1,"Novato",U36=2,"Principiante avanzado",U36=3,"Competente",U36=4,"Proficiente",U36=5,"Master")</f>
        <v>Competente</v>
      </c>
      <c r="W36" s="20">
        <v>2</v>
      </c>
      <c r="X36" s="20" t="str" cm="1">
        <f t="array" ref="X36">_xlfn.IFS(W36=0,"No evidenciado",W36=1,"Novato",W36=2,"Principiante avanzado",W36=3,"Competente",W36=4,"Proficiente",W36=5,"Master")</f>
        <v>Principiante avanzado</v>
      </c>
      <c r="Y36" s="20">
        <v>2</v>
      </c>
      <c r="Z36" s="20" t="str" cm="1">
        <f t="array" ref="Z36">_xlfn.IFS(Y36=0,"No evidenciado",Y36=1,"Novato",Y36=2,"Principiante avanzado",Y36=3,"Competente",Y36=4,"Proficiente",Y36=5,"Master")</f>
        <v>Principiante avanzado</v>
      </c>
      <c r="AA36" s="20">
        <v>2</v>
      </c>
      <c r="AB36" s="20" t="str" cm="1">
        <f t="array" ref="AB36">_xlfn.IFS(AA36=0,"No evidenciado",AA36=1,"Novato",AA36=2,"Principiante avanzado",AA36=3,"Competente",AA36=4,"Proficiente",AA36=5,"Master")</f>
        <v>Principiante avanzado</v>
      </c>
      <c r="AC36" s="20">
        <v>2</v>
      </c>
      <c r="AD36" s="20" t="str" cm="1">
        <f t="array" ref="AD36">_xlfn.IFS(AC36=0,"Prenovato",AC36=1,"Novato",AC36=2,"Principiante avanzado",AC36=3,"Competente",AC36=4,"Proficiente",AC36=5,"Master")</f>
        <v>Principiante avanzado</v>
      </c>
      <c r="AE36" s="20" t="str">
        <f t="shared" si="9"/>
        <v>EVALUACIÓN</v>
      </c>
    </row>
    <row r="37" spans="1:31" x14ac:dyDescent="0.25">
      <c r="A37" t="s">
        <v>197</v>
      </c>
      <c r="B37" t="s">
        <v>206</v>
      </c>
      <c r="C37" t="s">
        <v>188</v>
      </c>
      <c r="D37" t="s">
        <v>214</v>
      </c>
      <c r="E37" t="s">
        <v>216</v>
      </c>
      <c r="F37" t="s">
        <v>227</v>
      </c>
      <c r="G37" t="s">
        <v>239</v>
      </c>
      <c r="H37" s="4"/>
      <c r="I37" s="1">
        <f t="shared" ca="1" si="5"/>
        <v>1481</v>
      </c>
      <c r="J37" s="1" t="str">
        <f t="shared" ca="1" si="6"/>
        <v>3. Mayor a 6 meses</v>
      </c>
      <c r="K37" t="str">
        <f t="shared" si="7"/>
        <v>NO</v>
      </c>
      <c r="L37" t="s">
        <v>213</v>
      </c>
      <c r="M37" t="s">
        <v>61</v>
      </c>
      <c r="N37" t="s">
        <v>189</v>
      </c>
      <c r="O37" t="s">
        <v>189</v>
      </c>
      <c r="P37" t="str">
        <f t="shared" si="8"/>
        <v>LUIS EDWIN RODRIGUEZ PEREZControl de versionesEVALUACIÓN</v>
      </c>
      <c r="Q37" t="str">
        <f>BASE[[#This Row],[NombresCalificado]]&amp;BASE[[#This Row],[TipoEvaluacion]]</f>
        <v>LUIS EDWIN RODRIGUEZ PEREZEVALUACIÓN</v>
      </c>
      <c r="R37">
        <v>1</v>
      </c>
      <c r="S37" t="s">
        <v>6</v>
      </c>
      <c r="T37" t="s">
        <v>21</v>
      </c>
      <c r="U37" s="20">
        <v>3</v>
      </c>
      <c r="V37" s="20" t="str" cm="1">
        <f t="array" ref="V37">_xlfn.IFS(U37=0,"Prenovato",U37=1,"Novato",U37=2,"Principiante avanzado",U37=3,"Competente",U37=4,"Proficiente",U37=5,"Master")</f>
        <v>Competente</v>
      </c>
      <c r="W37" s="20">
        <v>2</v>
      </c>
      <c r="X37" s="20" t="str" cm="1">
        <f t="array" ref="X37">_xlfn.IFS(W37=0,"No evidenciado",W37=1,"Novato",W37=2,"Principiante avanzado",W37=3,"Competente",W37=4,"Proficiente",W37=5,"Master")</f>
        <v>Principiante avanzado</v>
      </c>
      <c r="Y37" s="20">
        <v>2</v>
      </c>
      <c r="Z37" s="20" t="str" cm="1">
        <f t="array" ref="Z37">_xlfn.IFS(Y37=0,"No evidenciado",Y37=1,"Novato",Y37=2,"Principiante avanzado",Y37=3,"Competente",Y37=4,"Proficiente",Y37=5,"Master")</f>
        <v>Principiante avanzado</v>
      </c>
      <c r="AA37" s="20">
        <v>2</v>
      </c>
      <c r="AB37" s="20" t="str" cm="1">
        <f t="array" ref="AB37">_xlfn.IFS(AA37=0,"No evidenciado",AA37=1,"Novato",AA37=2,"Principiante avanzado",AA37=3,"Competente",AA37=4,"Proficiente",AA37=5,"Master")</f>
        <v>Principiante avanzado</v>
      </c>
      <c r="AC37" s="20">
        <v>2</v>
      </c>
      <c r="AD37" s="20" t="str" cm="1">
        <f t="array" ref="AD37">_xlfn.IFS(AC37=0,"Prenovato",AC37=1,"Novato",AC37=2,"Principiante avanzado",AC37=3,"Competente",AC37=4,"Proficiente",AC37=5,"Master")</f>
        <v>Principiante avanzado</v>
      </c>
      <c r="AE37" s="20" t="str">
        <f t="shared" si="9"/>
        <v>EVALUACIÓN</v>
      </c>
    </row>
    <row r="38" spans="1:31" x14ac:dyDescent="0.25">
      <c r="A38" t="s">
        <v>197</v>
      </c>
      <c r="B38" t="s">
        <v>206</v>
      </c>
      <c r="C38" t="s">
        <v>188</v>
      </c>
      <c r="D38" t="s">
        <v>214</v>
      </c>
      <c r="E38" t="s">
        <v>216</v>
      </c>
      <c r="F38" t="s">
        <v>227</v>
      </c>
      <c r="G38" t="s">
        <v>239</v>
      </c>
      <c r="H38" s="4"/>
      <c r="I38" s="1">
        <f t="shared" ca="1" si="5"/>
        <v>1481</v>
      </c>
      <c r="J38" s="1" t="str">
        <f t="shared" ca="1" si="6"/>
        <v>3. Mayor a 6 meses</v>
      </c>
      <c r="K38" t="str">
        <f t="shared" si="7"/>
        <v>NO</v>
      </c>
      <c r="L38" t="s">
        <v>213</v>
      </c>
      <c r="M38" t="s">
        <v>249</v>
      </c>
      <c r="N38" t="s">
        <v>189</v>
      </c>
      <c r="O38" t="s">
        <v>189</v>
      </c>
      <c r="P38" t="str">
        <f t="shared" si="8"/>
        <v>LUIS EDWIN RODRIGUEZ PEREZDevOps para pruebasEVALUACIÓN</v>
      </c>
      <c r="Q38" t="str">
        <f>BASE[[#This Row],[NombresCalificado]]&amp;BASE[[#This Row],[TipoEvaluacion]]</f>
        <v>LUIS EDWIN RODRIGUEZ PEREZEVALUACIÓN</v>
      </c>
      <c r="R38">
        <v>1</v>
      </c>
      <c r="S38" t="s">
        <v>6</v>
      </c>
      <c r="T38" t="s">
        <v>21</v>
      </c>
      <c r="U38" s="20">
        <v>3</v>
      </c>
      <c r="V38" s="20" t="str" cm="1">
        <f t="array" ref="V38">_xlfn.IFS(U38=0,"Prenovato",U38=1,"Novato",U38=2,"Principiante avanzado",U38=3,"Competente",U38=4,"Proficiente",U38=5,"Master")</f>
        <v>Competente</v>
      </c>
      <c r="W38" s="20">
        <v>2</v>
      </c>
      <c r="X38" s="20" t="str" cm="1">
        <f t="array" ref="X38">_xlfn.IFS(W38=0,"No evidenciado",W38=1,"Novato",W38=2,"Principiante avanzado",W38=3,"Competente",W38=4,"Proficiente",W38=5,"Master")</f>
        <v>Principiante avanzado</v>
      </c>
      <c r="Y38" s="20">
        <v>2</v>
      </c>
      <c r="Z38" s="20" t="str" cm="1">
        <f t="array" ref="Z38">_xlfn.IFS(Y38=0,"No evidenciado",Y38=1,"Novato",Y38=2,"Principiante avanzado",Y38=3,"Competente",Y38=4,"Proficiente",Y38=5,"Master")</f>
        <v>Principiante avanzado</v>
      </c>
      <c r="AA38" s="20">
        <v>2</v>
      </c>
      <c r="AB38" s="20" t="str" cm="1">
        <f t="array" ref="AB38">_xlfn.IFS(AA38=0,"No evidenciado",AA38=1,"Novato",AA38=2,"Principiante avanzado",AA38=3,"Competente",AA38=4,"Proficiente",AA38=5,"Master")</f>
        <v>Principiante avanzado</v>
      </c>
      <c r="AC38" s="20">
        <v>2</v>
      </c>
      <c r="AD38" s="20" t="str" cm="1">
        <f t="array" ref="AD38">_xlfn.IFS(AC38=0,"Prenovato",AC38=1,"Novato",AC38=2,"Principiante avanzado",AC38=3,"Competente",AC38=4,"Proficiente",AC38=5,"Master")</f>
        <v>Principiante avanzado</v>
      </c>
      <c r="AE38" s="20" t="str">
        <f t="shared" si="9"/>
        <v>EVALUACIÓN</v>
      </c>
    </row>
    <row r="39" spans="1:31" x14ac:dyDescent="0.25">
      <c r="A39" t="s">
        <v>197</v>
      </c>
      <c r="B39" t="s">
        <v>206</v>
      </c>
      <c r="C39" t="s">
        <v>188</v>
      </c>
      <c r="D39" t="s">
        <v>214</v>
      </c>
      <c r="E39" t="s">
        <v>216</v>
      </c>
      <c r="F39" t="s">
        <v>227</v>
      </c>
      <c r="G39" t="s">
        <v>239</v>
      </c>
      <c r="H39" s="4"/>
      <c r="I39" s="1">
        <f t="shared" ca="1" si="5"/>
        <v>1481</v>
      </c>
      <c r="J39" s="1" t="str">
        <f t="shared" ca="1" si="6"/>
        <v>3. Mayor a 6 meses</v>
      </c>
      <c r="K39" t="str">
        <f t="shared" si="7"/>
        <v>NO</v>
      </c>
      <c r="L39" t="s">
        <v>213</v>
      </c>
      <c r="M39" t="s">
        <v>256</v>
      </c>
      <c r="N39" t="s">
        <v>189</v>
      </c>
      <c r="O39" t="s">
        <v>189</v>
      </c>
      <c r="P39" t="str">
        <f t="shared" si="8"/>
        <v>LUIS EDWIN RODRIGUEZ PEREZPruebas de SeguridadEVALUACIÓN</v>
      </c>
      <c r="Q39" t="str">
        <f>BASE[[#This Row],[NombresCalificado]]&amp;BASE[[#This Row],[TipoEvaluacion]]</f>
        <v>LUIS EDWIN RODRIGUEZ PEREZEVALUACIÓN</v>
      </c>
      <c r="R39">
        <v>2</v>
      </c>
      <c r="S39" t="s">
        <v>4</v>
      </c>
      <c r="T39" t="s">
        <v>21</v>
      </c>
      <c r="U39" s="20">
        <v>3</v>
      </c>
      <c r="V39" s="20" t="str" cm="1">
        <f t="array" ref="V39">_xlfn.IFS(U39=0,"Prenovato",U39=1,"Novato",U39=2,"Principiante avanzado",U39=3,"Competente",U39=4,"Proficiente",U39=5,"Master")</f>
        <v>Competente</v>
      </c>
      <c r="W39" s="20">
        <v>2</v>
      </c>
      <c r="X39" s="20" t="str" cm="1">
        <f t="array" ref="X39">_xlfn.IFS(W39=0,"No evidenciado",W39=1,"Novato",W39=2,"Principiante avanzado",W39=3,"Competente",W39=4,"Proficiente",W39=5,"Master")</f>
        <v>Principiante avanzado</v>
      </c>
      <c r="Y39" s="20">
        <v>2</v>
      </c>
      <c r="Z39" s="20" t="str" cm="1">
        <f t="array" ref="Z39">_xlfn.IFS(Y39=0,"No evidenciado",Y39=1,"Novato",Y39=2,"Principiante avanzado",Y39=3,"Competente",Y39=4,"Proficiente",Y39=5,"Master")</f>
        <v>Principiante avanzado</v>
      </c>
      <c r="AA39" s="20">
        <v>2</v>
      </c>
      <c r="AB39" s="20" t="str" cm="1">
        <f t="array" ref="AB39">_xlfn.IFS(AA39=0,"No evidenciado",AA39=1,"Novato",AA39=2,"Principiante avanzado",AA39=3,"Competente",AA39=4,"Proficiente",AA39=5,"Master")</f>
        <v>Principiante avanzado</v>
      </c>
      <c r="AC39" s="20">
        <v>2</v>
      </c>
      <c r="AD39" s="20" t="str" cm="1">
        <f t="array" ref="AD39">_xlfn.IFS(AC39=0,"Prenovato",AC39=1,"Novato",AC39=2,"Principiante avanzado",AC39=3,"Competente",AC39=4,"Proficiente",AC39=5,"Master")</f>
        <v>Principiante avanzado</v>
      </c>
      <c r="AE39" s="20" t="str">
        <f t="shared" si="9"/>
        <v>EVALUACIÓN</v>
      </c>
    </row>
    <row r="40" spans="1:31" x14ac:dyDescent="0.25">
      <c r="A40" t="s">
        <v>197</v>
      </c>
      <c r="B40" t="s">
        <v>206</v>
      </c>
      <c r="C40" t="s">
        <v>188</v>
      </c>
      <c r="D40" t="s">
        <v>214</v>
      </c>
      <c r="E40" t="s">
        <v>216</v>
      </c>
      <c r="F40" t="s">
        <v>227</v>
      </c>
      <c r="G40" t="s">
        <v>239</v>
      </c>
      <c r="H40" s="4"/>
      <c r="I40" s="1">
        <f t="shared" ca="1" si="5"/>
        <v>1481</v>
      </c>
      <c r="J40" s="1" t="str">
        <f t="shared" ca="1" si="6"/>
        <v>3. Mayor a 6 meses</v>
      </c>
      <c r="K40" t="str">
        <f t="shared" si="7"/>
        <v>NO</v>
      </c>
      <c r="L40" t="s">
        <v>213</v>
      </c>
      <c r="M40" t="s">
        <v>257</v>
      </c>
      <c r="N40" t="s">
        <v>189</v>
      </c>
      <c r="O40" t="s">
        <v>189</v>
      </c>
      <c r="P40" t="str">
        <f t="shared" si="8"/>
        <v>LUIS EDWIN RODRIGUEZ PEREZPruebas NO-funcionales en dispositivos móvilesEVALUACIÓN</v>
      </c>
      <c r="Q40" t="str">
        <f>BASE[[#This Row],[NombresCalificado]]&amp;BASE[[#This Row],[TipoEvaluacion]]</f>
        <v>LUIS EDWIN RODRIGUEZ PEREZEVALUACIÓN</v>
      </c>
      <c r="R40">
        <v>0</v>
      </c>
      <c r="S40" t="s">
        <v>193</v>
      </c>
      <c r="T40" t="s">
        <v>21</v>
      </c>
      <c r="U40" s="20">
        <v>3</v>
      </c>
      <c r="V40" s="20" t="str" cm="1">
        <f t="array" ref="V40">_xlfn.IFS(U40=0,"Prenovato",U40=1,"Novato",U40=2,"Principiante avanzado",U40=3,"Competente",U40=4,"Proficiente",U40=5,"Master")</f>
        <v>Competente</v>
      </c>
      <c r="W40" s="20">
        <v>2</v>
      </c>
      <c r="X40" s="20" t="str" cm="1">
        <f t="array" ref="X40">_xlfn.IFS(W40=0,"No evidenciado",W40=1,"Novato",W40=2,"Principiante avanzado",W40=3,"Competente",W40=4,"Proficiente",W40=5,"Master")</f>
        <v>Principiante avanzado</v>
      </c>
      <c r="Y40" s="20">
        <v>2</v>
      </c>
      <c r="Z40" s="20" t="str" cm="1">
        <f t="array" ref="Z40">_xlfn.IFS(Y40=0,"No evidenciado",Y40=1,"Novato",Y40=2,"Principiante avanzado",Y40=3,"Competente",Y40=4,"Proficiente",Y40=5,"Master")</f>
        <v>Principiante avanzado</v>
      </c>
      <c r="AA40" s="20">
        <v>2</v>
      </c>
      <c r="AB40" s="20" t="str" cm="1">
        <f t="array" ref="AB40">_xlfn.IFS(AA40=0,"No evidenciado",AA40=1,"Novato",AA40=2,"Principiante avanzado",AA40=3,"Competente",AA40=4,"Proficiente",AA40=5,"Master")</f>
        <v>Principiante avanzado</v>
      </c>
      <c r="AC40" s="20">
        <v>2</v>
      </c>
      <c r="AD40" s="20" t="str" cm="1">
        <f t="array" ref="AD40">_xlfn.IFS(AC40=0,"Prenovato",AC40=1,"Novato",AC40=2,"Principiante avanzado",AC40=3,"Competente",AC40=4,"Proficiente",AC40=5,"Master")</f>
        <v>Principiante avanzado</v>
      </c>
      <c r="AE40" s="20" t="str">
        <f t="shared" si="9"/>
        <v>EVALUACIÓN</v>
      </c>
    </row>
    <row r="41" spans="1:31" x14ac:dyDescent="0.25">
      <c r="A41" t="s">
        <v>197</v>
      </c>
      <c r="B41" t="s">
        <v>206</v>
      </c>
      <c r="C41" t="s">
        <v>188</v>
      </c>
      <c r="D41" t="s">
        <v>214</v>
      </c>
      <c r="E41" t="s">
        <v>216</v>
      </c>
      <c r="F41" t="s">
        <v>227</v>
      </c>
      <c r="G41" t="s">
        <v>239</v>
      </c>
      <c r="H41" s="4"/>
      <c r="I41" s="1">
        <f t="shared" ca="1" si="5"/>
        <v>1481</v>
      </c>
      <c r="J41" s="1" t="str">
        <f t="shared" ca="1" si="6"/>
        <v>3. Mayor a 6 meses</v>
      </c>
      <c r="K41" t="str">
        <f t="shared" si="7"/>
        <v>NO</v>
      </c>
      <c r="L41" t="s">
        <v>213</v>
      </c>
      <c r="M41" t="s">
        <v>253</v>
      </c>
      <c r="N41" t="s">
        <v>189</v>
      </c>
      <c r="O41" t="s">
        <v>189</v>
      </c>
      <c r="P41" t="str">
        <f t="shared" si="8"/>
        <v>LUIS EDWIN RODRIGUEZ PEREZPruebas funcionales en dispositivos móvilesEVALUACIÓN</v>
      </c>
      <c r="Q41" t="str">
        <f>BASE[[#This Row],[NombresCalificado]]&amp;BASE[[#This Row],[TipoEvaluacion]]</f>
        <v>LUIS EDWIN RODRIGUEZ PEREZEVALUACIÓN</v>
      </c>
      <c r="R41">
        <v>0</v>
      </c>
      <c r="S41" t="s">
        <v>193</v>
      </c>
      <c r="T41" t="s">
        <v>264</v>
      </c>
      <c r="U41" s="20">
        <v>3</v>
      </c>
      <c r="V41" s="20" t="str" cm="1">
        <f t="array" ref="V41">_xlfn.IFS(U41=0,"Prenovato",U41=1,"Novato",U41=2,"Principiante avanzado",U41=3,"Competente",U41=4,"Proficiente",U41=5,"Master")</f>
        <v>Competente</v>
      </c>
      <c r="W41" s="20">
        <v>2</v>
      </c>
      <c r="X41" s="20" t="str" cm="1">
        <f t="array" ref="X41">_xlfn.IFS(W41=0,"No evidenciado",W41=1,"Novato",W41=2,"Principiante avanzado",W41=3,"Competente",W41=4,"Proficiente",W41=5,"Master")</f>
        <v>Principiante avanzado</v>
      </c>
      <c r="Y41" s="20">
        <v>2</v>
      </c>
      <c r="Z41" s="20" t="str" cm="1">
        <f t="array" ref="Z41">_xlfn.IFS(Y41=0,"No evidenciado",Y41=1,"Novato",Y41=2,"Principiante avanzado",Y41=3,"Competente",Y41=4,"Proficiente",Y41=5,"Master")</f>
        <v>Principiante avanzado</v>
      </c>
      <c r="AA41" s="20">
        <v>2</v>
      </c>
      <c r="AB41" s="20" t="str" cm="1">
        <f t="array" ref="AB41">_xlfn.IFS(AA41=0,"No evidenciado",AA41=1,"Novato",AA41=2,"Principiante avanzado",AA41=3,"Competente",AA41=4,"Proficiente",AA41=5,"Master")</f>
        <v>Principiante avanzado</v>
      </c>
      <c r="AC41" s="20">
        <v>2</v>
      </c>
      <c r="AD41" s="20" t="str" cm="1">
        <f t="array" ref="AD41">_xlfn.IFS(AC41=0,"Prenovato",AC41=1,"Novato",AC41=2,"Principiante avanzado",AC41=3,"Competente",AC41=4,"Proficiente",AC41=5,"Master")</f>
        <v>Principiante avanzado</v>
      </c>
      <c r="AE41" s="20" t="str">
        <f t="shared" si="9"/>
        <v>EVALUACIÓN</v>
      </c>
    </row>
    <row r="42" spans="1:31" x14ac:dyDescent="0.25">
      <c r="A42" t="s">
        <v>197</v>
      </c>
      <c r="B42" t="s">
        <v>206</v>
      </c>
      <c r="C42" t="s">
        <v>188</v>
      </c>
      <c r="D42" t="s">
        <v>214</v>
      </c>
      <c r="E42" t="s">
        <v>216</v>
      </c>
      <c r="F42" t="s">
        <v>227</v>
      </c>
      <c r="G42" t="s">
        <v>239</v>
      </c>
      <c r="H42" s="4"/>
      <c r="I42" s="1">
        <f t="shared" ca="1" si="5"/>
        <v>1481</v>
      </c>
      <c r="J42" s="1" t="str">
        <f t="shared" ca="1" si="6"/>
        <v>3. Mayor a 6 meses</v>
      </c>
      <c r="K42" t="str">
        <f t="shared" si="7"/>
        <v>NO</v>
      </c>
      <c r="L42" t="s">
        <v>213</v>
      </c>
      <c r="M42" t="s">
        <v>254</v>
      </c>
      <c r="N42" t="s">
        <v>189</v>
      </c>
      <c r="O42" t="s">
        <v>189</v>
      </c>
      <c r="P42" t="str">
        <f t="shared" si="8"/>
        <v>LUIS EDWIN RODRIGUEZ PEREZFundamentos de pruebas de performanceEVALUACIÓN</v>
      </c>
      <c r="Q42" t="str">
        <f>BASE[[#This Row],[NombresCalificado]]&amp;BASE[[#This Row],[TipoEvaluacion]]</f>
        <v>LUIS EDWIN RODRIGUEZ PEREZEVALUACIÓN</v>
      </c>
      <c r="R42">
        <v>2</v>
      </c>
      <c r="S42" t="s">
        <v>4</v>
      </c>
      <c r="T42" t="s">
        <v>21</v>
      </c>
      <c r="U42" s="20">
        <v>3</v>
      </c>
      <c r="V42" s="20" t="str" cm="1">
        <f t="array" ref="V42">_xlfn.IFS(U42=0,"Prenovato",U42=1,"Novato",U42=2,"Principiante avanzado",U42=3,"Competente",U42=4,"Proficiente",U42=5,"Master")</f>
        <v>Competente</v>
      </c>
      <c r="W42" s="20">
        <v>2</v>
      </c>
      <c r="X42" s="20" t="str" cm="1">
        <f t="array" ref="X42">_xlfn.IFS(W42=0,"No evidenciado",W42=1,"Novato",W42=2,"Principiante avanzado",W42=3,"Competente",W42=4,"Proficiente",W42=5,"Master")</f>
        <v>Principiante avanzado</v>
      </c>
      <c r="Y42" s="20">
        <v>2</v>
      </c>
      <c r="Z42" s="20" t="str" cm="1">
        <f t="array" ref="Z42">_xlfn.IFS(Y42=0,"No evidenciado",Y42=1,"Novato",Y42=2,"Principiante avanzado",Y42=3,"Competente",Y42=4,"Proficiente",Y42=5,"Master")</f>
        <v>Principiante avanzado</v>
      </c>
      <c r="AA42" s="20">
        <v>2</v>
      </c>
      <c r="AB42" s="20" t="str" cm="1">
        <f t="array" ref="AB42">_xlfn.IFS(AA42=0,"No evidenciado",AA42=1,"Novato",AA42=2,"Principiante avanzado",AA42=3,"Competente",AA42=4,"Proficiente",AA42=5,"Master")</f>
        <v>Principiante avanzado</v>
      </c>
      <c r="AC42" s="20">
        <v>2</v>
      </c>
      <c r="AD42" s="20" t="str" cm="1">
        <f t="array" ref="AD42">_xlfn.IFS(AC42=0,"Prenovato",AC42=1,"Novato",AC42=2,"Principiante avanzado",AC42=3,"Competente",AC42=4,"Proficiente",AC42=5,"Master")</f>
        <v>Principiante avanzado</v>
      </c>
      <c r="AE42" s="20" t="str">
        <f t="shared" si="9"/>
        <v>EVALUACIÓN</v>
      </c>
    </row>
    <row r="43" spans="1:31" x14ac:dyDescent="0.25">
      <c r="A43" t="s">
        <v>197</v>
      </c>
      <c r="B43" t="s">
        <v>206</v>
      </c>
      <c r="C43" t="s">
        <v>188</v>
      </c>
      <c r="D43" t="s">
        <v>214</v>
      </c>
      <c r="E43" t="s">
        <v>216</v>
      </c>
      <c r="F43" t="s">
        <v>227</v>
      </c>
      <c r="G43" t="s">
        <v>239</v>
      </c>
      <c r="H43" s="4"/>
      <c r="I43" s="1">
        <f t="shared" ca="1" si="5"/>
        <v>1481</v>
      </c>
      <c r="J43" s="1" t="str">
        <f t="shared" ca="1" si="6"/>
        <v>3. Mayor a 6 meses</v>
      </c>
      <c r="K43" t="str">
        <f t="shared" si="7"/>
        <v>NO</v>
      </c>
      <c r="L43" t="s">
        <v>213</v>
      </c>
      <c r="M43" t="s">
        <v>255</v>
      </c>
      <c r="N43" t="s">
        <v>189</v>
      </c>
      <c r="O43" t="s">
        <v>189</v>
      </c>
      <c r="P43" t="str">
        <f t="shared" si="8"/>
        <v>LUIS EDWIN RODRIGUEZ PEREZTécnicas de pruebas de performanceEVALUACIÓN</v>
      </c>
      <c r="Q43" t="str">
        <f>BASE[[#This Row],[NombresCalificado]]&amp;BASE[[#This Row],[TipoEvaluacion]]</f>
        <v>LUIS EDWIN RODRIGUEZ PEREZEVALUACIÓN</v>
      </c>
      <c r="R43">
        <v>1</v>
      </c>
      <c r="S43" t="s">
        <v>6</v>
      </c>
      <c r="T43" t="s">
        <v>21</v>
      </c>
      <c r="U43" s="20">
        <v>3</v>
      </c>
      <c r="V43" s="20" t="str" cm="1">
        <f t="array" ref="V43">_xlfn.IFS(U43=0,"Prenovato",U43=1,"Novato",U43=2,"Principiante avanzado",U43=3,"Competente",U43=4,"Proficiente",U43=5,"Master")</f>
        <v>Competente</v>
      </c>
      <c r="W43" s="20">
        <v>2</v>
      </c>
      <c r="X43" s="20" t="str" cm="1">
        <f t="array" ref="X43">_xlfn.IFS(W43=0,"No evidenciado",W43=1,"Novato",W43=2,"Principiante avanzado",W43=3,"Competente",W43=4,"Proficiente",W43=5,"Master")</f>
        <v>Principiante avanzado</v>
      </c>
      <c r="Y43" s="20">
        <v>2</v>
      </c>
      <c r="Z43" s="20" t="str" cm="1">
        <f t="array" ref="Z43">_xlfn.IFS(Y43=0,"No evidenciado",Y43=1,"Novato",Y43=2,"Principiante avanzado",Y43=3,"Competente",Y43=4,"Proficiente",Y43=5,"Master")</f>
        <v>Principiante avanzado</v>
      </c>
      <c r="AA43" s="20">
        <v>2</v>
      </c>
      <c r="AB43" s="20" t="str" cm="1">
        <f t="array" ref="AB43">_xlfn.IFS(AA43=0,"No evidenciado",AA43=1,"Novato",AA43=2,"Principiante avanzado",AA43=3,"Competente",AA43=4,"Proficiente",AA43=5,"Master")</f>
        <v>Principiante avanzado</v>
      </c>
      <c r="AC43" s="20">
        <v>2</v>
      </c>
      <c r="AD43" s="20" t="str" cm="1">
        <f t="array" ref="AD43">_xlfn.IFS(AC43=0,"Prenovato",AC43=1,"Novato",AC43=2,"Principiante avanzado",AC43=3,"Competente",AC43=4,"Proficiente",AC43=5,"Master")</f>
        <v>Principiante avanzado</v>
      </c>
      <c r="AE43" s="20" t="str">
        <f t="shared" si="9"/>
        <v>EVALUACIÓN</v>
      </c>
    </row>
    <row r="44" spans="1:31" x14ac:dyDescent="0.25">
      <c r="A44" t="s">
        <v>197</v>
      </c>
      <c r="B44" t="s">
        <v>206</v>
      </c>
      <c r="C44" t="s">
        <v>188</v>
      </c>
      <c r="D44" t="s">
        <v>214</v>
      </c>
      <c r="E44" t="s">
        <v>216</v>
      </c>
      <c r="F44" t="s">
        <v>227</v>
      </c>
      <c r="G44" t="s">
        <v>239</v>
      </c>
      <c r="H44" s="4"/>
      <c r="I44" s="1">
        <f t="shared" ca="1" si="5"/>
        <v>1481</v>
      </c>
      <c r="J44" s="1" t="str">
        <f t="shared" ca="1" si="6"/>
        <v>3. Mayor a 6 meses</v>
      </c>
      <c r="K44" t="str">
        <f t="shared" si="7"/>
        <v>NO</v>
      </c>
      <c r="L44" t="s">
        <v>213</v>
      </c>
      <c r="M44" t="s">
        <v>262</v>
      </c>
      <c r="N44" t="s">
        <v>31</v>
      </c>
      <c r="O44" t="s">
        <v>31</v>
      </c>
      <c r="P44" t="str">
        <f t="shared" si="8"/>
        <v>LUIS EDWIN RODRIGUEZ PEREZPruebas de BackendEVALUACIÓN</v>
      </c>
      <c r="Q44" t="str">
        <f>BASE[[#This Row],[NombresCalificado]]&amp;BASE[[#This Row],[TipoEvaluacion]]</f>
        <v>LUIS EDWIN RODRIGUEZ PEREZEVALUACIÓN</v>
      </c>
      <c r="R44">
        <v>3</v>
      </c>
      <c r="S44" t="s">
        <v>5</v>
      </c>
      <c r="T44" t="s">
        <v>21</v>
      </c>
      <c r="U44" s="20">
        <v>3</v>
      </c>
      <c r="V44" s="20" t="str" cm="1">
        <f t="array" ref="V44">_xlfn.IFS(U44=0,"Prenovato",U44=1,"Novato",U44=2,"Principiante avanzado",U44=3,"Competente",U44=4,"Proficiente",U44=5,"Master")</f>
        <v>Competente</v>
      </c>
      <c r="W44" s="20">
        <v>2</v>
      </c>
      <c r="X44" s="20" t="str" cm="1">
        <f t="array" ref="X44">_xlfn.IFS(W44=0,"No evidenciado",W44=1,"Novato",W44=2,"Principiante avanzado",W44=3,"Competente",W44=4,"Proficiente",W44=5,"Master")</f>
        <v>Principiante avanzado</v>
      </c>
      <c r="Y44" s="20">
        <v>2</v>
      </c>
      <c r="Z44" s="20" t="str" cm="1">
        <f t="array" ref="Z44">_xlfn.IFS(Y44=0,"No evidenciado",Y44=1,"Novato",Y44=2,"Principiante avanzado",Y44=3,"Competente",Y44=4,"Proficiente",Y44=5,"Master")</f>
        <v>Principiante avanzado</v>
      </c>
      <c r="AA44" s="20">
        <v>2</v>
      </c>
      <c r="AB44" s="20" t="str" cm="1">
        <f t="array" ref="AB44">_xlfn.IFS(AA44=0,"No evidenciado",AA44=1,"Novato",AA44=2,"Principiante avanzado",AA44=3,"Competente",AA44=4,"Proficiente",AA44=5,"Master")</f>
        <v>Principiante avanzado</v>
      </c>
      <c r="AC44" s="20">
        <v>2</v>
      </c>
      <c r="AD44" s="20" t="str" cm="1">
        <f t="array" ref="AD44">_xlfn.IFS(AC44=0,"Prenovato",AC44=1,"Novato",AC44=2,"Principiante avanzado",AC44=3,"Competente",AC44=4,"Proficiente",AC44=5,"Master")</f>
        <v>Principiante avanzado</v>
      </c>
      <c r="AE44" s="20" t="str">
        <f t="shared" si="9"/>
        <v>EVALUACIÓN</v>
      </c>
    </row>
    <row r="45" spans="1:31" x14ac:dyDescent="0.25">
      <c r="A45" t="s">
        <v>197</v>
      </c>
      <c r="B45" t="s">
        <v>206</v>
      </c>
      <c r="C45" t="s">
        <v>188</v>
      </c>
      <c r="D45" t="s">
        <v>214</v>
      </c>
      <c r="E45" t="s">
        <v>216</v>
      </c>
      <c r="F45" t="s">
        <v>227</v>
      </c>
      <c r="G45" t="s">
        <v>239</v>
      </c>
      <c r="H45" s="4"/>
      <c r="I45" s="1">
        <f t="shared" ca="1" si="5"/>
        <v>1481</v>
      </c>
      <c r="J45" s="1" t="str">
        <f t="shared" ca="1" si="6"/>
        <v>3. Mayor a 6 meses</v>
      </c>
      <c r="K45" t="str">
        <f t="shared" si="7"/>
        <v>NO</v>
      </c>
      <c r="L45" t="s">
        <v>213</v>
      </c>
      <c r="M45" t="s">
        <v>263</v>
      </c>
      <c r="N45" t="s">
        <v>31</v>
      </c>
      <c r="O45" t="s">
        <v>31</v>
      </c>
      <c r="P45" t="str">
        <f t="shared" si="8"/>
        <v>LUIS EDWIN RODRIGUEZ PEREZPruebas web de escritorioEVALUACIÓN</v>
      </c>
      <c r="Q45" t="str">
        <f>BASE[[#This Row],[NombresCalificado]]&amp;BASE[[#This Row],[TipoEvaluacion]]</f>
        <v>LUIS EDWIN RODRIGUEZ PEREZEVALUACIÓN</v>
      </c>
      <c r="R45">
        <v>3</v>
      </c>
      <c r="S45" t="s">
        <v>5</v>
      </c>
      <c r="T45" t="s">
        <v>21</v>
      </c>
      <c r="U45" s="20">
        <v>3</v>
      </c>
      <c r="V45" s="20" t="str" cm="1">
        <f t="array" ref="V45">_xlfn.IFS(U45=0,"Prenovato",U45=1,"Novato",U45=2,"Principiante avanzado",U45=3,"Competente",U45=4,"Proficiente",U45=5,"Master")</f>
        <v>Competente</v>
      </c>
      <c r="W45" s="20">
        <v>2</v>
      </c>
      <c r="X45" s="20" t="str" cm="1">
        <f t="array" ref="X45">_xlfn.IFS(W45=0,"No evidenciado",W45=1,"Novato",W45=2,"Principiante avanzado",W45=3,"Competente",W45=4,"Proficiente",W45=5,"Master")</f>
        <v>Principiante avanzado</v>
      </c>
      <c r="Y45" s="20">
        <v>2</v>
      </c>
      <c r="Z45" s="20" t="str" cm="1">
        <f t="array" ref="Z45">_xlfn.IFS(Y45=0,"No evidenciado",Y45=1,"Novato",Y45=2,"Principiante avanzado",Y45=3,"Competente",Y45=4,"Proficiente",Y45=5,"Master")</f>
        <v>Principiante avanzado</v>
      </c>
      <c r="AA45" s="20">
        <v>2</v>
      </c>
      <c r="AB45" s="20" t="str" cm="1">
        <f t="array" ref="AB45">_xlfn.IFS(AA45=0,"No evidenciado",AA45=1,"Novato",AA45=2,"Principiante avanzado",AA45=3,"Competente",AA45=4,"Proficiente",AA45=5,"Master")</f>
        <v>Principiante avanzado</v>
      </c>
      <c r="AC45" s="20">
        <v>2</v>
      </c>
      <c r="AD45" s="20" t="str" cm="1">
        <f t="array" ref="AD45">_xlfn.IFS(AC45=0,"Prenovato",AC45=1,"Novato",AC45=2,"Principiante avanzado",AC45=3,"Competente",AC45=4,"Proficiente",AC45=5,"Master")</f>
        <v>Principiante avanzado</v>
      </c>
      <c r="AE45" s="20" t="str">
        <f t="shared" si="9"/>
        <v>EVALUACIÓN</v>
      </c>
    </row>
    <row r="46" spans="1:31" x14ac:dyDescent="0.25">
      <c r="A46" t="s">
        <v>197</v>
      </c>
      <c r="B46" t="s">
        <v>206</v>
      </c>
      <c r="C46" t="s">
        <v>188</v>
      </c>
      <c r="D46" t="s">
        <v>214</v>
      </c>
      <c r="E46" t="s">
        <v>216</v>
      </c>
      <c r="F46" t="s">
        <v>227</v>
      </c>
      <c r="G46" t="s">
        <v>239</v>
      </c>
      <c r="H46" s="4"/>
      <c r="I46" s="1">
        <f t="shared" ref="I46:I77" ca="1" si="10">DATEDIF(H46,TODAY(),"m")</f>
        <v>1481</v>
      </c>
      <c r="J46" s="1" t="str">
        <f t="shared" ref="J46:J77" ca="1" si="11">IF(I46&lt;=3,"1. Menor o igual a 3 meses",IF(I46&lt;=6,"2. Entre 4 - 6 meses","3. Mayor a 6 meses"))</f>
        <v>3. Mayor a 6 meses</v>
      </c>
      <c r="K46" t="str">
        <f t="shared" ref="K46:K77" si="12">IF(COUNTIFS($E$2:$E$205,E46,$O$2:$O$205,"PRINCIPAL",$R$2:$R$205,0)&gt;0,"SI","NO")</f>
        <v>NO</v>
      </c>
      <c r="L46" t="s">
        <v>213</v>
      </c>
      <c r="M46" t="s">
        <v>252</v>
      </c>
      <c r="N46" t="s">
        <v>31</v>
      </c>
      <c r="O46" t="s">
        <v>31</v>
      </c>
      <c r="P46" t="str">
        <f t="shared" ref="P46:P77" si="13">F46&amp;M46&amp;AE46</f>
        <v>LUIS EDWIN RODRIGUEZ PEREZBDDEVALUACIÓN</v>
      </c>
      <c r="Q46" t="str">
        <f>BASE[[#This Row],[NombresCalificado]]&amp;BASE[[#This Row],[TipoEvaluacion]]</f>
        <v>LUIS EDWIN RODRIGUEZ PEREZEVALUACIÓN</v>
      </c>
      <c r="R46">
        <v>3</v>
      </c>
      <c r="S46" t="s">
        <v>5</v>
      </c>
      <c r="T46" t="s">
        <v>21</v>
      </c>
      <c r="U46" s="20">
        <v>3</v>
      </c>
      <c r="V46" s="20" t="str" cm="1">
        <f t="array" ref="V46">_xlfn.IFS(U46=0,"Prenovato",U46=1,"Novato",U46=2,"Principiante avanzado",U46=3,"Competente",U46=4,"Proficiente",U46=5,"Master")</f>
        <v>Competente</v>
      </c>
      <c r="W46" s="20">
        <v>2</v>
      </c>
      <c r="X46" s="20" t="str" cm="1">
        <f t="array" ref="X46">_xlfn.IFS(W46=0,"No evidenciado",W46=1,"Novato",W46=2,"Principiante avanzado",W46=3,"Competente",W46=4,"Proficiente",W46=5,"Master")</f>
        <v>Principiante avanzado</v>
      </c>
      <c r="Y46" s="20">
        <v>2</v>
      </c>
      <c r="Z46" s="20" t="str" cm="1">
        <f t="array" ref="Z46">_xlfn.IFS(Y46=0,"No evidenciado",Y46=1,"Novato",Y46=2,"Principiante avanzado",Y46=3,"Competente",Y46=4,"Proficiente",Y46=5,"Master")</f>
        <v>Principiante avanzado</v>
      </c>
      <c r="AA46" s="20">
        <v>2</v>
      </c>
      <c r="AB46" s="20" t="str" cm="1">
        <f t="array" ref="AB46">_xlfn.IFS(AA46=0,"No evidenciado",AA46=1,"Novato",AA46=2,"Principiante avanzado",AA46=3,"Competente",AA46=4,"Proficiente",AA46=5,"Master")</f>
        <v>Principiante avanzado</v>
      </c>
      <c r="AC46" s="20">
        <v>2</v>
      </c>
      <c r="AD46" s="20" t="str" cm="1">
        <f t="array" ref="AD46">_xlfn.IFS(AC46=0,"Prenovato",AC46=1,"Novato",AC46=2,"Principiante avanzado",AC46=3,"Competente",AC46=4,"Proficiente",AC46=5,"Master")</f>
        <v>Principiante avanzado</v>
      </c>
      <c r="AE46" s="20" t="str">
        <f t="shared" ref="AE46:AE77" si="14">IF(A46&lt;&gt;E46,"EVALUACIÓN","AUTOEVALUACIÓN")</f>
        <v>EVALUACIÓN</v>
      </c>
    </row>
    <row r="47" spans="1:31" x14ac:dyDescent="0.25">
      <c r="A47" t="s">
        <v>197</v>
      </c>
      <c r="B47" t="s">
        <v>206</v>
      </c>
      <c r="C47" t="s">
        <v>188</v>
      </c>
      <c r="D47" t="s">
        <v>214</v>
      </c>
      <c r="E47" t="s">
        <v>216</v>
      </c>
      <c r="F47" t="s">
        <v>227</v>
      </c>
      <c r="G47" t="s">
        <v>239</v>
      </c>
      <c r="H47" s="4"/>
      <c r="I47" s="1">
        <f t="shared" ca="1" si="10"/>
        <v>1481</v>
      </c>
      <c r="J47" s="1" t="str">
        <f t="shared" ca="1" si="11"/>
        <v>3. Mayor a 6 meses</v>
      </c>
      <c r="K47" t="str">
        <f t="shared" si="12"/>
        <v>NO</v>
      </c>
      <c r="L47" t="s">
        <v>213</v>
      </c>
      <c r="M47" t="s">
        <v>261</v>
      </c>
      <c r="N47" t="s">
        <v>189</v>
      </c>
      <c r="O47" t="s">
        <v>189</v>
      </c>
      <c r="P47" t="str">
        <f t="shared" si="13"/>
        <v>LUIS EDWIN RODRIGUEZ PEREZPatrones de diseño de pruebasEVALUACIÓN</v>
      </c>
      <c r="Q47" t="str">
        <f>BASE[[#This Row],[NombresCalificado]]&amp;BASE[[#This Row],[TipoEvaluacion]]</f>
        <v>LUIS EDWIN RODRIGUEZ PEREZEVALUACIÓN</v>
      </c>
      <c r="R47">
        <v>2</v>
      </c>
      <c r="S47" t="s">
        <v>4</v>
      </c>
      <c r="T47" t="s">
        <v>21</v>
      </c>
      <c r="U47" s="20">
        <v>3</v>
      </c>
      <c r="V47" s="20" t="str" cm="1">
        <f t="array" ref="V47">_xlfn.IFS(U47=0,"Prenovato",U47=1,"Novato",U47=2,"Principiante avanzado",U47=3,"Competente",U47=4,"Proficiente",U47=5,"Master")</f>
        <v>Competente</v>
      </c>
      <c r="W47" s="20">
        <v>2</v>
      </c>
      <c r="X47" s="20" t="str" cm="1">
        <f t="array" ref="X47">_xlfn.IFS(W47=0,"No evidenciado",W47=1,"Novato",W47=2,"Principiante avanzado",W47=3,"Competente",W47=4,"Proficiente",W47=5,"Master")</f>
        <v>Principiante avanzado</v>
      </c>
      <c r="Y47" s="20">
        <v>2</v>
      </c>
      <c r="Z47" s="20" t="str" cm="1">
        <f t="array" ref="Z47">_xlfn.IFS(Y47=0,"No evidenciado",Y47=1,"Novato",Y47=2,"Principiante avanzado",Y47=3,"Competente",Y47=4,"Proficiente",Y47=5,"Master")</f>
        <v>Principiante avanzado</v>
      </c>
      <c r="AA47" s="20">
        <v>2</v>
      </c>
      <c r="AB47" s="20" t="str" cm="1">
        <f t="array" ref="AB47">_xlfn.IFS(AA47=0,"No evidenciado",AA47=1,"Novato",AA47=2,"Principiante avanzado",AA47=3,"Competente",AA47=4,"Proficiente",AA47=5,"Master")</f>
        <v>Principiante avanzado</v>
      </c>
      <c r="AC47" s="20">
        <v>2</v>
      </c>
      <c r="AD47" s="20" t="str" cm="1">
        <f t="array" ref="AD47">_xlfn.IFS(AC47=0,"Prenovato",AC47=1,"Novato",AC47=2,"Principiante avanzado",AC47=3,"Competente",AC47=4,"Proficiente",AC47=5,"Master")</f>
        <v>Principiante avanzado</v>
      </c>
      <c r="AE47" s="20" t="str">
        <f t="shared" si="14"/>
        <v>EVALUACIÓN</v>
      </c>
    </row>
    <row r="48" spans="1:31" x14ac:dyDescent="0.25">
      <c r="A48" t="s">
        <v>197</v>
      </c>
      <c r="B48" t="s">
        <v>206</v>
      </c>
      <c r="C48" t="s">
        <v>188</v>
      </c>
      <c r="D48" t="s">
        <v>214</v>
      </c>
      <c r="E48" t="s">
        <v>216</v>
      </c>
      <c r="F48" t="s">
        <v>227</v>
      </c>
      <c r="G48" t="s">
        <v>239</v>
      </c>
      <c r="H48" s="4"/>
      <c r="I48" s="1">
        <f t="shared" ca="1" si="10"/>
        <v>1481</v>
      </c>
      <c r="J48" s="1" t="str">
        <f t="shared" ca="1" si="11"/>
        <v>3. Mayor a 6 meses</v>
      </c>
      <c r="K48" t="str">
        <f t="shared" si="12"/>
        <v>NO</v>
      </c>
      <c r="L48" t="s">
        <v>213</v>
      </c>
      <c r="M48" t="s">
        <v>258</v>
      </c>
      <c r="N48" t="s">
        <v>189</v>
      </c>
      <c r="O48" t="s">
        <v>189</v>
      </c>
      <c r="P48" t="str">
        <f t="shared" si="13"/>
        <v>LUIS EDWIN RODRIGUEZ PEREZAdministración de datos de pruebasEVALUACIÓN</v>
      </c>
      <c r="Q48" t="str">
        <f>BASE[[#This Row],[NombresCalificado]]&amp;BASE[[#This Row],[TipoEvaluacion]]</f>
        <v>LUIS EDWIN RODRIGUEZ PEREZEVALUACIÓN</v>
      </c>
      <c r="R48">
        <v>2</v>
      </c>
      <c r="S48" t="s">
        <v>4</v>
      </c>
      <c r="T48" t="s">
        <v>21</v>
      </c>
      <c r="U48" s="20">
        <v>3</v>
      </c>
      <c r="V48" s="20" t="str" cm="1">
        <f t="array" ref="V48">_xlfn.IFS(U48=0,"Prenovato",U48=1,"Novato",U48=2,"Principiante avanzado",U48=3,"Competente",U48=4,"Proficiente",U48=5,"Master")</f>
        <v>Competente</v>
      </c>
      <c r="W48" s="20">
        <v>2</v>
      </c>
      <c r="X48" s="20" t="str" cm="1">
        <f t="array" ref="X48">_xlfn.IFS(W48=0,"No evidenciado",W48=1,"Novato",W48=2,"Principiante avanzado",W48=3,"Competente",W48=4,"Proficiente",W48=5,"Master")</f>
        <v>Principiante avanzado</v>
      </c>
      <c r="Y48" s="20">
        <v>2</v>
      </c>
      <c r="Z48" s="20" t="str" cm="1">
        <f t="array" ref="Z48">_xlfn.IFS(Y48=0,"No evidenciado",Y48=1,"Novato",Y48=2,"Principiante avanzado",Y48=3,"Competente",Y48=4,"Proficiente",Y48=5,"Master")</f>
        <v>Principiante avanzado</v>
      </c>
      <c r="AA48" s="20">
        <v>2</v>
      </c>
      <c r="AB48" s="20" t="str" cm="1">
        <f t="array" ref="AB48">_xlfn.IFS(AA48=0,"No evidenciado",AA48=1,"Novato",AA48=2,"Principiante avanzado",AA48=3,"Competente",AA48=4,"Proficiente",AA48=5,"Master")</f>
        <v>Principiante avanzado</v>
      </c>
      <c r="AC48" s="20">
        <v>2</v>
      </c>
      <c r="AD48" s="20" t="str" cm="1">
        <f t="array" ref="AD48">_xlfn.IFS(AC48=0,"Prenovato",AC48=1,"Novato",AC48=2,"Principiante avanzado",AC48=3,"Competente",AC48=4,"Proficiente",AC48=5,"Master")</f>
        <v>Principiante avanzado</v>
      </c>
      <c r="AE48" s="20" t="str">
        <f t="shared" si="14"/>
        <v>EVALUACIÓN</v>
      </c>
    </row>
    <row r="49" spans="1:31" x14ac:dyDescent="0.25">
      <c r="A49" t="s">
        <v>197</v>
      </c>
      <c r="B49" t="s">
        <v>206</v>
      </c>
      <c r="C49" t="s">
        <v>188</v>
      </c>
      <c r="D49" t="s">
        <v>214</v>
      </c>
      <c r="E49" t="s">
        <v>216</v>
      </c>
      <c r="F49" t="s">
        <v>227</v>
      </c>
      <c r="G49" t="s">
        <v>239</v>
      </c>
      <c r="H49" s="4"/>
      <c r="I49" s="1">
        <f t="shared" ca="1" si="10"/>
        <v>1481</v>
      </c>
      <c r="J49" s="1" t="str">
        <f t="shared" ca="1" si="11"/>
        <v>3. Mayor a 6 meses</v>
      </c>
      <c r="K49" t="str">
        <f t="shared" si="12"/>
        <v>NO</v>
      </c>
      <c r="L49" t="s">
        <v>213</v>
      </c>
      <c r="M49" t="s">
        <v>260</v>
      </c>
      <c r="N49" t="s">
        <v>31</v>
      </c>
      <c r="O49" t="s">
        <v>31</v>
      </c>
      <c r="P49" t="str">
        <f t="shared" si="13"/>
        <v>LUIS EDWIN RODRIGUEZ PEREZEstrategias de pruebasEVALUACIÓN</v>
      </c>
      <c r="Q49" t="str">
        <f>BASE[[#This Row],[NombresCalificado]]&amp;BASE[[#This Row],[TipoEvaluacion]]</f>
        <v>LUIS EDWIN RODRIGUEZ PEREZEVALUACIÓN</v>
      </c>
      <c r="R49">
        <v>3</v>
      </c>
      <c r="S49" t="s">
        <v>5</v>
      </c>
      <c r="T49" t="s">
        <v>21</v>
      </c>
      <c r="U49" s="20">
        <v>3</v>
      </c>
      <c r="V49" s="20" t="str" cm="1">
        <f t="array" ref="V49">_xlfn.IFS(U49=0,"Prenovato",U49=1,"Novato",U49=2,"Principiante avanzado",U49=3,"Competente",U49=4,"Proficiente",U49=5,"Master")</f>
        <v>Competente</v>
      </c>
      <c r="W49" s="20">
        <v>2</v>
      </c>
      <c r="X49" s="20" t="str" cm="1">
        <f t="array" ref="X49">_xlfn.IFS(W49=0,"No evidenciado",W49=1,"Novato",W49=2,"Principiante avanzado",W49=3,"Competente",W49=4,"Proficiente",W49=5,"Master")</f>
        <v>Principiante avanzado</v>
      </c>
      <c r="Y49" s="20">
        <v>2</v>
      </c>
      <c r="Z49" s="20" t="str" cm="1">
        <f t="array" ref="Z49">_xlfn.IFS(Y49=0,"No evidenciado",Y49=1,"Novato",Y49=2,"Principiante avanzado",Y49=3,"Competente",Y49=4,"Proficiente",Y49=5,"Master")</f>
        <v>Principiante avanzado</v>
      </c>
      <c r="AA49" s="20">
        <v>2</v>
      </c>
      <c r="AB49" s="20" t="str" cm="1">
        <f t="array" ref="AB49">_xlfn.IFS(AA49=0,"No evidenciado",AA49=1,"Novato",AA49=2,"Principiante avanzado",AA49=3,"Competente",AA49=4,"Proficiente",AA49=5,"Master")</f>
        <v>Principiante avanzado</v>
      </c>
      <c r="AC49" s="20">
        <v>2</v>
      </c>
      <c r="AD49" s="20" t="str" cm="1">
        <f t="array" ref="AD49">_xlfn.IFS(AC49=0,"Prenovato",AC49=1,"Novato",AC49=2,"Principiante avanzado",AC49=3,"Competente",AC49=4,"Proficiente",AC49=5,"Master")</f>
        <v>Principiante avanzado</v>
      </c>
      <c r="AE49" s="20" t="str">
        <f t="shared" si="14"/>
        <v>EVALUACIÓN</v>
      </c>
    </row>
    <row r="50" spans="1:31" x14ac:dyDescent="0.25">
      <c r="A50" t="s">
        <v>197</v>
      </c>
      <c r="B50" t="s">
        <v>206</v>
      </c>
      <c r="C50" t="s">
        <v>188</v>
      </c>
      <c r="D50" t="s">
        <v>214</v>
      </c>
      <c r="E50" t="s">
        <v>216</v>
      </c>
      <c r="F50" t="s">
        <v>227</v>
      </c>
      <c r="G50" t="s">
        <v>239</v>
      </c>
      <c r="H50" s="4"/>
      <c r="I50" s="1">
        <f t="shared" ca="1" si="10"/>
        <v>1481</v>
      </c>
      <c r="J50" s="1" t="str">
        <f t="shared" ca="1" si="11"/>
        <v>3. Mayor a 6 meses</v>
      </c>
      <c r="K50" t="str">
        <f t="shared" si="12"/>
        <v>NO</v>
      </c>
      <c r="L50" t="s">
        <v>213</v>
      </c>
      <c r="M50" t="s">
        <v>250</v>
      </c>
      <c r="N50" t="s">
        <v>31</v>
      </c>
      <c r="O50" t="s">
        <v>31</v>
      </c>
      <c r="P50" t="str">
        <f t="shared" si="13"/>
        <v>LUIS EDWIN RODRIGUEZ PEREZISTQBEVALUACIÓN</v>
      </c>
      <c r="Q50" t="str">
        <f>BASE[[#This Row],[NombresCalificado]]&amp;BASE[[#This Row],[TipoEvaluacion]]</f>
        <v>LUIS EDWIN RODRIGUEZ PEREZEVALUACIÓN</v>
      </c>
      <c r="R50">
        <v>3</v>
      </c>
      <c r="S50" t="s">
        <v>5</v>
      </c>
      <c r="T50" t="s">
        <v>21</v>
      </c>
      <c r="U50" s="20">
        <v>3</v>
      </c>
      <c r="V50" s="20" t="str" cm="1">
        <f t="array" ref="V50">_xlfn.IFS(U50=0,"Prenovato",U50=1,"Novato",U50=2,"Principiante avanzado",U50=3,"Competente",U50=4,"Proficiente",U50=5,"Master")</f>
        <v>Competente</v>
      </c>
      <c r="W50" s="20">
        <v>2</v>
      </c>
      <c r="X50" s="20" t="str" cm="1">
        <f t="array" ref="X50">_xlfn.IFS(W50=0,"No evidenciado",W50=1,"Novato",W50=2,"Principiante avanzado",W50=3,"Competente",W50=4,"Proficiente",W50=5,"Master")</f>
        <v>Principiante avanzado</v>
      </c>
      <c r="Y50" s="20">
        <v>2</v>
      </c>
      <c r="Z50" s="20" t="str" cm="1">
        <f t="array" ref="Z50">_xlfn.IFS(Y50=0,"No evidenciado",Y50=1,"Novato",Y50=2,"Principiante avanzado",Y50=3,"Competente",Y50=4,"Proficiente",Y50=5,"Master")</f>
        <v>Principiante avanzado</v>
      </c>
      <c r="AA50" s="20">
        <v>2</v>
      </c>
      <c r="AB50" s="20" t="str" cm="1">
        <f t="array" ref="AB50">_xlfn.IFS(AA50=0,"No evidenciado",AA50=1,"Novato",AA50=2,"Principiante avanzado",AA50=3,"Competente",AA50=4,"Proficiente",AA50=5,"Master")</f>
        <v>Principiante avanzado</v>
      </c>
      <c r="AC50" s="20">
        <v>2</v>
      </c>
      <c r="AD50" s="20" t="str" cm="1">
        <f t="array" ref="AD50">_xlfn.IFS(AC50=0,"Prenovato",AC50=1,"Novato",AC50=2,"Principiante avanzado",AC50=3,"Competente",AC50=4,"Proficiente",AC50=5,"Master")</f>
        <v>Principiante avanzado</v>
      </c>
      <c r="AE50" s="20" t="str">
        <f t="shared" si="14"/>
        <v>EVALUACIÓN</v>
      </c>
    </row>
    <row r="51" spans="1:31" x14ac:dyDescent="0.25">
      <c r="A51" t="s">
        <v>197</v>
      </c>
      <c r="B51" t="s">
        <v>206</v>
      </c>
      <c r="C51" t="s">
        <v>188</v>
      </c>
      <c r="D51" t="s">
        <v>214</v>
      </c>
      <c r="E51" t="s">
        <v>216</v>
      </c>
      <c r="F51" t="s">
        <v>227</v>
      </c>
      <c r="G51" t="s">
        <v>239</v>
      </c>
      <c r="H51" s="4"/>
      <c r="I51" s="1">
        <f t="shared" ca="1" si="10"/>
        <v>1481</v>
      </c>
      <c r="J51" s="1" t="str">
        <f t="shared" ca="1" si="11"/>
        <v>3. Mayor a 6 meses</v>
      </c>
      <c r="K51" t="str">
        <f t="shared" si="12"/>
        <v>NO</v>
      </c>
      <c r="L51" t="s">
        <v>213</v>
      </c>
      <c r="M51" t="s">
        <v>259</v>
      </c>
      <c r="N51" t="s">
        <v>189</v>
      </c>
      <c r="O51" t="s">
        <v>189</v>
      </c>
      <c r="P51" t="str">
        <f t="shared" si="13"/>
        <v>LUIS EDWIN RODRIGUEZ PEREZAdministración de casos de prueba y escenariosEVALUACIÓN</v>
      </c>
      <c r="Q51" t="str">
        <f>BASE[[#This Row],[NombresCalificado]]&amp;BASE[[#This Row],[TipoEvaluacion]]</f>
        <v>LUIS EDWIN RODRIGUEZ PEREZEVALUACIÓN</v>
      </c>
      <c r="R51">
        <v>2</v>
      </c>
      <c r="S51" t="s">
        <v>4</v>
      </c>
      <c r="T51" t="s">
        <v>21</v>
      </c>
      <c r="U51" s="20">
        <v>3</v>
      </c>
      <c r="V51" s="20" t="str" cm="1">
        <f t="array" ref="V51">_xlfn.IFS(U51=0,"Prenovato",U51=1,"Novato",U51=2,"Principiante avanzado",U51=3,"Competente",U51=4,"Proficiente",U51=5,"Master")</f>
        <v>Competente</v>
      </c>
      <c r="W51" s="20">
        <v>2</v>
      </c>
      <c r="X51" s="20" t="str" cm="1">
        <f t="array" ref="X51">_xlfn.IFS(W51=0,"No evidenciado",W51=1,"Novato",W51=2,"Principiante avanzado",W51=3,"Competente",W51=4,"Proficiente",W51=5,"Master")</f>
        <v>Principiante avanzado</v>
      </c>
      <c r="Y51" s="20">
        <v>2</v>
      </c>
      <c r="Z51" s="20" t="str" cm="1">
        <f t="array" ref="Z51">_xlfn.IFS(Y51=0,"No evidenciado",Y51=1,"Novato",Y51=2,"Principiante avanzado",Y51=3,"Competente",Y51=4,"Proficiente",Y51=5,"Master")</f>
        <v>Principiante avanzado</v>
      </c>
      <c r="AA51" s="20">
        <v>2</v>
      </c>
      <c r="AB51" s="20" t="str" cm="1">
        <f t="array" ref="AB51">_xlfn.IFS(AA51=0,"No evidenciado",AA51=1,"Novato",AA51=2,"Principiante avanzado",AA51=3,"Competente",AA51=4,"Proficiente",AA51=5,"Master")</f>
        <v>Principiante avanzado</v>
      </c>
      <c r="AC51" s="20">
        <v>2</v>
      </c>
      <c r="AD51" s="20" t="str" cm="1">
        <f t="array" ref="AD51">_xlfn.IFS(AC51=0,"Prenovato",AC51=1,"Novato",AC51=2,"Principiante avanzado",AC51=3,"Competente",AC51=4,"Proficiente",AC51=5,"Master")</f>
        <v>Principiante avanzado</v>
      </c>
      <c r="AE51" s="20" t="str">
        <f t="shared" si="14"/>
        <v>EVALUACIÓN</v>
      </c>
    </row>
    <row r="52" spans="1:31" x14ac:dyDescent="0.25">
      <c r="A52" t="s">
        <v>197</v>
      </c>
      <c r="B52" t="s">
        <v>206</v>
      </c>
      <c r="C52" t="s">
        <v>188</v>
      </c>
      <c r="D52" t="s">
        <v>214</v>
      </c>
      <c r="E52" t="s">
        <v>216</v>
      </c>
      <c r="F52" t="s">
        <v>227</v>
      </c>
      <c r="G52" t="s">
        <v>239</v>
      </c>
      <c r="H52" s="4"/>
      <c r="I52" s="1">
        <f t="shared" ca="1" si="10"/>
        <v>1481</v>
      </c>
      <c r="J52" s="1" t="str">
        <f t="shared" ca="1" si="11"/>
        <v>3. Mayor a 6 meses</v>
      </c>
      <c r="K52" t="str">
        <f t="shared" si="12"/>
        <v>NO</v>
      </c>
      <c r="L52" t="s">
        <v>213</v>
      </c>
      <c r="M52" t="s">
        <v>251</v>
      </c>
      <c r="N52" t="s">
        <v>31</v>
      </c>
      <c r="O52" t="s">
        <v>31</v>
      </c>
      <c r="P52" t="str">
        <f t="shared" si="13"/>
        <v>LUIS EDWIN RODRIGUEZ PEREZTécnicas de pruebasEVALUACIÓN</v>
      </c>
      <c r="Q52" t="str">
        <f>BASE[[#This Row],[NombresCalificado]]&amp;BASE[[#This Row],[TipoEvaluacion]]</f>
        <v>LUIS EDWIN RODRIGUEZ PEREZEVALUACIÓN</v>
      </c>
      <c r="R52">
        <v>3</v>
      </c>
      <c r="S52" t="s">
        <v>5</v>
      </c>
      <c r="T52" t="s">
        <v>21</v>
      </c>
      <c r="U52" s="20">
        <v>3</v>
      </c>
      <c r="V52" s="20" t="str" cm="1">
        <f t="array" ref="V52">_xlfn.IFS(U52=0,"Prenovato",U52=1,"Novato",U52=2,"Principiante avanzado",U52=3,"Competente",U52=4,"Proficiente",U52=5,"Master")</f>
        <v>Competente</v>
      </c>
      <c r="W52" s="20">
        <v>2</v>
      </c>
      <c r="X52" s="20" t="str" cm="1">
        <f t="array" ref="X52">_xlfn.IFS(W52=0,"No evidenciado",W52=1,"Novato",W52=2,"Principiante avanzado",W52=3,"Competente",W52=4,"Proficiente",W52=5,"Master")</f>
        <v>Principiante avanzado</v>
      </c>
      <c r="Y52" s="20">
        <v>2</v>
      </c>
      <c r="Z52" s="20" t="str" cm="1">
        <f t="array" ref="Z52">_xlfn.IFS(Y52=0,"No evidenciado",Y52=1,"Novato",Y52=2,"Principiante avanzado",Y52=3,"Competente",Y52=4,"Proficiente",Y52=5,"Master")</f>
        <v>Principiante avanzado</v>
      </c>
      <c r="AA52" s="20">
        <v>2</v>
      </c>
      <c r="AB52" s="20" t="str" cm="1">
        <f t="array" ref="AB52">_xlfn.IFS(AA52=0,"No evidenciado",AA52=1,"Novato",AA52=2,"Principiante avanzado",AA52=3,"Competente",AA52=4,"Proficiente",AA52=5,"Master")</f>
        <v>Principiante avanzado</v>
      </c>
      <c r="AC52" s="20">
        <v>2</v>
      </c>
      <c r="AD52" s="20" t="str" cm="1">
        <f t="array" ref="AD52">_xlfn.IFS(AC52=0,"Prenovato",AC52=1,"Novato",AC52=2,"Principiante avanzado",AC52=3,"Competente",AC52=4,"Proficiente",AC52=5,"Master")</f>
        <v>Principiante avanzado</v>
      </c>
      <c r="AE52" s="20" t="str">
        <f t="shared" si="14"/>
        <v>EVALUACIÓN</v>
      </c>
    </row>
    <row r="53" spans="1:31" x14ac:dyDescent="0.25">
      <c r="A53" t="s">
        <v>198</v>
      </c>
      <c r="B53" t="s">
        <v>207</v>
      </c>
      <c r="C53" t="s">
        <v>188</v>
      </c>
      <c r="D53" t="s">
        <v>214</v>
      </c>
      <c r="E53" t="s">
        <v>217</v>
      </c>
      <c r="F53" t="s">
        <v>228</v>
      </c>
      <c r="G53" t="s">
        <v>240</v>
      </c>
      <c r="H53" s="4"/>
      <c r="I53" s="1">
        <f t="shared" ca="1" si="10"/>
        <v>1481</v>
      </c>
      <c r="J53" s="1" t="str">
        <f t="shared" ca="1" si="11"/>
        <v>3. Mayor a 6 meses</v>
      </c>
      <c r="K53" t="str">
        <f t="shared" si="12"/>
        <v>NO</v>
      </c>
      <c r="L53" t="s">
        <v>213</v>
      </c>
      <c r="M53" t="s">
        <v>60</v>
      </c>
      <c r="N53" t="s">
        <v>189</v>
      </c>
      <c r="O53" t="s">
        <v>189</v>
      </c>
      <c r="P53" t="str">
        <f t="shared" si="13"/>
        <v>YONATHAN ANDRES HENAO LOPEZProgramaciónEVALUACIÓN</v>
      </c>
      <c r="Q53" t="str">
        <f>BASE[[#This Row],[NombresCalificado]]&amp;BASE[[#This Row],[TipoEvaluacion]]</f>
        <v>YONATHAN ANDRES HENAO LOPEZEVALUACIÓN</v>
      </c>
      <c r="R53">
        <v>3</v>
      </c>
      <c r="S53" t="s">
        <v>5</v>
      </c>
      <c r="T53" t="s">
        <v>21</v>
      </c>
      <c r="U53" s="20">
        <v>3</v>
      </c>
      <c r="V53" s="20" t="str" cm="1">
        <f t="array" ref="V53">_xlfn.IFS(U53=0,"Prenovato",U53=1,"Novato",U53=2,"Principiante avanzado",U53=3,"Competente",U53=4,"Proficiente",U53=5,"Master")</f>
        <v>Competente</v>
      </c>
      <c r="W53" s="20">
        <v>3</v>
      </c>
      <c r="X53" s="20" t="str" cm="1">
        <f t="array" ref="X53">_xlfn.IFS(W53=0,"No evidenciado",W53=1,"Novato",W53=2,"Principiante avanzado",W53=3,"Competente",W53=4,"Proficiente",W53=5,"Master")</f>
        <v>Competente</v>
      </c>
      <c r="Y53" s="20">
        <v>2</v>
      </c>
      <c r="Z53" s="20" t="str" cm="1">
        <f t="array" ref="Z53">_xlfn.IFS(Y53=0,"No evidenciado",Y53=1,"Novato",Y53=2,"Principiante avanzado",Y53=3,"Competente",Y53=4,"Proficiente",Y53=5,"Master")</f>
        <v>Principiante avanzado</v>
      </c>
      <c r="AA53" s="20">
        <v>3</v>
      </c>
      <c r="AB53" s="20" t="str" cm="1">
        <f t="array" ref="AB53">_xlfn.IFS(AA53=0,"No evidenciado",AA53=1,"Novato",AA53=2,"Principiante avanzado",AA53=3,"Competente",AA53=4,"Proficiente",AA53=5,"Master")</f>
        <v>Competente</v>
      </c>
      <c r="AC53" s="20">
        <v>2</v>
      </c>
      <c r="AD53" s="20" t="str" cm="1">
        <f t="array" ref="AD53">_xlfn.IFS(AC53=0,"Prenovato",AC53=1,"Novato",AC53=2,"Principiante avanzado",AC53=3,"Competente",AC53=4,"Proficiente",AC53=5,"Master")</f>
        <v>Principiante avanzado</v>
      </c>
      <c r="AE53" s="20" t="str">
        <f t="shared" si="14"/>
        <v>EVALUACIÓN</v>
      </c>
    </row>
    <row r="54" spans="1:31" x14ac:dyDescent="0.25">
      <c r="A54" t="s">
        <v>198</v>
      </c>
      <c r="B54" t="s">
        <v>207</v>
      </c>
      <c r="C54" t="s">
        <v>188</v>
      </c>
      <c r="D54" t="s">
        <v>214</v>
      </c>
      <c r="E54" t="s">
        <v>217</v>
      </c>
      <c r="F54" t="s">
        <v>228</v>
      </c>
      <c r="G54" t="s">
        <v>240</v>
      </c>
      <c r="H54" s="4"/>
      <c r="I54" s="1">
        <f t="shared" ca="1" si="10"/>
        <v>1481</v>
      </c>
      <c r="J54" s="1" t="str">
        <f t="shared" ca="1" si="11"/>
        <v>3. Mayor a 6 meses</v>
      </c>
      <c r="K54" t="str">
        <f t="shared" si="12"/>
        <v>NO</v>
      </c>
      <c r="L54" t="s">
        <v>213</v>
      </c>
      <c r="M54" t="s">
        <v>61</v>
      </c>
      <c r="N54" t="s">
        <v>189</v>
      </c>
      <c r="O54" t="s">
        <v>189</v>
      </c>
      <c r="P54" t="str">
        <f t="shared" si="13"/>
        <v>YONATHAN ANDRES HENAO LOPEZControl de versionesEVALUACIÓN</v>
      </c>
      <c r="Q54" t="str">
        <f>BASE[[#This Row],[NombresCalificado]]&amp;BASE[[#This Row],[TipoEvaluacion]]</f>
        <v>YONATHAN ANDRES HENAO LOPEZEVALUACIÓN</v>
      </c>
      <c r="R54">
        <v>3</v>
      </c>
      <c r="S54" t="s">
        <v>5</v>
      </c>
      <c r="T54" t="s">
        <v>21</v>
      </c>
      <c r="U54" s="20">
        <v>3</v>
      </c>
      <c r="V54" s="20" t="str" cm="1">
        <f t="array" ref="V54">_xlfn.IFS(U54=0,"Prenovato",U54=1,"Novato",U54=2,"Principiante avanzado",U54=3,"Competente",U54=4,"Proficiente",U54=5,"Master")</f>
        <v>Competente</v>
      </c>
      <c r="W54" s="20">
        <v>3</v>
      </c>
      <c r="X54" s="20" t="str" cm="1">
        <f t="array" ref="X54">_xlfn.IFS(W54=0,"No evidenciado",W54=1,"Novato",W54=2,"Principiante avanzado",W54=3,"Competente",W54=4,"Proficiente",W54=5,"Master")</f>
        <v>Competente</v>
      </c>
      <c r="Y54" s="20">
        <v>2</v>
      </c>
      <c r="Z54" s="20" t="str" cm="1">
        <f t="array" ref="Z54">_xlfn.IFS(Y54=0,"No evidenciado",Y54=1,"Novato",Y54=2,"Principiante avanzado",Y54=3,"Competente",Y54=4,"Proficiente",Y54=5,"Master")</f>
        <v>Principiante avanzado</v>
      </c>
      <c r="AA54" s="20">
        <v>3</v>
      </c>
      <c r="AB54" s="20" t="str" cm="1">
        <f t="array" ref="AB54">_xlfn.IFS(AA54=0,"No evidenciado",AA54=1,"Novato",AA54=2,"Principiante avanzado",AA54=3,"Competente",AA54=4,"Proficiente",AA54=5,"Master")</f>
        <v>Competente</v>
      </c>
      <c r="AC54" s="20">
        <v>2</v>
      </c>
      <c r="AD54" s="20" t="str" cm="1">
        <f t="array" ref="AD54">_xlfn.IFS(AC54=0,"Prenovato",AC54=1,"Novato",AC54=2,"Principiante avanzado",AC54=3,"Competente",AC54=4,"Proficiente",AC54=5,"Master")</f>
        <v>Principiante avanzado</v>
      </c>
      <c r="AE54" s="20" t="str">
        <f t="shared" si="14"/>
        <v>EVALUACIÓN</v>
      </c>
    </row>
    <row r="55" spans="1:31" x14ac:dyDescent="0.25">
      <c r="A55" t="s">
        <v>198</v>
      </c>
      <c r="B55" t="s">
        <v>207</v>
      </c>
      <c r="C55" t="s">
        <v>188</v>
      </c>
      <c r="D55" t="s">
        <v>214</v>
      </c>
      <c r="E55" t="s">
        <v>217</v>
      </c>
      <c r="F55" t="s">
        <v>228</v>
      </c>
      <c r="G55" t="s">
        <v>240</v>
      </c>
      <c r="H55" s="4"/>
      <c r="I55" s="1">
        <f t="shared" ca="1" si="10"/>
        <v>1481</v>
      </c>
      <c r="J55" s="1" t="str">
        <f t="shared" ca="1" si="11"/>
        <v>3. Mayor a 6 meses</v>
      </c>
      <c r="K55" t="str">
        <f t="shared" si="12"/>
        <v>NO</v>
      </c>
      <c r="L55" t="s">
        <v>213</v>
      </c>
      <c r="M55" t="s">
        <v>249</v>
      </c>
      <c r="N55" t="s">
        <v>189</v>
      </c>
      <c r="O55" t="s">
        <v>189</v>
      </c>
      <c r="P55" t="str">
        <f t="shared" si="13"/>
        <v>YONATHAN ANDRES HENAO LOPEZDevOps para pruebasEVALUACIÓN</v>
      </c>
      <c r="Q55" t="str">
        <f>BASE[[#This Row],[NombresCalificado]]&amp;BASE[[#This Row],[TipoEvaluacion]]</f>
        <v>YONATHAN ANDRES HENAO LOPEZEVALUACIÓN</v>
      </c>
      <c r="R55">
        <v>2</v>
      </c>
      <c r="S55" t="s">
        <v>4</v>
      </c>
      <c r="T55" t="s">
        <v>21</v>
      </c>
      <c r="U55" s="20">
        <v>3</v>
      </c>
      <c r="V55" s="20" t="str" cm="1">
        <f t="array" ref="V55">_xlfn.IFS(U55=0,"Prenovato",U55=1,"Novato",U55=2,"Principiante avanzado",U55=3,"Competente",U55=4,"Proficiente",U55=5,"Master")</f>
        <v>Competente</v>
      </c>
      <c r="W55" s="20">
        <v>3</v>
      </c>
      <c r="X55" s="20" t="str" cm="1">
        <f t="array" ref="X55">_xlfn.IFS(W55=0,"No evidenciado",W55=1,"Novato",W55=2,"Principiante avanzado",W55=3,"Competente",W55=4,"Proficiente",W55=5,"Master")</f>
        <v>Competente</v>
      </c>
      <c r="Y55" s="20">
        <v>2</v>
      </c>
      <c r="Z55" s="20" t="str" cm="1">
        <f t="array" ref="Z55">_xlfn.IFS(Y55=0,"No evidenciado",Y55=1,"Novato",Y55=2,"Principiante avanzado",Y55=3,"Competente",Y55=4,"Proficiente",Y55=5,"Master")</f>
        <v>Principiante avanzado</v>
      </c>
      <c r="AA55" s="20">
        <v>3</v>
      </c>
      <c r="AB55" s="20" t="str" cm="1">
        <f t="array" ref="AB55">_xlfn.IFS(AA55=0,"No evidenciado",AA55=1,"Novato",AA55=2,"Principiante avanzado",AA55=3,"Competente",AA55=4,"Proficiente",AA55=5,"Master")</f>
        <v>Competente</v>
      </c>
      <c r="AC55" s="20">
        <v>2</v>
      </c>
      <c r="AD55" s="20" t="str" cm="1">
        <f t="array" ref="AD55">_xlfn.IFS(AC55=0,"Prenovato",AC55=1,"Novato",AC55=2,"Principiante avanzado",AC55=3,"Competente",AC55=4,"Proficiente",AC55=5,"Master")</f>
        <v>Principiante avanzado</v>
      </c>
      <c r="AE55" s="20" t="str">
        <f t="shared" si="14"/>
        <v>EVALUACIÓN</v>
      </c>
    </row>
    <row r="56" spans="1:31" x14ac:dyDescent="0.25">
      <c r="A56" t="s">
        <v>198</v>
      </c>
      <c r="B56" t="s">
        <v>207</v>
      </c>
      <c r="C56" t="s">
        <v>188</v>
      </c>
      <c r="D56" t="s">
        <v>214</v>
      </c>
      <c r="E56" t="s">
        <v>217</v>
      </c>
      <c r="F56" t="s">
        <v>228</v>
      </c>
      <c r="G56" t="s">
        <v>240</v>
      </c>
      <c r="H56" s="4"/>
      <c r="I56" s="1">
        <f t="shared" ca="1" si="10"/>
        <v>1481</v>
      </c>
      <c r="J56" s="1" t="str">
        <f t="shared" ca="1" si="11"/>
        <v>3. Mayor a 6 meses</v>
      </c>
      <c r="K56" t="str">
        <f t="shared" si="12"/>
        <v>NO</v>
      </c>
      <c r="L56" t="s">
        <v>213</v>
      </c>
      <c r="M56" t="s">
        <v>250</v>
      </c>
      <c r="N56" t="s">
        <v>31</v>
      </c>
      <c r="O56" t="s">
        <v>31</v>
      </c>
      <c r="P56" t="str">
        <f t="shared" si="13"/>
        <v>YONATHAN ANDRES HENAO LOPEZISTQBEVALUACIÓN</v>
      </c>
      <c r="Q56" t="str">
        <f>BASE[[#This Row],[NombresCalificado]]&amp;BASE[[#This Row],[TipoEvaluacion]]</f>
        <v>YONATHAN ANDRES HENAO LOPEZEVALUACIÓN</v>
      </c>
      <c r="R56">
        <v>3</v>
      </c>
      <c r="S56" t="s">
        <v>5</v>
      </c>
      <c r="T56" t="s">
        <v>21</v>
      </c>
      <c r="U56" s="20">
        <v>3</v>
      </c>
      <c r="V56" s="20" t="str" cm="1">
        <f t="array" ref="V56">_xlfn.IFS(U56=0,"Prenovato",U56=1,"Novato",U56=2,"Principiante avanzado",U56=3,"Competente",U56=4,"Proficiente",U56=5,"Master")</f>
        <v>Competente</v>
      </c>
      <c r="W56" s="20">
        <v>3</v>
      </c>
      <c r="X56" s="20" t="str" cm="1">
        <f t="array" ref="X56">_xlfn.IFS(W56=0,"No evidenciado",W56=1,"Novato",W56=2,"Principiante avanzado",W56=3,"Competente",W56=4,"Proficiente",W56=5,"Master")</f>
        <v>Competente</v>
      </c>
      <c r="Y56" s="20">
        <v>2</v>
      </c>
      <c r="Z56" s="20" t="str" cm="1">
        <f t="array" ref="Z56">_xlfn.IFS(Y56=0,"No evidenciado",Y56=1,"Novato",Y56=2,"Principiante avanzado",Y56=3,"Competente",Y56=4,"Proficiente",Y56=5,"Master")</f>
        <v>Principiante avanzado</v>
      </c>
      <c r="AA56" s="20">
        <v>3</v>
      </c>
      <c r="AB56" s="20" t="str" cm="1">
        <f t="array" ref="AB56">_xlfn.IFS(AA56=0,"No evidenciado",AA56=1,"Novato",AA56=2,"Principiante avanzado",AA56=3,"Competente",AA56=4,"Proficiente",AA56=5,"Master")</f>
        <v>Competente</v>
      </c>
      <c r="AC56" s="20">
        <v>2</v>
      </c>
      <c r="AD56" s="20" t="str" cm="1">
        <f t="array" ref="AD56">_xlfn.IFS(AC56=0,"Prenovato",AC56=1,"Novato",AC56=2,"Principiante avanzado",AC56=3,"Competente",AC56=4,"Proficiente",AC56=5,"Master")</f>
        <v>Principiante avanzado</v>
      </c>
      <c r="AE56" s="20" t="str">
        <f t="shared" si="14"/>
        <v>EVALUACIÓN</v>
      </c>
    </row>
    <row r="57" spans="1:31" x14ac:dyDescent="0.25">
      <c r="A57" t="s">
        <v>198</v>
      </c>
      <c r="B57" t="s">
        <v>207</v>
      </c>
      <c r="C57" t="s">
        <v>188</v>
      </c>
      <c r="D57" t="s">
        <v>214</v>
      </c>
      <c r="E57" t="s">
        <v>217</v>
      </c>
      <c r="F57" t="s">
        <v>228</v>
      </c>
      <c r="G57" t="s">
        <v>240</v>
      </c>
      <c r="H57" s="4"/>
      <c r="I57" s="1">
        <f t="shared" ca="1" si="10"/>
        <v>1481</v>
      </c>
      <c r="J57" s="1" t="str">
        <f t="shared" ca="1" si="11"/>
        <v>3. Mayor a 6 meses</v>
      </c>
      <c r="K57" t="str">
        <f t="shared" si="12"/>
        <v>NO</v>
      </c>
      <c r="L57" t="s">
        <v>213</v>
      </c>
      <c r="M57" t="s">
        <v>251</v>
      </c>
      <c r="N57" t="s">
        <v>31</v>
      </c>
      <c r="O57" t="s">
        <v>31</v>
      </c>
      <c r="P57" t="str">
        <f t="shared" si="13"/>
        <v>YONATHAN ANDRES HENAO LOPEZTécnicas de pruebasEVALUACIÓN</v>
      </c>
      <c r="Q57" t="str">
        <f>BASE[[#This Row],[NombresCalificado]]&amp;BASE[[#This Row],[TipoEvaluacion]]</f>
        <v>YONATHAN ANDRES HENAO LOPEZEVALUACIÓN</v>
      </c>
      <c r="R57">
        <v>3</v>
      </c>
      <c r="S57" t="s">
        <v>5</v>
      </c>
      <c r="T57" t="s">
        <v>21</v>
      </c>
      <c r="U57" s="20">
        <v>3</v>
      </c>
      <c r="V57" s="20" t="str" cm="1">
        <f t="array" ref="V57">_xlfn.IFS(U57=0,"Prenovato",U57=1,"Novato",U57=2,"Principiante avanzado",U57=3,"Competente",U57=4,"Proficiente",U57=5,"Master")</f>
        <v>Competente</v>
      </c>
      <c r="W57" s="20">
        <v>3</v>
      </c>
      <c r="X57" s="20" t="str" cm="1">
        <f t="array" ref="X57">_xlfn.IFS(W57=0,"No evidenciado",W57=1,"Novato",W57=2,"Principiante avanzado",W57=3,"Competente",W57=4,"Proficiente",W57=5,"Master")</f>
        <v>Competente</v>
      </c>
      <c r="Y57" s="20">
        <v>2</v>
      </c>
      <c r="Z57" s="20" t="str" cm="1">
        <f t="array" ref="Z57">_xlfn.IFS(Y57=0,"No evidenciado",Y57=1,"Novato",Y57=2,"Principiante avanzado",Y57=3,"Competente",Y57=4,"Proficiente",Y57=5,"Master")</f>
        <v>Principiante avanzado</v>
      </c>
      <c r="AA57" s="20">
        <v>3</v>
      </c>
      <c r="AB57" s="20" t="str" cm="1">
        <f t="array" ref="AB57">_xlfn.IFS(AA57=0,"No evidenciado",AA57=1,"Novato",AA57=2,"Principiante avanzado",AA57=3,"Competente",AA57=4,"Proficiente",AA57=5,"Master")</f>
        <v>Competente</v>
      </c>
      <c r="AC57" s="20">
        <v>2</v>
      </c>
      <c r="AD57" s="20" t="str" cm="1">
        <f t="array" ref="AD57">_xlfn.IFS(AC57=0,"Prenovato",AC57=1,"Novato",AC57=2,"Principiante avanzado",AC57=3,"Competente",AC57=4,"Proficiente",AC57=5,"Master")</f>
        <v>Principiante avanzado</v>
      </c>
      <c r="AE57" s="20" t="str">
        <f t="shared" si="14"/>
        <v>EVALUACIÓN</v>
      </c>
    </row>
    <row r="58" spans="1:31" x14ac:dyDescent="0.25">
      <c r="A58" t="s">
        <v>198</v>
      </c>
      <c r="B58" t="s">
        <v>207</v>
      </c>
      <c r="C58" t="s">
        <v>188</v>
      </c>
      <c r="D58" t="s">
        <v>214</v>
      </c>
      <c r="E58" t="s">
        <v>217</v>
      </c>
      <c r="F58" t="s">
        <v>228</v>
      </c>
      <c r="G58" t="s">
        <v>240</v>
      </c>
      <c r="H58" s="4"/>
      <c r="I58" s="1">
        <f t="shared" ca="1" si="10"/>
        <v>1481</v>
      </c>
      <c r="J58" s="1" t="str">
        <f t="shared" ca="1" si="11"/>
        <v>3. Mayor a 6 meses</v>
      </c>
      <c r="K58" t="str">
        <f t="shared" si="12"/>
        <v>NO</v>
      </c>
      <c r="L58" t="s">
        <v>213</v>
      </c>
      <c r="M58" t="s">
        <v>252</v>
      </c>
      <c r="N58" t="s">
        <v>31</v>
      </c>
      <c r="O58" t="s">
        <v>31</v>
      </c>
      <c r="P58" t="str">
        <f t="shared" si="13"/>
        <v>YONATHAN ANDRES HENAO LOPEZBDDEVALUACIÓN</v>
      </c>
      <c r="Q58" t="str">
        <f>BASE[[#This Row],[NombresCalificado]]&amp;BASE[[#This Row],[TipoEvaluacion]]</f>
        <v>YONATHAN ANDRES HENAO LOPEZEVALUACIÓN</v>
      </c>
      <c r="R58">
        <v>3</v>
      </c>
      <c r="S58" t="s">
        <v>5</v>
      </c>
      <c r="T58" t="s">
        <v>21</v>
      </c>
      <c r="U58" s="20">
        <v>3</v>
      </c>
      <c r="V58" s="20" t="str" cm="1">
        <f t="array" ref="V58">_xlfn.IFS(U58=0,"Prenovato",U58=1,"Novato",U58=2,"Principiante avanzado",U58=3,"Competente",U58=4,"Proficiente",U58=5,"Master")</f>
        <v>Competente</v>
      </c>
      <c r="W58" s="20">
        <v>3</v>
      </c>
      <c r="X58" s="20" t="str" cm="1">
        <f t="array" ref="X58">_xlfn.IFS(W58=0,"No evidenciado",W58=1,"Novato",W58=2,"Principiante avanzado",W58=3,"Competente",W58=4,"Proficiente",W58=5,"Master")</f>
        <v>Competente</v>
      </c>
      <c r="Y58" s="20">
        <v>2</v>
      </c>
      <c r="Z58" s="20" t="str" cm="1">
        <f t="array" ref="Z58">_xlfn.IFS(Y58=0,"No evidenciado",Y58=1,"Novato",Y58=2,"Principiante avanzado",Y58=3,"Competente",Y58=4,"Proficiente",Y58=5,"Master")</f>
        <v>Principiante avanzado</v>
      </c>
      <c r="AA58" s="20">
        <v>3</v>
      </c>
      <c r="AB58" s="20" t="str" cm="1">
        <f t="array" ref="AB58">_xlfn.IFS(AA58=0,"No evidenciado",AA58=1,"Novato",AA58=2,"Principiante avanzado",AA58=3,"Competente",AA58=4,"Proficiente",AA58=5,"Master")</f>
        <v>Competente</v>
      </c>
      <c r="AC58" s="20">
        <v>2</v>
      </c>
      <c r="AD58" s="20" t="str" cm="1">
        <f t="array" ref="AD58">_xlfn.IFS(AC58=0,"Prenovato",AC58=1,"Novato",AC58=2,"Principiante avanzado",AC58=3,"Competente",AC58=4,"Proficiente",AC58=5,"Master")</f>
        <v>Principiante avanzado</v>
      </c>
      <c r="AE58" s="20" t="str">
        <f t="shared" si="14"/>
        <v>EVALUACIÓN</v>
      </c>
    </row>
    <row r="59" spans="1:31" x14ac:dyDescent="0.25">
      <c r="A59" t="s">
        <v>198</v>
      </c>
      <c r="B59" t="s">
        <v>207</v>
      </c>
      <c r="C59" t="s">
        <v>188</v>
      </c>
      <c r="D59" t="s">
        <v>214</v>
      </c>
      <c r="E59" t="s">
        <v>217</v>
      </c>
      <c r="F59" t="s">
        <v>228</v>
      </c>
      <c r="G59" t="s">
        <v>240</v>
      </c>
      <c r="H59" s="4"/>
      <c r="I59" s="1">
        <f t="shared" ca="1" si="10"/>
        <v>1481</v>
      </c>
      <c r="J59" s="1" t="str">
        <f t="shared" ca="1" si="11"/>
        <v>3. Mayor a 6 meses</v>
      </c>
      <c r="K59" t="str">
        <f t="shared" si="12"/>
        <v>NO</v>
      </c>
      <c r="L59" t="s">
        <v>213</v>
      </c>
      <c r="M59" t="s">
        <v>253</v>
      </c>
      <c r="N59" t="s">
        <v>189</v>
      </c>
      <c r="O59" t="s">
        <v>189</v>
      </c>
      <c r="P59" t="str">
        <f t="shared" si="13"/>
        <v>YONATHAN ANDRES HENAO LOPEZPruebas funcionales en dispositivos móvilesEVALUACIÓN</v>
      </c>
      <c r="Q59" t="str">
        <f>BASE[[#This Row],[NombresCalificado]]&amp;BASE[[#This Row],[TipoEvaluacion]]</f>
        <v>YONATHAN ANDRES HENAO LOPEZEVALUACIÓN</v>
      </c>
      <c r="R59">
        <v>1</v>
      </c>
      <c r="S59" t="s">
        <v>6</v>
      </c>
      <c r="T59" t="s">
        <v>21</v>
      </c>
      <c r="U59" s="20">
        <v>3</v>
      </c>
      <c r="V59" s="20" t="str" cm="1">
        <f t="array" ref="V59">_xlfn.IFS(U59=0,"Prenovato",U59=1,"Novato",U59=2,"Principiante avanzado",U59=3,"Competente",U59=4,"Proficiente",U59=5,"Master")</f>
        <v>Competente</v>
      </c>
      <c r="W59" s="20">
        <v>3</v>
      </c>
      <c r="X59" s="20" t="str" cm="1">
        <f t="array" ref="X59">_xlfn.IFS(W59=0,"No evidenciado",W59=1,"Novato",W59=2,"Principiante avanzado",W59=3,"Competente",W59=4,"Proficiente",W59=5,"Master")</f>
        <v>Competente</v>
      </c>
      <c r="Y59" s="20">
        <v>2</v>
      </c>
      <c r="Z59" s="20" t="str" cm="1">
        <f t="array" ref="Z59">_xlfn.IFS(Y59=0,"No evidenciado",Y59=1,"Novato",Y59=2,"Principiante avanzado",Y59=3,"Competente",Y59=4,"Proficiente",Y59=5,"Master")</f>
        <v>Principiante avanzado</v>
      </c>
      <c r="AA59" s="20">
        <v>3</v>
      </c>
      <c r="AB59" s="20" t="str" cm="1">
        <f t="array" ref="AB59">_xlfn.IFS(AA59=0,"No evidenciado",AA59=1,"Novato",AA59=2,"Principiante avanzado",AA59=3,"Competente",AA59=4,"Proficiente",AA59=5,"Master")</f>
        <v>Competente</v>
      </c>
      <c r="AC59" s="20">
        <v>2</v>
      </c>
      <c r="AD59" s="20" t="str" cm="1">
        <f t="array" ref="AD59">_xlfn.IFS(AC59=0,"Prenovato",AC59=1,"Novato",AC59=2,"Principiante avanzado",AC59=3,"Competente",AC59=4,"Proficiente",AC59=5,"Master")</f>
        <v>Principiante avanzado</v>
      </c>
      <c r="AE59" s="20" t="str">
        <f t="shared" si="14"/>
        <v>EVALUACIÓN</v>
      </c>
    </row>
    <row r="60" spans="1:31" x14ac:dyDescent="0.25">
      <c r="A60" t="s">
        <v>198</v>
      </c>
      <c r="B60" t="s">
        <v>207</v>
      </c>
      <c r="C60" t="s">
        <v>188</v>
      </c>
      <c r="D60" t="s">
        <v>214</v>
      </c>
      <c r="E60" t="s">
        <v>217</v>
      </c>
      <c r="F60" t="s">
        <v>228</v>
      </c>
      <c r="G60" t="s">
        <v>240</v>
      </c>
      <c r="H60" s="4"/>
      <c r="I60" s="1">
        <f t="shared" ca="1" si="10"/>
        <v>1481</v>
      </c>
      <c r="J60" s="1" t="str">
        <f t="shared" ca="1" si="11"/>
        <v>3. Mayor a 6 meses</v>
      </c>
      <c r="K60" t="str">
        <f t="shared" si="12"/>
        <v>NO</v>
      </c>
      <c r="L60" t="s">
        <v>213</v>
      </c>
      <c r="M60" t="s">
        <v>254</v>
      </c>
      <c r="N60" t="s">
        <v>189</v>
      </c>
      <c r="O60" t="s">
        <v>189</v>
      </c>
      <c r="P60" t="str">
        <f t="shared" si="13"/>
        <v>YONATHAN ANDRES HENAO LOPEZFundamentos de pruebas de performanceEVALUACIÓN</v>
      </c>
      <c r="Q60" t="str">
        <f>BASE[[#This Row],[NombresCalificado]]&amp;BASE[[#This Row],[TipoEvaluacion]]</f>
        <v>YONATHAN ANDRES HENAO LOPEZEVALUACIÓN</v>
      </c>
      <c r="R60">
        <v>1</v>
      </c>
      <c r="S60" t="s">
        <v>6</v>
      </c>
      <c r="T60" t="s">
        <v>21</v>
      </c>
      <c r="U60" s="20">
        <v>3</v>
      </c>
      <c r="V60" s="20" t="str" cm="1">
        <f t="array" ref="V60">_xlfn.IFS(U60=0,"Prenovato",U60=1,"Novato",U60=2,"Principiante avanzado",U60=3,"Competente",U60=4,"Proficiente",U60=5,"Master")</f>
        <v>Competente</v>
      </c>
      <c r="W60" s="20">
        <v>3</v>
      </c>
      <c r="X60" s="20" t="str" cm="1">
        <f t="array" ref="X60">_xlfn.IFS(W60=0,"No evidenciado",W60=1,"Novato",W60=2,"Principiante avanzado",W60=3,"Competente",W60=4,"Proficiente",W60=5,"Master")</f>
        <v>Competente</v>
      </c>
      <c r="Y60" s="20">
        <v>2</v>
      </c>
      <c r="Z60" s="20" t="str" cm="1">
        <f t="array" ref="Z60">_xlfn.IFS(Y60=0,"No evidenciado",Y60=1,"Novato",Y60=2,"Principiante avanzado",Y60=3,"Competente",Y60=4,"Proficiente",Y60=5,"Master")</f>
        <v>Principiante avanzado</v>
      </c>
      <c r="AA60" s="20">
        <v>3</v>
      </c>
      <c r="AB60" s="20" t="str" cm="1">
        <f t="array" ref="AB60">_xlfn.IFS(AA60=0,"No evidenciado",AA60=1,"Novato",AA60=2,"Principiante avanzado",AA60=3,"Competente",AA60=4,"Proficiente",AA60=5,"Master")</f>
        <v>Competente</v>
      </c>
      <c r="AC60" s="20">
        <v>2</v>
      </c>
      <c r="AD60" s="20" t="str" cm="1">
        <f t="array" ref="AD60">_xlfn.IFS(AC60=0,"Prenovato",AC60=1,"Novato",AC60=2,"Principiante avanzado",AC60=3,"Competente",AC60=4,"Proficiente",AC60=5,"Master")</f>
        <v>Principiante avanzado</v>
      </c>
      <c r="AE60" s="20" t="str">
        <f t="shared" si="14"/>
        <v>EVALUACIÓN</v>
      </c>
    </row>
    <row r="61" spans="1:31" x14ac:dyDescent="0.25">
      <c r="A61" t="s">
        <v>198</v>
      </c>
      <c r="B61" t="s">
        <v>207</v>
      </c>
      <c r="C61" t="s">
        <v>188</v>
      </c>
      <c r="D61" t="s">
        <v>214</v>
      </c>
      <c r="E61" t="s">
        <v>217</v>
      </c>
      <c r="F61" t="s">
        <v>228</v>
      </c>
      <c r="G61" t="s">
        <v>240</v>
      </c>
      <c r="H61" s="4"/>
      <c r="I61" s="1">
        <f t="shared" ca="1" si="10"/>
        <v>1481</v>
      </c>
      <c r="J61" s="1" t="str">
        <f t="shared" ca="1" si="11"/>
        <v>3. Mayor a 6 meses</v>
      </c>
      <c r="K61" t="str">
        <f t="shared" si="12"/>
        <v>NO</v>
      </c>
      <c r="L61" t="s">
        <v>213</v>
      </c>
      <c r="M61" t="s">
        <v>255</v>
      </c>
      <c r="N61" t="s">
        <v>189</v>
      </c>
      <c r="O61" t="s">
        <v>189</v>
      </c>
      <c r="P61" t="str">
        <f t="shared" si="13"/>
        <v>YONATHAN ANDRES HENAO LOPEZTécnicas de pruebas de performanceEVALUACIÓN</v>
      </c>
      <c r="Q61" t="str">
        <f>BASE[[#This Row],[NombresCalificado]]&amp;BASE[[#This Row],[TipoEvaluacion]]</f>
        <v>YONATHAN ANDRES HENAO LOPEZEVALUACIÓN</v>
      </c>
      <c r="R61">
        <v>1</v>
      </c>
      <c r="S61" t="s">
        <v>6</v>
      </c>
      <c r="T61" t="s">
        <v>21</v>
      </c>
      <c r="U61" s="20">
        <v>3</v>
      </c>
      <c r="V61" s="20" t="str" cm="1">
        <f t="array" ref="V61">_xlfn.IFS(U61=0,"Prenovato",U61=1,"Novato",U61=2,"Principiante avanzado",U61=3,"Competente",U61=4,"Proficiente",U61=5,"Master")</f>
        <v>Competente</v>
      </c>
      <c r="W61" s="20">
        <v>3</v>
      </c>
      <c r="X61" s="20" t="str" cm="1">
        <f t="array" ref="X61">_xlfn.IFS(W61=0,"No evidenciado",W61=1,"Novato",W61=2,"Principiante avanzado",W61=3,"Competente",W61=4,"Proficiente",W61=5,"Master")</f>
        <v>Competente</v>
      </c>
      <c r="Y61" s="20">
        <v>2</v>
      </c>
      <c r="Z61" s="20" t="str" cm="1">
        <f t="array" ref="Z61">_xlfn.IFS(Y61=0,"No evidenciado",Y61=1,"Novato",Y61=2,"Principiante avanzado",Y61=3,"Competente",Y61=4,"Proficiente",Y61=5,"Master")</f>
        <v>Principiante avanzado</v>
      </c>
      <c r="AA61" s="20">
        <v>3</v>
      </c>
      <c r="AB61" s="20" t="str" cm="1">
        <f t="array" ref="AB61">_xlfn.IFS(AA61=0,"No evidenciado",AA61=1,"Novato",AA61=2,"Principiante avanzado",AA61=3,"Competente",AA61=4,"Proficiente",AA61=5,"Master")</f>
        <v>Competente</v>
      </c>
      <c r="AC61" s="20">
        <v>2</v>
      </c>
      <c r="AD61" s="20" t="str" cm="1">
        <f t="array" ref="AD61">_xlfn.IFS(AC61=0,"Prenovato",AC61=1,"Novato",AC61=2,"Principiante avanzado",AC61=3,"Competente",AC61=4,"Proficiente",AC61=5,"Master")</f>
        <v>Principiante avanzado</v>
      </c>
      <c r="AE61" s="20" t="str">
        <f t="shared" si="14"/>
        <v>EVALUACIÓN</v>
      </c>
    </row>
    <row r="62" spans="1:31" x14ac:dyDescent="0.25">
      <c r="A62" t="s">
        <v>198</v>
      </c>
      <c r="B62" t="s">
        <v>207</v>
      </c>
      <c r="C62" t="s">
        <v>188</v>
      </c>
      <c r="D62" t="s">
        <v>214</v>
      </c>
      <c r="E62" t="s">
        <v>217</v>
      </c>
      <c r="F62" t="s">
        <v>228</v>
      </c>
      <c r="G62" t="s">
        <v>240</v>
      </c>
      <c r="H62" s="4"/>
      <c r="I62" s="1">
        <f t="shared" ca="1" si="10"/>
        <v>1481</v>
      </c>
      <c r="J62" s="1" t="str">
        <f t="shared" ca="1" si="11"/>
        <v>3. Mayor a 6 meses</v>
      </c>
      <c r="K62" t="str">
        <f t="shared" si="12"/>
        <v>NO</v>
      </c>
      <c r="L62" t="s">
        <v>213</v>
      </c>
      <c r="M62" t="s">
        <v>256</v>
      </c>
      <c r="N62" t="s">
        <v>189</v>
      </c>
      <c r="O62" t="s">
        <v>189</v>
      </c>
      <c r="P62" t="str">
        <f t="shared" si="13"/>
        <v>YONATHAN ANDRES HENAO LOPEZPruebas de SeguridadEVALUACIÓN</v>
      </c>
      <c r="Q62" t="str">
        <f>BASE[[#This Row],[NombresCalificado]]&amp;BASE[[#This Row],[TipoEvaluacion]]</f>
        <v>YONATHAN ANDRES HENAO LOPEZEVALUACIÓN</v>
      </c>
      <c r="R62">
        <v>1</v>
      </c>
      <c r="S62" t="s">
        <v>6</v>
      </c>
      <c r="T62" t="s">
        <v>21</v>
      </c>
      <c r="U62" s="20">
        <v>3</v>
      </c>
      <c r="V62" s="20" t="str" cm="1">
        <f t="array" ref="V62">_xlfn.IFS(U62=0,"Prenovato",U62=1,"Novato",U62=2,"Principiante avanzado",U62=3,"Competente",U62=4,"Proficiente",U62=5,"Master")</f>
        <v>Competente</v>
      </c>
      <c r="W62" s="20">
        <v>3</v>
      </c>
      <c r="X62" s="20" t="str" cm="1">
        <f t="array" ref="X62">_xlfn.IFS(W62=0,"No evidenciado",W62=1,"Novato",W62=2,"Principiante avanzado",W62=3,"Competente",W62=4,"Proficiente",W62=5,"Master")</f>
        <v>Competente</v>
      </c>
      <c r="Y62" s="20">
        <v>2</v>
      </c>
      <c r="Z62" s="20" t="str" cm="1">
        <f t="array" ref="Z62">_xlfn.IFS(Y62=0,"No evidenciado",Y62=1,"Novato",Y62=2,"Principiante avanzado",Y62=3,"Competente",Y62=4,"Proficiente",Y62=5,"Master")</f>
        <v>Principiante avanzado</v>
      </c>
      <c r="AA62" s="20">
        <v>3</v>
      </c>
      <c r="AB62" s="20" t="str" cm="1">
        <f t="array" ref="AB62">_xlfn.IFS(AA62=0,"No evidenciado",AA62=1,"Novato",AA62=2,"Principiante avanzado",AA62=3,"Competente",AA62=4,"Proficiente",AA62=5,"Master")</f>
        <v>Competente</v>
      </c>
      <c r="AC62" s="20">
        <v>2</v>
      </c>
      <c r="AD62" s="20" t="str" cm="1">
        <f t="array" ref="AD62">_xlfn.IFS(AC62=0,"Prenovato",AC62=1,"Novato",AC62=2,"Principiante avanzado",AC62=3,"Competente",AC62=4,"Proficiente",AC62=5,"Master")</f>
        <v>Principiante avanzado</v>
      </c>
      <c r="AE62" s="20" t="str">
        <f t="shared" si="14"/>
        <v>EVALUACIÓN</v>
      </c>
    </row>
    <row r="63" spans="1:31" x14ac:dyDescent="0.25">
      <c r="A63" t="s">
        <v>198</v>
      </c>
      <c r="B63" t="s">
        <v>207</v>
      </c>
      <c r="C63" t="s">
        <v>188</v>
      </c>
      <c r="D63" t="s">
        <v>214</v>
      </c>
      <c r="E63" t="s">
        <v>217</v>
      </c>
      <c r="F63" t="s">
        <v>228</v>
      </c>
      <c r="G63" t="s">
        <v>240</v>
      </c>
      <c r="H63" s="4"/>
      <c r="I63" s="1">
        <f t="shared" ca="1" si="10"/>
        <v>1481</v>
      </c>
      <c r="J63" s="1" t="str">
        <f t="shared" ca="1" si="11"/>
        <v>3. Mayor a 6 meses</v>
      </c>
      <c r="K63" t="str">
        <f t="shared" si="12"/>
        <v>NO</v>
      </c>
      <c r="L63" t="s">
        <v>213</v>
      </c>
      <c r="M63" t="s">
        <v>257</v>
      </c>
      <c r="N63" t="s">
        <v>189</v>
      </c>
      <c r="O63" t="s">
        <v>189</v>
      </c>
      <c r="P63" t="str">
        <f t="shared" si="13"/>
        <v>YONATHAN ANDRES HENAO LOPEZPruebas NO-funcionales en dispositivos móvilesEVALUACIÓN</v>
      </c>
      <c r="Q63" t="str">
        <f>BASE[[#This Row],[NombresCalificado]]&amp;BASE[[#This Row],[TipoEvaluacion]]</f>
        <v>YONATHAN ANDRES HENAO LOPEZEVALUACIÓN</v>
      </c>
      <c r="R63">
        <v>1</v>
      </c>
      <c r="S63" t="s">
        <v>6</v>
      </c>
      <c r="T63" t="s">
        <v>21</v>
      </c>
      <c r="U63" s="20">
        <v>3</v>
      </c>
      <c r="V63" s="20" t="str" cm="1">
        <f t="array" ref="V63">_xlfn.IFS(U63=0,"Prenovato",U63=1,"Novato",U63=2,"Principiante avanzado",U63=3,"Competente",U63=4,"Proficiente",U63=5,"Master")</f>
        <v>Competente</v>
      </c>
      <c r="W63" s="20">
        <v>3</v>
      </c>
      <c r="X63" s="20" t="str" cm="1">
        <f t="array" ref="X63">_xlfn.IFS(W63=0,"No evidenciado",W63=1,"Novato",W63=2,"Principiante avanzado",W63=3,"Competente",W63=4,"Proficiente",W63=5,"Master")</f>
        <v>Competente</v>
      </c>
      <c r="Y63" s="20">
        <v>2</v>
      </c>
      <c r="Z63" s="20" t="str" cm="1">
        <f t="array" ref="Z63">_xlfn.IFS(Y63=0,"No evidenciado",Y63=1,"Novato",Y63=2,"Principiante avanzado",Y63=3,"Competente",Y63=4,"Proficiente",Y63=5,"Master")</f>
        <v>Principiante avanzado</v>
      </c>
      <c r="AA63" s="20">
        <v>3</v>
      </c>
      <c r="AB63" s="20" t="str" cm="1">
        <f t="array" ref="AB63">_xlfn.IFS(AA63=0,"No evidenciado",AA63=1,"Novato",AA63=2,"Principiante avanzado",AA63=3,"Competente",AA63=4,"Proficiente",AA63=5,"Master")</f>
        <v>Competente</v>
      </c>
      <c r="AC63" s="20">
        <v>2</v>
      </c>
      <c r="AD63" s="20" t="str" cm="1">
        <f t="array" ref="AD63">_xlfn.IFS(AC63=0,"Prenovato",AC63=1,"Novato",AC63=2,"Principiante avanzado",AC63=3,"Competente",AC63=4,"Proficiente",AC63=5,"Master")</f>
        <v>Principiante avanzado</v>
      </c>
      <c r="AE63" s="20" t="str">
        <f t="shared" si="14"/>
        <v>EVALUACIÓN</v>
      </c>
    </row>
    <row r="64" spans="1:31" x14ac:dyDescent="0.25">
      <c r="A64" t="s">
        <v>198</v>
      </c>
      <c r="B64" t="s">
        <v>207</v>
      </c>
      <c r="C64" t="s">
        <v>188</v>
      </c>
      <c r="D64" t="s">
        <v>214</v>
      </c>
      <c r="E64" t="s">
        <v>217</v>
      </c>
      <c r="F64" t="s">
        <v>228</v>
      </c>
      <c r="G64" t="s">
        <v>240</v>
      </c>
      <c r="H64" s="4"/>
      <c r="I64" s="1">
        <f t="shared" ca="1" si="10"/>
        <v>1481</v>
      </c>
      <c r="J64" s="1" t="str">
        <f t="shared" ca="1" si="11"/>
        <v>3. Mayor a 6 meses</v>
      </c>
      <c r="K64" t="str">
        <f t="shared" si="12"/>
        <v>NO</v>
      </c>
      <c r="L64" t="s">
        <v>213</v>
      </c>
      <c r="M64" t="s">
        <v>258</v>
      </c>
      <c r="N64" t="s">
        <v>189</v>
      </c>
      <c r="O64" t="s">
        <v>189</v>
      </c>
      <c r="P64" t="str">
        <f t="shared" si="13"/>
        <v>YONATHAN ANDRES HENAO LOPEZAdministración de datos de pruebasEVALUACIÓN</v>
      </c>
      <c r="Q64" t="str">
        <f>BASE[[#This Row],[NombresCalificado]]&amp;BASE[[#This Row],[TipoEvaluacion]]</f>
        <v>YONATHAN ANDRES HENAO LOPEZEVALUACIÓN</v>
      </c>
      <c r="R64">
        <v>2</v>
      </c>
      <c r="S64" t="s">
        <v>4</v>
      </c>
      <c r="T64" t="s">
        <v>21</v>
      </c>
      <c r="U64" s="20">
        <v>3</v>
      </c>
      <c r="V64" s="20" t="str" cm="1">
        <f t="array" ref="V64">_xlfn.IFS(U64=0,"Prenovato",U64=1,"Novato",U64=2,"Principiante avanzado",U64=3,"Competente",U64=4,"Proficiente",U64=5,"Master")</f>
        <v>Competente</v>
      </c>
      <c r="W64" s="20">
        <v>3</v>
      </c>
      <c r="X64" s="20" t="str" cm="1">
        <f t="array" ref="X64">_xlfn.IFS(W64=0,"No evidenciado",W64=1,"Novato",W64=2,"Principiante avanzado",W64=3,"Competente",W64=4,"Proficiente",W64=5,"Master")</f>
        <v>Competente</v>
      </c>
      <c r="Y64" s="20">
        <v>2</v>
      </c>
      <c r="Z64" s="20" t="str" cm="1">
        <f t="array" ref="Z64">_xlfn.IFS(Y64=0,"No evidenciado",Y64=1,"Novato",Y64=2,"Principiante avanzado",Y64=3,"Competente",Y64=4,"Proficiente",Y64=5,"Master")</f>
        <v>Principiante avanzado</v>
      </c>
      <c r="AA64" s="20">
        <v>3</v>
      </c>
      <c r="AB64" s="20" t="str" cm="1">
        <f t="array" ref="AB64">_xlfn.IFS(AA64=0,"No evidenciado",AA64=1,"Novato",AA64=2,"Principiante avanzado",AA64=3,"Competente",AA64=4,"Proficiente",AA64=5,"Master")</f>
        <v>Competente</v>
      </c>
      <c r="AC64" s="20">
        <v>2</v>
      </c>
      <c r="AD64" s="20" t="str" cm="1">
        <f t="array" ref="AD64">_xlfn.IFS(AC64=0,"Prenovato",AC64=1,"Novato",AC64=2,"Principiante avanzado",AC64=3,"Competente",AC64=4,"Proficiente",AC64=5,"Master")</f>
        <v>Principiante avanzado</v>
      </c>
      <c r="AE64" s="20" t="str">
        <f t="shared" si="14"/>
        <v>EVALUACIÓN</v>
      </c>
    </row>
    <row r="65" spans="1:31" x14ac:dyDescent="0.25">
      <c r="A65" t="s">
        <v>198</v>
      </c>
      <c r="B65" t="s">
        <v>207</v>
      </c>
      <c r="C65" t="s">
        <v>188</v>
      </c>
      <c r="D65" t="s">
        <v>214</v>
      </c>
      <c r="E65" t="s">
        <v>217</v>
      </c>
      <c r="F65" t="s">
        <v>228</v>
      </c>
      <c r="G65" t="s">
        <v>240</v>
      </c>
      <c r="H65" s="4"/>
      <c r="I65" s="1">
        <f t="shared" ca="1" si="10"/>
        <v>1481</v>
      </c>
      <c r="J65" s="1" t="str">
        <f t="shared" ca="1" si="11"/>
        <v>3. Mayor a 6 meses</v>
      </c>
      <c r="K65" t="str">
        <f t="shared" si="12"/>
        <v>NO</v>
      </c>
      <c r="L65" t="s">
        <v>213</v>
      </c>
      <c r="M65" t="s">
        <v>259</v>
      </c>
      <c r="N65" t="s">
        <v>189</v>
      </c>
      <c r="O65" t="s">
        <v>189</v>
      </c>
      <c r="P65" t="str">
        <f t="shared" si="13"/>
        <v>YONATHAN ANDRES HENAO LOPEZAdministración de casos de prueba y escenariosEVALUACIÓN</v>
      </c>
      <c r="Q65" t="str">
        <f>BASE[[#This Row],[NombresCalificado]]&amp;BASE[[#This Row],[TipoEvaluacion]]</f>
        <v>YONATHAN ANDRES HENAO LOPEZEVALUACIÓN</v>
      </c>
      <c r="R65">
        <v>2</v>
      </c>
      <c r="S65" t="s">
        <v>4</v>
      </c>
      <c r="T65" t="s">
        <v>21</v>
      </c>
      <c r="U65" s="20">
        <v>3</v>
      </c>
      <c r="V65" s="20" t="str" cm="1">
        <f t="array" ref="V65">_xlfn.IFS(U65=0,"Prenovato",U65=1,"Novato",U65=2,"Principiante avanzado",U65=3,"Competente",U65=4,"Proficiente",U65=5,"Master")</f>
        <v>Competente</v>
      </c>
      <c r="W65" s="20">
        <v>3</v>
      </c>
      <c r="X65" s="20" t="str" cm="1">
        <f t="array" ref="X65">_xlfn.IFS(W65=0,"No evidenciado",W65=1,"Novato",W65=2,"Principiante avanzado",W65=3,"Competente",W65=4,"Proficiente",W65=5,"Master")</f>
        <v>Competente</v>
      </c>
      <c r="Y65" s="20">
        <v>2</v>
      </c>
      <c r="Z65" s="20" t="str" cm="1">
        <f t="array" ref="Z65">_xlfn.IFS(Y65=0,"No evidenciado",Y65=1,"Novato",Y65=2,"Principiante avanzado",Y65=3,"Competente",Y65=4,"Proficiente",Y65=5,"Master")</f>
        <v>Principiante avanzado</v>
      </c>
      <c r="AA65" s="20">
        <v>3</v>
      </c>
      <c r="AB65" s="20" t="str" cm="1">
        <f t="array" ref="AB65">_xlfn.IFS(AA65=0,"No evidenciado",AA65=1,"Novato",AA65=2,"Principiante avanzado",AA65=3,"Competente",AA65=4,"Proficiente",AA65=5,"Master")</f>
        <v>Competente</v>
      </c>
      <c r="AC65" s="20">
        <v>2</v>
      </c>
      <c r="AD65" s="20" t="str" cm="1">
        <f t="array" ref="AD65">_xlfn.IFS(AC65=0,"Prenovato",AC65=1,"Novato",AC65=2,"Principiante avanzado",AC65=3,"Competente",AC65=4,"Proficiente",AC65=5,"Master")</f>
        <v>Principiante avanzado</v>
      </c>
      <c r="AE65" s="20" t="str">
        <f t="shared" si="14"/>
        <v>EVALUACIÓN</v>
      </c>
    </row>
    <row r="66" spans="1:31" x14ac:dyDescent="0.25">
      <c r="A66" t="s">
        <v>198</v>
      </c>
      <c r="B66" t="s">
        <v>207</v>
      </c>
      <c r="C66" t="s">
        <v>188</v>
      </c>
      <c r="D66" t="s">
        <v>214</v>
      </c>
      <c r="E66" t="s">
        <v>217</v>
      </c>
      <c r="F66" t="s">
        <v>228</v>
      </c>
      <c r="G66" t="s">
        <v>240</v>
      </c>
      <c r="H66" s="4"/>
      <c r="I66" s="1">
        <f t="shared" ca="1" si="10"/>
        <v>1481</v>
      </c>
      <c r="J66" s="1" t="str">
        <f t="shared" ca="1" si="11"/>
        <v>3. Mayor a 6 meses</v>
      </c>
      <c r="K66" t="str">
        <f t="shared" si="12"/>
        <v>NO</v>
      </c>
      <c r="L66" t="s">
        <v>213</v>
      </c>
      <c r="M66" t="s">
        <v>260</v>
      </c>
      <c r="N66" t="s">
        <v>31</v>
      </c>
      <c r="O66" t="s">
        <v>31</v>
      </c>
      <c r="P66" t="str">
        <f t="shared" si="13"/>
        <v>YONATHAN ANDRES HENAO LOPEZEstrategias de pruebasEVALUACIÓN</v>
      </c>
      <c r="Q66" t="str">
        <f>BASE[[#This Row],[NombresCalificado]]&amp;BASE[[#This Row],[TipoEvaluacion]]</f>
        <v>YONATHAN ANDRES HENAO LOPEZEVALUACIÓN</v>
      </c>
      <c r="R66">
        <v>3</v>
      </c>
      <c r="S66" t="s">
        <v>5</v>
      </c>
      <c r="T66" t="s">
        <v>21</v>
      </c>
      <c r="U66" s="20">
        <v>3</v>
      </c>
      <c r="V66" s="20" t="str" cm="1">
        <f t="array" ref="V66">_xlfn.IFS(U66=0,"Prenovato",U66=1,"Novato",U66=2,"Principiante avanzado",U66=3,"Competente",U66=4,"Proficiente",U66=5,"Master")</f>
        <v>Competente</v>
      </c>
      <c r="W66" s="20">
        <v>3</v>
      </c>
      <c r="X66" s="20" t="str" cm="1">
        <f t="array" ref="X66">_xlfn.IFS(W66=0,"No evidenciado",W66=1,"Novato",W66=2,"Principiante avanzado",W66=3,"Competente",W66=4,"Proficiente",W66=5,"Master")</f>
        <v>Competente</v>
      </c>
      <c r="Y66" s="20">
        <v>2</v>
      </c>
      <c r="Z66" s="20" t="str" cm="1">
        <f t="array" ref="Z66">_xlfn.IFS(Y66=0,"No evidenciado",Y66=1,"Novato",Y66=2,"Principiante avanzado",Y66=3,"Competente",Y66=4,"Proficiente",Y66=5,"Master")</f>
        <v>Principiante avanzado</v>
      </c>
      <c r="AA66" s="20">
        <v>3</v>
      </c>
      <c r="AB66" s="20" t="str" cm="1">
        <f t="array" ref="AB66">_xlfn.IFS(AA66=0,"No evidenciado",AA66=1,"Novato",AA66=2,"Principiante avanzado",AA66=3,"Competente",AA66=4,"Proficiente",AA66=5,"Master")</f>
        <v>Competente</v>
      </c>
      <c r="AC66" s="20">
        <v>2</v>
      </c>
      <c r="AD66" s="20" t="str" cm="1">
        <f t="array" ref="AD66">_xlfn.IFS(AC66=0,"Prenovato",AC66=1,"Novato",AC66=2,"Principiante avanzado",AC66=3,"Competente",AC66=4,"Proficiente",AC66=5,"Master")</f>
        <v>Principiante avanzado</v>
      </c>
      <c r="AE66" s="20" t="str">
        <f t="shared" si="14"/>
        <v>EVALUACIÓN</v>
      </c>
    </row>
    <row r="67" spans="1:31" x14ac:dyDescent="0.25">
      <c r="A67" t="s">
        <v>198</v>
      </c>
      <c r="B67" t="s">
        <v>207</v>
      </c>
      <c r="C67" t="s">
        <v>188</v>
      </c>
      <c r="D67" t="s">
        <v>214</v>
      </c>
      <c r="E67" t="s">
        <v>217</v>
      </c>
      <c r="F67" t="s">
        <v>228</v>
      </c>
      <c r="G67" t="s">
        <v>240</v>
      </c>
      <c r="H67" s="4"/>
      <c r="I67" s="1">
        <f t="shared" ca="1" si="10"/>
        <v>1481</v>
      </c>
      <c r="J67" s="1" t="str">
        <f t="shared" ca="1" si="11"/>
        <v>3. Mayor a 6 meses</v>
      </c>
      <c r="K67" t="str">
        <f t="shared" si="12"/>
        <v>NO</v>
      </c>
      <c r="L67" t="s">
        <v>213</v>
      </c>
      <c r="M67" t="s">
        <v>261</v>
      </c>
      <c r="N67" t="s">
        <v>189</v>
      </c>
      <c r="O67" t="s">
        <v>189</v>
      </c>
      <c r="P67" t="str">
        <f t="shared" si="13"/>
        <v>YONATHAN ANDRES HENAO LOPEZPatrones de diseño de pruebasEVALUACIÓN</v>
      </c>
      <c r="Q67" t="str">
        <f>BASE[[#This Row],[NombresCalificado]]&amp;BASE[[#This Row],[TipoEvaluacion]]</f>
        <v>YONATHAN ANDRES HENAO LOPEZEVALUACIÓN</v>
      </c>
      <c r="R67">
        <v>3</v>
      </c>
      <c r="S67" t="s">
        <v>5</v>
      </c>
      <c r="T67" t="s">
        <v>21</v>
      </c>
      <c r="U67" s="20">
        <v>3</v>
      </c>
      <c r="V67" s="20" t="str" cm="1">
        <f t="array" ref="V67">_xlfn.IFS(U67=0,"Prenovato",U67=1,"Novato",U67=2,"Principiante avanzado",U67=3,"Competente",U67=4,"Proficiente",U67=5,"Master")</f>
        <v>Competente</v>
      </c>
      <c r="W67" s="20">
        <v>3</v>
      </c>
      <c r="X67" s="20" t="str" cm="1">
        <f t="array" ref="X67">_xlfn.IFS(W67=0,"No evidenciado",W67=1,"Novato",W67=2,"Principiante avanzado",W67=3,"Competente",W67=4,"Proficiente",W67=5,"Master")</f>
        <v>Competente</v>
      </c>
      <c r="Y67" s="20">
        <v>2</v>
      </c>
      <c r="Z67" s="20" t="str" cm="1">
        <f t="array" ref="Z67">_xlfn.IFS(Y67=0,"No evidenciado",Y67=1,"Novato",Y67=2,"Principiante avanzado",Y67=3,"Competente",Y67=4,"Proficiente",Y67=5,"Master")</f>
        <v>Principiante avanzado</v>
      </c>
      <c r="AA67" s="20">
        <v>3</v>
      </c>
      <c r="AB67" s="20" t="str" cm="1">
        <f t="array" ref="AB67">_xlfn.IFS(AA67=0,"No evidenciado",AA67=1,"Novato",AA67=2,"Principiante avanzado",AA67=3,"Competente",AA67=4,"Proficiente",AA67=5,"Master")</f>
        <v>Competente</v>
      </c>
      <c r="AC67" s="20">
        <v>2</v>
      </c>
      <c r="AD67" s="20" t="str" cm="1">
        <f t="array" ref="AD67">_xlfn.IFS(AC67=0,"Prenovato",AC67=1,"Novato",AC67=2,"Principiante avanzado",AC67=3,"Competente",AC67=4,"Proficiente",AC67=5,"Master")</f>
        <v>Principiante avanzado</v>
      </c>
      <c r="AE67" s="20" t="str">
        <f t="shared" si="14"/>
        <v>EVALUACIÓN</v>
      </c>
    </row>
    <row r="68" spans="1:31" x14ac:dyDescent="0.25">
      <c r="A68" t="s">
        <v>198</v>
      </c>
      <c r="B68" t="s">
        <v>207</v>
      </c>
      <c r="C68" t="s">
        <v>188</v>
      </c>
      <c r="D68" t="s">
        <v>214</v>
      </c>
      <c r="E68" t="s">
        <v>217</v>
      </c>
      <c r="F68" t="s">
        <v>228</v>
      </c>
      <c r="G68" t="s">
        <v>240</v>
      </c>
      <c r="H68" s="4"/>
      <c r="I68" s="1">
        <f t="shared" ca="1" si="10"/>
        <v>1481</v>
      </c>
      <c r="J68" s="1" t="str">
        <f t="shared" ca="1" si="11"/>
        <v>3. Mayor a 6 meses</v>
      </c>
      <c r="K68" t="str">
        <f t="shared" si="12"/>
        <v>NO</v>
      </c>
      <c r="L68" t="s">
        <v>213</v>
      </c>
      <c r="M68" t="s">
        <v>262</v>
      </c>
      <c r="N68" t="s">
        <v>31</v>
      </c>
      <c r="O68" t="s">
        <v>31</v>
      </c>
      <c r="P68" t="str">
        <f t="shared" si="13"/>
        <v>YONATHAN ANDRES HENAO LOPEZPruebas de BackendEVALUACIÓN</v>
      </c>
      <c r="Q68" t="str">
        <f>BASE[[#This Row],[NombresCalificado]]&amp;BASE[[#This Row],[TipoEvaluacion]]</f>
        <v>YONATHAN ANDRES HENAO LOPEZEVALUACIÓN</v>
      </c>
      <c r="R68">
        <v>3</v>
      </c>
      <c r="S68" t="s">
        <v>5</v>
      </c>
      <c r="T68" t="s">
        <v>21</v>
      </c>
      <c r="U68" s="20">
        <v>3</v>
      </c>
      <c r="V68" s="20" t="str" cm="1">
        <f t="array" ref="V68">_xlfn.IFS(U68=0,"Prenovato",U68=1,"Novato",U68=2,"Principiante avanzado",U68=3,"Competente",U68=4,"Proficiente",U68=5,"Master")</f>
        <v>Competente</v>
      </c>
      <c r="W68" s="20">
        <v>3</v>
      </c>
      <c r="X68" s="20" t="str" cm="1">
        <f t="array" ref="X68">_xlfn.IFS(W68=0,"No evidenciado",W68=1,"Novato",W68=2,"Principiante avanzado",W68=3,"Competente",W68=4,"Proficiente",W68=5,"Master")</f>
        <v>Competente</v>
      </c>
      <c r="Y68" s="20">
        <v>2</v>
      </c>
      <c r="Z68" s="20" t="str" cm="1">
        <f t="array" ref="Z68">_xlfn.IFS(Y68=0,"No evidenciado",Y68=1,"Novato",Y68=2,"Principiante avanzado",Y68=3,"Competente",Y68=4,"Proficiente",Y68=5,"Master")</f>
        <v>Principiante avanzado</v>
      </c>
      <c r="AA68" s="20">
        <v>3</v>
      </c>
      <c r="AB68" s="20" t="str" cm="1">
        <f t="array" ref="AB68">_xlfn.IFS(AA68=0,"No evidenciado",AA68=1,"Novato",AA68=2,"Principiante avanzado",AA68=3,"Competente",AA68=4,"Proficiente",AA68=5,"Master")</f>
        <v>Competente</v>
      </c>
      <c r="AC68" s="20">
        <v>2</v>
      </c>
      <c r="AD68" s="20" t="str" cm="1">
        <f t="array" ref="AD68">_xlfn.IFS(AC68=0,"Prenovato",AC68=1,"Novato",AC68=2,"Principiante avanzado",AC68=3,"Competente",AC68=4,"Proficiente",AC68=5,"Master")</f>
        <v>Principiante avanzado</v>
      </c>
      <c r="AE68" s="20" t="str">
        <f t="shared" si="14"/>
        <v>EVALUACIÓN</v>
      </c>
    </row>
    <row r="69" spans="1:31" x14ac:dyDescent="0.25">
      <c r="A69" t="s">
        <v>198</v>
      </c>
      <c r="B69" t="s">
        <v>207</v>
      </c>
      <c r="C69" t="s">
        <v>188</v>
      </c>
      <c r="D69" t="s">
        <v>214</v>
      </c>
      <c r="E69" t="s">
        <v>217</v>
      </c>
      <c r="F69" t="s">
        <v>228</v>
      </c>
      <c r="G69" t="s">
        <v>240</v>
      </c>
      <c r="H69" s="4"/>
      <c r="I69" s="1">
        <f t="shared" ca="1" si="10"/>
        <v>1481</v>
      </c>
      <c r="J69" s="1" t="str">
        <f t="shared" ca="1" si="11"/>
        <v>3. Mayor a 6 meses</v>
      </c>
      <c r="K69" t="str">
        <f t="shared" si="12"/>
        <v>NO</v>
      </c>
      <c r="L69" t="s">
        <v>213</v>
      </c>
      <c r="M69" t="s">
        <v>263</v>
      </c>
      <c r="N69" t="s">
        <v>31</v>
      </c>
      <c r="O69" t="s">
        <v>31</v>
      </c>
      <c r="P69" t="str">
        <f t="shared" si="13"/>
        <v>YONATHAN ANDRES HENAO LOPEZPruebas web de escritorioEVALUACIÓN</v>
      </c>
      <c r="Q69" t="str">
        <f>BASE[[#This Row],[NombresCalificado]]&amp;BASE[[#This Row],[TipoEvaluacion]]</f>
        <v>YONATHAN ANDRES HENAO LOPEZEVALUACIÓN</v>
      </c>
      <c r="R69">
        <v>3</v>
      </c>
      <c r="S69" t="s">
        <v>5</v>
      </c>
      <c r="T69" t="s">
        <v>21</v>
      </c>
      <c r="U69" s="20">
        <v>3</v>
      </c>
      <c r="V69" s="20" t="str" cm="1">
        <f t="array" ref="V69">_xlfn.IFS(U69=0,"Prenovato",U69=1,"Novato",U69=2,"Principiante avanzado",U69=3,"Competente",U69=4,"Proficiente",U69=5,"Master")</f>
        <v>Competente</v>
      </c>
      <c r="W69" s="20">
        <v>3</v>
      </c>
      <c r="X69" s="20" t="str" cm="1">
        <f t="array" ref="X69">_xlfn.IFS(W69=0,"No evidenciado",W69=1,"Novato",W69=2,"Principiante avanzado",W69=3,"Competente",W69=4,"Proficiente",W69=5,"Master")</f>
        <v>Competente</v>
      </c>
      <c r="Y69" s="20">
        <v>2</v>
      </c>
      <c r="Z69" s="20" t="str" cm="1">
        <f t="array" ref="Z69">_xlfn.IFS(Y69=0,"No evidenciado",Y69=1,"Novato",Y69=2,"Principiante avanzado",Y69=3,"Competente",Y69=4,"Proficiente",Y69=5,"Master")</f>
        <v>Principiante avanzado</v>
      </c>
      <c r="AA69" s="20">
        <v>3</v>
      </c>
      <c r="AB69" s="20" t="str" cm="1">
        <f t="array" ref="AB69">_xlfn.IFS(AA69=0,"No evidenciado",AA69=1,"Novato",AA69=2,"Principiante avanzado",AA69=3,"Competente",AA69=4,"Proficiente",AA69=5,"Master")</f>
        <v>Competente</v>
      </c>
      <c r="AC69" s="20">
        <v>2</v>
      </c>
      <c r="AD69" s="20" t="str" cm="1">
        <f t="array" ref="AD69">_xlfn.IFS(AC69=0,"Prenovato",AC69=1,"Novato",AC69=2,"Principiante avanzado",AC69=3,"Competente",AC69=4,"Proficiente",AC69=5,"Master")</f>
        <v>Principiante avanzado</v>
      </c>
      <c r="AE69" s="20" t="str">
        <f t="shared" si="14"/>
        <v>EVALUACIÓN</v>
      </c>
    </row>
    <row r="70" spans="1:31" x14ac:dyDescent="0.25">
      <c r="A70" t="s">
        <v>197</v>
      </c>
      <c r="B70" t="s">
        <v>206</v>
      </c>
      <c r="C70" t="s">
        <v>188</v>
      </c>
      <c r="D70" t="s">
        <v>214</v>
      </c>
      <c r="E70" t="s">
        <v>218</v>
      </c>
      <c r="F70" t="s">
        <v>229</v>
      </c>
      <c r="G70" t="s">
        <v>241</v>
      </c>
      <c r="H70" s="4"/>
      <c r="I70" s="1">
        <f t="shared" ca="1" si="10"/>
        <v>1481</v>
      </c>
      <c r="J70" s="1" t="str">
        <f t="shared" ca="1" si="11"/>
        <v>3. Mayor a 6 meses</v>
      </c>
      <c r="K70" t="str">
        <f t="shared" si="12"/>
        <v>NO</v>
      </c>
      <c r="L70" t="s">
        <v>213</v>
      </c>
      <c r="M70" t="s">
        <v>60</v>
      </c>
      <c r="N70" t="s">
        <v>189</v>
      </c>
      <c r="O70" t="s">
        <v>189</v>
      </c>
      <c r="P70" t="str">
        <f t="shared" si="13"/>
        <v>EVELYN DANIELA MENDEZ GOMEZProgramaciónEVALUACIÓN</v>
      </c>
      <c r="Q70" t="str">
        <f>BASE[[#This Row],[NombresCalificado]]&amp;BASE[[#This Row],[TipoEvaluacion]]</f>
        <v>EVELYN DANIELA MENDEZ GOMEZEVALUACIÓN</v>
      </c>
      <c r="R70">
        <v>2</v>
      </c>
      <c r="S70" t="s">
        <v>4</v>
      </c>
      <c r="T70" t="s">
        <v>21</v>
      </c>
      <c r="U70" s="20">
        <v>3</v>
      </c>
      <c r="V70" s="20" t="str" cm="1">
        <f t="array" ref="V70">_xlfn.IFS(U70=0,"Prenovato",U70=1,"Novato",U70=2,"Principiante avanzado",U70=3,"Competente",U70=4,"Proficiente",U70=5,"Master")</f>
        <v>Competente</v>
      </c>
      <c r="W70" s="20">
        <v>2</v>
      </c>
      <c r="X70" s="20" t="str" cm="1">
        <f t="array" ref="X70">_xlfn.IFS(W70=0,"No evidenciado",W70=1,"Novato",W70=2,"Principiante avanzado",W70=3,"Competente",W70=4,"Proficiente",W70=5,"Master")</f>
        <v>Principiante avanzado</v>
      </c>
      <c r="Y70" s="20">
        <v>2</v>
      </c>
      <c r="Z70" s="20" t="str" cm="1">
        <f t="array" ref="Z70">_xlfn.IFS(Y70=0,"No evidenciado",Y70=1,"Novato",Y70=2,"Principiante avanzado",Y70=3,"Competente",Y70=4,"Proficiente",Y70=5,"Master")</f>
        <v>Principiante avanzado</v>
      </c>
      <c r="AA70" s="20">
        <v>2</v>
      </c>
      <c r="AB70" s="20" t="str" cm="1">
        <f t="array" ref="AB70">_xlfn.IFS(AA70=0,"No evidenciado",AA70=1,"Novato",AA70=2,"Principiante avanzado",AA70=3,"Competente",AA70=4,"Proficiente",AA70=5,"Master")</f>
        <v>Principiante avanzado</v>
      </c>
      <c r="AC70" s="20">
        <v>2</v>
      </c>
      <c r="AD70" s="20" t="str" cm="1">
        <f t="array" ref="AD70">_xlfn.IFS(AC70=0,"Prenovato",AC70=1,"Novato",AC70=2,"Principiante avanzado",AC70=3,"Competente",AC70=4,"Proficiente",AC70=5,"Master")</f>
        <v>Principiante avanzado</v>
      </c>
      <c r="AE70" s="20" t="str">
        <f t="shared" si="14"/>
        <v>EVALUACIÓN</v>
      </c>
    </row>
    <row r="71" spans="1:31" x14ac:dyDescent="0.25">
      <c r="A71" t="s">
        <v>197</v>
      </c>
      <c r="B71" t="s">
        <v>206</v>
      </c>
      <c r="C71" t="s">
        <v>188</v>
      </c>
      <c r="D71" t="s">
        <v>214</v>
      </c>
      <c r="E71" t="s">
        <v>218</v>
      </c>
      <c r="F71" t="s">
        <v>229</v>
      </c>
      <c r="G71" t="s">
        <v>241</v>
      </c>
      <c r="H71" s="4"/>
      <c r="I71" s="1">
        <f t="shared" ca="1" si="10"/>
        <v>1481</v>
      </c>
      <c r="J71" s="1" t="str">
        <f t="shared" ca="1" si="11"/>
        <v>3. Mayor a 6 meses</v>
      </c>
      <c r="K71" t="str">
        <f t="shared" si="12"/>
        <v>NO</v>
      </c>
      <c r="L71" t="s">
        <v>213</v>
      </c>
      <c r="M71" t="s">
        <v>252</v>
      </c>
      <c r="N71" t="s">
        <v>31</v>
      </c>
      <c r="O71" t="s">
        <v>31</v>
      </c>
      <c r="P71" t="str">
        <f t="shared" si="13"/>
        <v>EVELYN DANIELA MENDEZ GOMEZBDDEVALUACIÓN</v>
      </c>
      <c r="Q71" t="str">
        <f>BASE[[#This Row],[NombresCalificado]]&amp;BASE[[#This Row],[TipoEvaluacion]]</f>
        <v>EVELYN DANIELA MENDEZ GOMEZEVALUACIÓN</v>
      </c>
      <c r="R71">
        <v>3</v>
      </c>
      <c r="S71" t="s">
        <v>5</v>
      </c>
      <c r="T71" t="s">
        <v>21</v>
      </c>
      <c r="U71" s="20">
        <v>3</v>
      </c>
      <c r="V71" s="20" t="str" cm="1">
        <f t="array" ref="V71">_xlfn.IFS(U71=0,"Prenovato",U71=1,"Novato",U71=2,"Principiante avanzado",U71=3,"Competente",U71=4,"Proficiente",U71=5,"Master")</f>
        <v>Competente</v>
      </c>
      <c r="W71" s="20">
        <v>2</v>
      </c>
      <c r="X71" s="20" t="str" cm="1">
        <f t="array" ref="X71">_xlfn.IFS(W71=0,"No evidenciado",W71=1,"Novato",W71=2,"Principiante avanzado",W71=3,"Competente",W71=4,"Proficiente",W71=5,"Master")</f>
        <v>Principiante avanzado</v>
      </c>
      <c r="Y71" s="20">
        <v>2</v>
      </c>
      <c r="Z71" s="20" t="str" cm="1">
        <f t="array" ref="Z71">_xlfn.IFS(Y71=0,"No evidenciado",Y71=1,"Novato",Y71=2,"Principiante avanzado",Y71=3,"Competente",Y71=4,"Proficiente",Y71=5,"Master")</f>
        <v>Principiante avanzado</v>
      </c>
      <c r="AA71" s="20">
        <v>2</v>
      </c>
      <c r="AB71" s="20" t="str" cm="1">
        <f t="array" ref="AB71">_xlfn.IFS(AA71=0,"No evidenciado",AA71=1,"Novato",AA71=2,"Principiante avanzado",AA71=3,"Competente",AA71=4,"Proficiente",AA71=5,"Master")</f>
        <v>Principiante avanzado</v>
      </c>
      <c r="AC71" s="20">
        <v>2</v>
      </c>
      <c r="AD71" s="20" t="str" cm="1">
        <f t="array" ref="AD71">_xlfn.IFS(AC71=0,"Prenovato",AC71=1,"Novato",AC71=2,"Principiante avanzado",AC71=3,"Competente",AC71=4,"Proficiente",AC71=5,"Master")</f>
        <v>Principiante avanzado</v>
      </c>
      <c r="AE71" s="20" t="str">
        <f t="shared" si="14"/>
        <v>EVALUACIÓN</v>
      </c>
    </row>
    <row r="72" spans="1:31" x14ac:dyDescent="0.25">
      <c r="A72" t="s">
        <v>197</v>
      </c>
      <c r="B72" t="s">
        <v>206</v>
      </c>
      <c r="C72" t="s">
        <v>188</v>
      </c>
      <c r="D72" t="s">
        <v>214</v>
      </c>
      <c r="E72" t="s">
        <v>218</v>
      </c>
      <c r="F72" t="s">
        <v>229</v>
      </c>
      <c r="G72" t="s">
        <v>241</v>
      </c>
      <c r="H72" s="4"/>
      <c r="I72" s="1">
        <f t="shared" ca="1" si="10"/>
        <v>1481</v>
      </c>
      <c r="J72" s="1" t="str">
        <f t="shared" ca="1" si="11"/>
        <v>3. Mayor a 6 meses</v>
      </c>
      <c r="K72" t="str">
        <f t="shared" si="12"/>
        <v>NO</v>
      </c>
      <c r="L72" t="s">
        <v>213</v>
      </c>
      <c r="M72" t="s">
        <v>260</v>
      </c>
      <c r="N72" t="s">
        <v>31</v>
      </c>
      <c r="O72" t="s">
        <v>31</v>
      </c>
      <c r="P72" t="str">
        <f t="shared" si="13"/>
        <v>EVELYN DANIELA MENDEZ GOMEZEstrategias de pruebasEVALUACIÓN</v>
      </c>
      <c r="Q72" t="str">
        <f>BASE[[#This Row],[NombresCalificado]]&amp;BASE[[#This Row],[TipoEvaluacion]]</f>
        <v>EVELYN DANIELA MENDEZ GOMEZEVALUACIÓN</v>
      </c>
      <c r="R72">
        <v>3</v>
      </c>
      <c r="S72" t="s">
        <v>5</v>
      </c>
      <c r="T72" t="s">
        <v>21</v>
      </c>
      <c r="U72" s="20">
        <v>3</v>
      </c>
      <c r="V72" s="20" t="str" cm="1">
        <f t="array" ref="V72">_xlfn.IFS(U72=0,"Prenovato",U72=1,"Novato",U72=2,"Principiante avanzado",U72=3,"Competente",U72=4,"Proficiente",U72=5,"Master")</f>
        <v>Competente</v>
      </c>
      <c r="W72" s="20">
        <v>2</v>
      </c>
      <c r="X72" s="20" t="str" cm="1">
        <f t="array" ref="X72">_xlfn.IFS(W72=0,"No evidenciado",W72=1,"Novato",W72=2,"Principiante avanzado",W72=3,"Competente",W72=4,"Proficiente",W72=5,"Master")</f>
        <v>Principiante avanzado</v>
      </c>
      <c r="Y72" s="20">
        <v>2</v>
      </c>
      <c r="Z72" s="20" t="str" cm="1">
        <f t="array" ref="Z72">_xlfn.IFS(Y72=0,"No evidenciado",Y72=1,"Novato",Y72=2,"Principiante avanzado",Y72=3,"Competente",Y72=4,"Proficiente",Y72=5,"Master")</f>
        <v>Principiante avanzado</v>
      </c>
      <c r="AA72" s="20">
        <v>2</v>
      </c>
      <c r="AB72" s="20" t="str" cm="1">
        <f t="array" ref="AB72">_xlfn.IFS(AA72=0,"No evidenciado",AA72=1,"Novato",AA72=2,"Principiante avanzado",AA72=3,"Competente",AA72=4,"Proficiente",AA72=5,"Master")</f>
        <v>Principiante avanzado</v>
      </c>
      <c r="AC72" s="20">
        <v>2</v>
      </c>
      <c r="AD72" s="20" t="str" cm="1">
        <f t="array" ref="AD72">_xlfn.IFS(AC72=0,"Prenovato",AC72=1,"Novato",AC72=2,"Principiante avanzado",AC72=3,"Competente",AC72=4,"Proficiente",AC72=5,"Master")</f>
        <v>Principiante avanzado</v>
      </c>
      <c r="AE72" s="20" t="str">
        <f t="shared" si="14"/>
        <v>EVALUACIÓN</v>
      </c>
    </row>
    <row r="73" spans="1:31" x14ac:dyDescent="0.25">
      <c r="A73" t="s">
        <v>197</v>
      </c>
      <c r="B73" t="s">
        <v>206</v>
      </c>
      <c r="C73" t="s">
        <v>188</v>
      </c>
      <c r="D73" t="s">
        <v>214</v>
      </c>
      <c r="E73" t="s">
        <v>218</v>
      </c>
      <c r="F73" t="s">
        <v>229</v>
      </c>
      <c r="G73" t="s">
        <v>241</v>
      </c>
      <c r="H73" s="4"/>
      <c r="I73" s="1">
        <f t="shared" ca="1" si="10"/>
        <v>1481</v>
      </c>
      <c r="J73" s="1" t="str">
        <f t="shared" ca="1" si="11"/>
        <v>3. Mayor a 6 meses</v>
      </c>
      <c r="K73" t="str">
        <f t="shared" si="12"/>
        <v>NO</v>
      </c>
      <c r="L73" t="s">
        <v>213</v>
      </c>
      <c r="M73" t="s">
        <v>250</v>
      </c>
      <c r="N73" t="s">
        <v>31</v>
      </c>
      <c r="O73" t="s">
        <v>31</v>
      </c>
      <c r="P73" t="str">
        <f t="shared" si="13"/>
        <v>EVELYN DANIELA MENDEZ GOMEZISTQBEVALUACIÓN</v>
      </c>
      <c r="Q73" t="str">
        <f>BASE[[#This Row],[NombresCalificado]]&amp;BASE[[#This Row],[TipoEvaluacion]]</f>
        <v>EVELYN DANIELA MENDEZ GOMEZEVALUACIÓN</v>
      </c>
      <c r="R73">
        <v>3</v>
      </c>
      <c r="S73" t="s">
        <v>5</v>
      </c>
      <c r="T73" t="s">
        <v>21</v>
      </c>
      <c r="U73" s="20">
        <v>3</v>
      </c>
      <c r="V73" s="20" t="str" cm="1">
        <f t="array" ref="V73">_xlfn.IFS(U73=0,"Prenovato",U73=1,"Novato",U73=2,"Principiante avanzado",U73=3,"Competente",U73=4,"Proficiente",U73=5,"Master")</f>
        <v>Competente</v>
      </c>
      <c r="W73" s="20">
        <v>2</v>
      </c>
      <c r="X73" s="20" t="str" cm="1">
        <f t="array" ref="X73">_xlfn.IFS(W73=0,"No evidenciado",W73=1,"Novato",W73=2,"Principiante avanzado",W73=3,"Competente",W73=4,"Proficiente",W73=5,"Master")</f>
        <v>Principiante avanzado</v>
      </c>
      <c r="Y73" s="20">
        <v>2</v>
      </c>
      <c r="Z73" s="20" t="str" cm="1">
        <f t="array" ref="Z73">_xlfn.IFS(Y73=0,"No evidenciado",Y73=1,"Novato",Y73=2,"Principiante avanzado",Y73=3,"Competente",Y73=4,"Proficiente",Y73=5,"Master")</f>
        <v>Principiante avanzado</v>
      </c>
      <c r="AA73" s="20">
        <v>2</v>
      </c>
      <c r="AB73" s="20" t="str" cm="1">
        <f t="array" ref="AB73">_xlfn.IFS(AA73=0,"No evidenciado",AA73=1,"Novato",AA73=2,"Principiante avanzado",AA73=3,"Competente",AA73=4,"Proficiente",AA73=5,"Master")</f>
        <v>Principiante avanzado</v>
      </c>
      <c r="AC73" s="20">
        <v>2</v>
      </c>
      <c r="AD73" s="20" t="str" cm="1">
        <f t="array" ref="AD73">_xlfn.IFS(AC73=0,"Prenovato",AC73=1,"Novato",AC73=2,"Principiante avanzado",AC73=3,"Competente",AC73=4,"Proficiente",AC73=5,"Master")</f>
        <v>Principiante avanzado</v>
      </c>
      <c r="AE73" s="20" t="str">
        <f t="shared" si="14"/>
        <v>EVALUACIÓN</v>
      </c>
    </row>
    <row r="74" spans="1:31" x14ac:dyDescent="0.25">
      <c r="A74" t="s">
        <v>197</v>
      </c>
      <c r="B74" t="s">
        <v>206</v>
      </c>
      <c r="C74" t="s">
        <v>188</v>
      </c>
      <c r="D74" t="s">
        <v>214</v>
      </c>
      <c r="E74" t="s">
        <v>218</v>
      </c>
      <c r="F74" t="s">
        <v>229</v>
      </c>
      <c r="G74" t="s">
        <v>241</v>
      </c>
      <c r="H74" s="4"/>
      <c r="I74" s="1">
        <f t="shared" ca="1" si="10"/>
        <v>1481</v>
      </c>
      <c r="J74" s="1" t="str">
        <f t="shared" ca="1" si="11"/>
        <v>3. Mayor a 6 meses</v>
      </c>
      <c r="K74" t="str">
        <f t="shared" si="12"/>
        <v>NO</v>
      </c>
      <c r="L74" t="s">
        <v>213</v>
      </c>
      <c r="M74" t="s">
        <v>251</v>
      </c>
      <c r="N74" t="s">
        <v>31</v>
      </c>
      <c r="O74" t="s">
        <v>31</v>
      </c>
      <c r="P74" t="str">
        <f t="shared" si="13"/>
        <v>EVELYN DANIELA MENDEZ GOMEZTécnicas de pruebasEVALUACIÓN</v>
      </c>
      <c r="Q74" t="str">
        <f>BASE[[#This Row],[NombresCalificado]]&amp;BASE[[#This Row],[TipoEvaluacion]]</f>
        <v>EVELYN DANIELA MENDEZ GOMEZEVALUACIÓN</v>
      </c>
      <c r="R74">
        <v>3</v>
      </c>
      <c r="S74" t="s">
        <v>5</v>
      </c>
      <c r="T74" t="s">
        <v>21</v>
      </c>
      <c r="U74" s="20">
        <v>3</v>
      </c>
      <c r="V74" s="20" t="str" cm="1">
        <f t="array" ref="V74">_xlfn.IFS(U74=0,"Prenovato",U74=1,"Novato",U74=2,"Principiante avanzado",U74=3,"Competente",U74=4,"Proficiente",U74=5,"Master")</f>
        <v>Competente</v>
      </c>
      <c r="W74" s="20">
        <v>2</v>
      </c>
      <c r="X74" s="20" t="str" cm="1">
        <f t="array" ref="X74">_xlfn.IFS(W74=0,"No evidenciado",W74=1,"Novato",W74=2,"Principiante avanzado",W74=3,"Competente",W74=4,"Proficiente",W74=5,"Master")</f>
        <v>Principiante avanzado</v>
      </c>
      <c r="Y74" s="20">
        <v>2</v>
      </c>
      <c r="Z74" s="20" t="str" cm="1">
        <f t="array" ref="Z74">_xlfn.IFS(Y74=0,"No evidenciado",Y74=1,"Novato",Y74=2,"Principiante avanzado",Y74=3,"Competente",Y74=4,"Proficiente",Y74=5,"Master")</f>
        <v>Principiante avanzado</v>
      </c>
      <c r="AA74" s="20">
        <v>2</v>
      </c>
      <c r="AB74" s="20" t="str" cm="1">
        <f t="array" ref="AB74">_xlfn.IFS(AA74=0,"No evidenciado",AA74=1,"Novato",AA74=2,"Principiante avanzado",AA74=3,"Competente",AA74=4,"Proficiente",AA74=5,"Master")</f>
        <v>Principiante avanzado</v>
      </c>
      <c r="AC74" s="20">
        <v>2</v>
      </c>
      <c r="AD74" s="20" t="str" cm="1">
        <f t="array" ref="AD74">_xlfn.IFS(AC74=0,"Prenovato",AC74=1,"Novato",AC74=2,"Principiante avanzado",AC74=3,"Competente",AC74=4,"Proficiente",AC74=5,"Master")</f>
        <v>Principiante avanzado</v>
      </c>
      <c r="AE74" s="20" t="str">
        <f t="shared" si="14"/>
        <v>EVALUACIÓN</v>
      </c>
    </row>
    <row r="75" spans="1:31" x14ac:dyDescent="0.25">
      <c r="A75" t="s">
        <v>197</v>
      </c>
      <c r="B75" t="s">
        <v>206</v>
      </c>
      <c r="C75" t="s">
        <v>188</v>
      </c>
      <c r="D75" t="s">
        <v>214</v>
      </c>
      <c r="E75" t="s">
        <v>218</v>
      </c>
      <c r="F75" t="s">
        <v>229</v>
      </c>
      <c r="G75" t="s">
        <v>241</v>
      </c>
      <c r="H75" s="4"/>
      <c r="I75" s="1">
        <f t="shared" ca="1" si="10"/>
        <v>1481</v>
      </c>
      <c r="J75" s="1" t="str">
        <f t="shared" ca="1" si="11"/>
        <v>3. Mayor a 6 meses</v>
      </c>
      <c r="K75" t="str">
        <f t="shared" si="12"/>
        <v>NO</v>
      </c>
      <c r="L75" t="s">
        <v>213</v>
      </c>
      <c r="M75" t="s">
        <v>259</v>
      </c>
      <c r="N75" t="s">
        <v>189</v>
      </c>
      <c r="O75" t="s">
        <v>189</v>
      </c>
      <c r="P75" t="str">
        <f t="shared" si="13"/>
        <v>EVELYN DANIELA MENDEZ GOMEZAdministración de casos de prueba y escenariosEVALUACIÓN</v>
      </c>
      <c r="Q75" t="str">
        <f>BASE[[#This Row],[NombresCalificado]]&amp;BASE[[#This Row],[TipoEvaluacion]]</f>
        <v>EVELYN DANIELA MENDEZ GOMEZEVALUACIÓN</v>
      </c>
      <c r="R75">
        <v>2</v>
      </c>
      <c r="S75" t="s">
        <v>4</v>
      </c>
      <c r="T75" t="s">
        <v>21</v>
      </c>
      <c r="U75" s="20">
        <v>3</v>
      </c>
      <c r="V75" s="20" t="str" cm="1">
        <f t="array" ref="V75">_xlfn.IFS(U75=0,"Prenovato",U75=1,"Novato",U75=2,"Principiante avanzado",U75=3,"Competente",U75=4,"Proficiente",U75=5,"Master")</f>
        <v>Competente</v>
      </c>
      <c r="W75" s="20">
        <v>2</v>
      </c>
      <c r="X75" s="20" t="str" cm="1">
        <f t="array" ref="X75">_xlfn.IFS(W75=0,"No evidenciado",W75=1,"Novato",W75=2,"Principiante avanzado",W75=3,"Competente",W75=4,"Proficiente",W75=5,"Master")</f>
        <v>Principiante avanzado</v>
      </c>
      <c r="Y75" s="20">
        <v>2</v>
      </c>
      <c r="Z75" s="20" t="str" cm="1">
        <f t="array" ref="Z75">_xlfn.IFS(Y75=0,"No evidenciado",Y75=1,"Novato",Y75=2,"Principiante avanzado",Y75=3,"Competente",Y75=4,"Proficiente",Y75=5,"Master")</f>
        <v>Principiante avanzado</v>
      </c>
      <c r="AA75" s="20">
        <v>2</v>
      </c>
      <c r="AB75" s="20" t="str" cm="1">
        <f t="array" ref="AB75">_xlfn.IFS(AA75=0,"No evidenciado",AA75=1,"Novato",AA75=2,"Principiante avanzado",AA75=3,"Competente",AA75=4,"Proficiente",AA75=5,"Master")</f>
        <v>Principiante avanzado</v>
      </c>
      <c r="AC75" s="20">
        <v>2</v>
      </c>
      <c r="AD75" s="20" t="str" cm="1">
        <f t="array" ref="AD75">_xlfn.IFS(AC75=0,"Prenovato",AC75=1,"Novato",AC75=2,"Principiante avanzado",AC75=3,"Competente",AC75=4,"Proficiente",AC75=5,"Master")</f>
        <v>Principiante avanzado</v>
      </c>
      <c r="AE75" s="20" t="str">
        <f t="shared" si="14"/>
        <v>EVALUACIÓN</v>
      </c>
    </row>
    <row r="76" spans="1:31" x14ac:dyDescent="0.25">
      <c r="A76" t="s">
        <v>197</v>
      </c>
      <c r="B76" t="s">
        <v>206</v>
      </c>
      <c r="C76" t="s">
        <v>188</v>
      </c>
      <c r="D76" t="s">
        <v>214</v>
      </c>
      <c r="E76" t="s">
        <v>218</v>
      </c>
      <c r="F76" t="s">
        <v>229</v>
      </c>
      <c r="G76" t="s">
        <v>241</v>
      </c>
      <c r="H76" s="4"/>
      <c r="I76" s="1">
        <f t="shared" ca="1" si="10"/>
        <v>1481</v>
      </c>
      <c r="J76" s="1" t="str">
        <f t="shared" ca="1" si="11"/>
        <v>3. Mayor a 6 meses</v>
      </c>
      <c r="K76" t="str">
        <f t="shared" si="12"/>
        <v>NO</v>
      </c>
      <c r="L76" t="s">
        <v>213</v>
      </c>
      <c r="M76" t="s">
        <v>262</v>
      </c>
      <c r="N76" t="s">
        <v>31</v>
      </c>
      <c r="O76" t="s">
        <v>31</v>
      </c>
      <c r="P76" t="str">
        <f t="shared" si="13"/>
        <v>EVELYN DANIELA MENDEZ GOMEZPruebas de BackendEVALUACIÓN</v>
      </c>
      <c r="Q76" t="str">
        <f>BASE[[#This Row],[NombresCalificado]]&amp;BASE[[#This Row],[TipoEvaluacion]]</f>
        <v>EVELYN DANIELA MENDEZ GOMEZEVALUACIÓN</v>
      </c>
      <c r="R76">
        <v>3</v>
      </c>
      <c r="S76" t="s">
        <v>5</v>
      </c>
      <c r="T76" t="s">
        <v>21</v>
      </c>
      <c r="U76" s="20">
        <v>3</v>
      </c>
      <c r="V76" s="20" t="str" cm="1">
        <f t="array" ref="V76">_xlfn.IFS(U76=0,"Prenovato",U76=1,"Novato",U76=2,"Principiante avanzado",U76=3,"Competente",U76=4,"Proficiente",U76=5,"Master")</f>
        <v>Competente</v>
      </c>
      <c r="W76" s="20">
        <v>2</v>
      </c>
      <c r="X76" s="20" t="str" cm="1">
        <f t="array" ref="X76">_xlfn.IFS(W76=0,"No evidenciado",W76=1,"Novato",W76=2,"Principiante avanzado",W76=3,"Competente",W76=4,"Proficiente",W76=5,"Master")</f>
        <v>Principiante avanzado</v>
      </c>
      <c r="Y76" s="20">
        <v>2</v>
      </c>
      <c r="Z76" s="20" t="str" cm="1">
        <f t="array" ref="Z76">_xlfn.IFS(Y76=0,"No evidenciado",Y76=1,"Novato",Y76=2,"Principiante avanzado",Y76=3,"Competente",Y76=4,"Proficiente",Y76=5,"Master")</f>
        <v>Principiante avanzado</v>
      </c>
      <c r="AA76" s="20">
        <v>2</v>
      </c>
      <c r="AB76" s="20" t="str" cm="1">
        <f t="array" ref="AB76">_xlfn.IFS(AA76=0,"No evidenciado",AA76=1,"Novato",AA76=2,"Principiante avanzado",AA76=3,"Competente",AA76=4,"Proficiente",AA76=5,"Master")</f>
        <v>Principiante avanzado</v>
      </c>
      <c r="AC76" s="20">
        <v>2</v>
      </c>
      <c r="AD76" s="20" t="str" cm="1">
        <f t="array" ref="AD76">_xlfn.IFS(AC76=0,"Prenovato",AC76=1,"Novato",AC76=2,"Principiante avanzado",AC76=3,"Competente",AC76=4,"Proficiente",AC76=5,"Master")</f>
        <v>Principiante avanzado</v>
      </c>
      <c r="AE76" s="20" t="str">
        <f t="shared" si="14"/>
        <v>EVALUACIÓN</v>
      </c>
    </row>
    <row r="77" spans="1:31" x14ac:dyDescent="0.25">
      <c r="A77" t="s">
        <v>197</v>
      </c>
      <c r="B77" t="s">
        <v>206</v>
      </c>
      <c r="C77" t="s">
        <v>188</v>
      </c>
      <c r="D77" t="s">
        <v>214</v>
      </c>
      <c r="E77" t="s">
        <v>218</v>
      </c>
      <c r="F77" t="s">
        <v>229</v>
      </c>
      <c r="G77" t="s">
        <v>241</v>
      </c>
      <c r="H77" s="4"/>
      <c r="I77" s="1">
        <f t="shared" ca="1" si="10"/>
        <v>1481</v>
      </c>
      <c r="J77" s="1" t="str">
        <f t="shared" ca="1" si="11"/>
        <v>3. Mayor a 6 meses</v>
      </c>
      <c r="K77" t="str">
        <f t="shared" si="12"/>
        <v>NO</v>
      </c>
      <c r="L77" t="s">
        <v>213</v>
      </c>
      <c r="M77" t="s">
        <v>263</v>
      </c>
      <c r="N77" t="s">
        <v>31</v>
      </c>
      <c r="O77" t="s">
        <v>31</v>
      </c>
      <c r="P77" t="str">
        <f t="shared" si="13"/>
        <v>EVELYN DANIELA MENDEZ GOMEZPruebas web de escritorioEVALUACIÓN</v>
      </c>
      <c r="Q77" t="str">
        <f>BASE[[#This Row],[NombresCalificado]]&amp;BASE[[#This Row],[TipoEvaluacion]]</f>
        <v>EVELYN DANIELA MENDEZ GOMEZEVALUACIÓN</v>
      </c>
      <c r="R77">
        <v>3</v>
      </c>
      <c r="S77" t="s">
        <v>5</v>
      </c>
      <c r="T77" t="s">
        <v>21</v>
      </c>
      <c r="U77" s="20">
        <v>3</v>
      </c>
      <c r="V77" s="20" t="str" cm="1">
        <f t="array" ref="V77">_xlfn.IFS(U77=0,"Prenovato",U77=1,"Novato",U77=2,"Principiante avanzado",U77=3,"Competente",U77=4,"Proficiente",U77=5,"Master")</f>
        <v>Competente</v>
      </c>
      <c r="W77" s="20">
        <v>2</v>
      </c>
      <c r="X77" s="20" t="str" cm="1">
        <f t="array" ref="X77">_xlfn.IFS(W77=0,"No evidenciado",W77=1,"Novato",W77=2,"Principiante avanzado",W77=3,"Competente",W77=4,"Proficiente",W77=5,"Master")</f>
        <v>Principiante avanzado</v>
      </c>
      <c r="Y77" s="20">
        <v>2</v>
      </c>
      <c r="Z77" s="20" t="str" cm="1">
        <f t="array" ref="Z77">_xlfn.IFS(Y77=0,"No evidenciado",Y77=1,"Novato",Y77=2,"Principiante avanzado",Y77=3,"Competente",Y77=4,"Proficiente",Y77=5,"Master")</f>
        <v>Principiante avanzado</v>
      </c>
      <c r="AA77" s="20">
        <v>2</v>
      </c>
      <c r="AB77" s="20" t="str" cm="1">
        <f t="array" ref="AB77">_xlfn.IFS(AA77=0,"No evidenciado",AA77=1,"Novato",AA77=2,"Principiante avanzado",AA77=3,"Competente",AA77=4,"Proficiente",AA77=5,"Master")</f>
        <v>Principiante avanzado</v>
      </c>
      <c r="AC77" s="20">
        <v>2</v>
      </c>
      <c r="AD77" s="20" t="str" cm="1">
        <f t="array" ref="AD77">_xlfn.IFS(AC77=0,"Prenovato",AC77=1,"Novato",AC77=2,"Principiante avanzado",AC77=3,"Competente",AC77=4,"Proficiente",AC77=5,"Master")</f>
        <v>Principiante avanzado</v>
      </c>
      <c r="AE77" s="20" t="str">
        <f t="shared" si="14"/>
        <v>EVALUACIÓN</v>
      </c>
    </row>
    <row r="78" spans="1:31" x14ac:dyDescent="0.25">
      <c r="A78" t="s">
        <v>197</v>
      </c>
      <c r="B78" t="s">
        <v>206</v>
      </c>
      <c r="C78" t="s">
        <v>188</v>
      </c>
      <c r="D78" t="s">
        <v>214</v>
      </c>
      <c r="E78" t="s">
        <v>218</v>
      </c>
      <c r="F78" t="s">
        <v>229</v>
      </c>
      <c r="G78" t="s">
        <v>241</v>
      </c>
      <c r="H78" s="4"/>
      <c r="I78" s="1">
        <f t="shared" ref="I78:I109" ca="1" si="15">DATEDIF(H78,TODAY(),"m")</f>
        <v>1481</v>
      </c>
      <c r="J78" s="1" t="str">
        <f t="shared" ref="J78:J109" ca="1" si="16">IF(I78&lt;=3,"1. Menor o igual a 3 meses",IF(I78&lt;=6,"2. Entre 4 - 6 meses","3. Mayor a 6 meses"))</f>
        <v>3. Mayor a 6 meses</v>
      </c>
      <c r="K78" t="str">
        <f t="shared" ref="K78:K109" si="17">IF(COUNTIFS($E$2:$E$205,E78,$O$2:$O$205,"PRINCIPAL",$R$2:$R$205,0)&gt;0,"SI","NO")</f>
        <v>NO</v>
      </c>
      <c r="L78" t="s">
        <v>213</v>
      </c>
      <c r="M78" t="s">
        <v>258</v>
      </c>
      <c r="N78" t="s">
        <v>189</v>
      </c>
      <c r="O78" t="s">
        <v>189</v>
      </c>
      <c r="P78" t="str">
        <f t="shared" ref="P78:P109" si="18">F78&amp;M78&amp;AE78</f>
        <v>EVELYN DANIELA MENDEZ GOMEZAdministración de datos de pruebasEVALUACIÓN</v>
      </c>
      <c r="Q78" t="str">
        <f>BASE[[#This Row],[NombresCalificado]]&amp;BASE[[#This Row],[TipoEvaluacion]]</f>
        <v>EVELYN DANIELA MENDEZ GOMEZEVALUACIÓN</v>
      </c>
      <c r="R78">
        <v>1</v>
      </c>
      <c r="S78" t="s">
        <v>6</v>
      </c>
      <c r="T78" t="s">
        <v>21</v>
      </c>
      <c r="U78" s="20">
        <v>3</v>
      </c>
      <c r="V78" s="20" t="str" cm="1">
        <f t="array" ref="V78">_xlfn.IFS(U78=0,"Prenovato",U78=1,"Novato",U78=2,"Principiante avanzado",U78=3,"Competente",U78=4,"Proficiente",U78=5,"Master")</f>
        <v>Competente</v>
      </c>
      <c r="W78" s="20">
        <v>2</v>
      </c>
      <c r="X78" s="20" t="str" cm="1">
        <f t="array" ref="X78">_xlfn.IFS(W78=0,"No evidenciado",W78=1,"Novato",W78=2,"Principiante avanzado",W78=3,"Competente",W78=4,"Proficiente",W78=5,"Master")</f>
        <v>Principiante avanzado</v>
      </c>
      <c r="Y78" s="20">
        <v>2</v>
      </c>
      <c r="Z78" s="20" t="str" cm="1">
        <f t="array" ref="Z78">_xlfn.IFS(Y78=0,"No evidenciado",Y78=1,"Novato",Y78=2,"Principiante avanzado",Y78=3,"Competente",Y78=4,"Proficiente",Y78=5,"Master")</f>
        <v>Principiante avanzado</v>
      </c>
      <c r="AA78" s="20">
        <v>2</v>
      </c>
      <c r="AB78" s="20" t="str" cm="1">
        <f t="array" ref="AB78">_xlfn.IFS(AA78=0,"No evidenciado",AA78=1,"Novato",AA78=2,"Principiante avanzado",AA78=3,"Competente",AA78=4,"Proficiente",AA78=5,"Master")</f>
        <v>Principiante avanzado</v>
      </c>
      <c r="AC78" s="20">
        <v>2</v>
      </c>
      <c r="AD78" s="20" t="str" cm="1">
        <f t="array" ref="AD78">_xlfn.IFS(AC78=0,"Prenovato",AC78=1,"Novato",AC78=2,"Principiante avanzado",AC78=3,"Competente",AC78=4,"Proficiente",AC78=5,"Master")</f>
        <v>Principiante avanzado</v>
      </c>
      <c r="AE78" s="20" t="str">
        <f t="shared" ref="AE78:AE109" si="19">IF(A78&lt;&gt;E78,"EVALUACIÓN","AUTOEVALUACIÓN")</f>
        <v>EVALUACIÓN</v>
      </c>
    </row>
    <row r="79" spans="1:31" x14ac:dyDescent="0.25">
      <c r="A79" t="s">
        <v>197</v>
      </c>
      <c r="B79" t="s">
        <v>206</v>
      </c>
      <c r="C79" t="s">
        <v>188</v>
      </c>
      <c r="D79" t="s">
        <v>214</v>
      </c>
      <c r="E79" t="s">
        <v>218</v>
      </c>
      <c r="F79" t="s">
        <v>229</v>
      </c>
      <c r="G79" t="s">
        <v>241</v>
      </c>
      <c r="H79" s="4"/>
      <c r="I79" s="1">
        <f t="shared" ca="1" si="15"/>
        <v>1481</v>
      </c>
      <c r="J79" s="1" t="str">
        <f t="shared" ca="1" si="16"/>
        <v>3. Mayor a 6 meses</v>
      </c>
      <c r="K79" t="str">
        <f t="shared" si="17"/>
        <v>NO</v>
      </c>
      <c r="L79" t="s">
        <v>213</v>
      </c>
      <c r="M79" t="s">
        <v>255</v>
      </c>
      <c r="N79" t="s">
        <v>189</v>
      </c>
      <c r="O79" t="s">
        <v>189</v>
      </c>
      <c r="P79" t="str">
        <f t="shared" si="18"/>
        <v>EVELYN DANIELA MENDEZ GOMEZTécnicas de pruebas de performanceEVALUACIÓN</v>
      </c>
      <c r="Q79" t="str">
        <f>BASE[[#This Row],[NombresCalificado]]&amp;BASE[[#This Row],[TipoEvaluacion]]</f>
        <v>EVELYN DANIELA MENDEZ GOMEZEVALUACIÓN</v>
      </c>
      <c r="R79">
        <v>1</v>
      </c>
      <c r="S79" t="s">
        <v>6</v>
      </c>
      <c r="T79" t="s">
        <v>21</v>
      </c>
      <c r="U79" s="20">
        <v>3</v>
      </c>
      <c r="V79" s="20" t="str" cm="1">
        <f t="array" ref="V79">_xlfn.IFS(U79=0,"Prenovato",U79=1,"Novato",U79=2,"Principiante avanzado",U79=3,"Competente",U79=4,"Proficiente",U79=5,"Master")</f>
        <v>Competente</v>
      </c>
      <c r="W79" s="20">
        <v>2</v>
      </c>
      <c r="X79" s="20" t="str" cm="1">
        <f t="array" ref="X79">_xlfn.IFS(W79=0,"No evidenciado",W79=1,"Novato",W79=2,"Principiante avanzado",W79=3,"Competente",W79=4,"Proficiente",W79=5,"Master")</f>
        <v>Principiante avanzado</v>
      </c>
      <c r="Y79" s="20">
        <v>2</v>
      </c>
      <c r="Z79" s="20" t="str" cm="1">
        <f t="array" ref="Z79">_xlfn.IFS(Y79=0,"No evidenciado",Y79=1,"Novato",Y79=2,"Principiante avanzado",Y79=3,"Competente",Y79=4,"Proficiente",Y79=5,"Master")</f>
        <v>Principiante avanzado</v>
      </c>
      <c r="AA79" s="20">
        <v>2</v>
      </c>
      <c r="AB79" s="20" t="str" cm="1">
        <f t="array" ref="AB79">_xlfn.IFS(AA79=0,"No evidenciado",AA79=1,"Novato",AA79=2,"Principiante avanzado",AA79=3,"Competente",AA79=4,"Proficiente",AA79=5,"Master")</f>
        <v>Principiante avanzado</v>
      </c>
      <c r="AC79" s="20">
        <v>2</v>
      </c>
      <c r="AD79" s="20" t="str" cm="1">
        <f t="array" ref="AD79">_xlfn.IFS(AC79=0,"Prenovato",AC79=1,"Novato",AC79=2,"Principiante avanzado",AC79=3,"Competente",AC79=4,"Proficiente",AC79=5,"Master")</f>
        <v>Principiante avanzado</v>
      </c>
      <c r="AE79" s="20" t="str">
        <f t="shared" si="19"/>
        <v>EVALUACIÓN</v>
      </c>
    </row>
    <row r="80" spans="1:31" x14ac:dyDescent="0.25">
      <c r="A80" t="s">
        <v>197</v>
      </c>
      <c r="B80" t="s">
        <v>206</v>
      </c>
      <c r="C80" t="s">
        <v>188</v>
      </c>
      <c r="D80" t="s">
        <v>214</v>
      </c>
      <c r="E80" t="s">
        <v>218</v>
      </c>
      <c r="F80" t="s">
        <v>229</v>
      </c>
      <c r="G80" t="s">
        <v>241</v>
      </c>
      <c r="H80" s="4"/>
      <c r="I80" s="1">
        <f t="shared" ca="1" si="15"/>
        <v>1481</v>
      </c>
      <c r="J80" s="1" t="str">
        <f t="shared" ca="1" si="16"/>
        <v>3. Mayor a 6 meses</v>
      </c>
      <c r="K80" t="str">
        <f t="shared" si="17"/>
        <v>NO</v>
      </c>
      <c r="L80" t="s">
        <v>213</v>
      </c>
      <c r="M80" t="s">
        <v>261</v>
      </c>
      <c r="N80" t="s">
        <v>189</v>
      </c>
      <c r="O80" t="s">
        <v>189</v>
      </c>
      <c r="P80" t="str">
        <f t="shared" si="18"/>
        <v>EVELYN DANIELA MENDEZ GOMEZPatrones de diseño de pruebasEVALUACIÓN</v>
      </c>
      <c r="Q80" t="str">
        <f>BASE[[#This Row],[NombresCalificado]]&amp;BASE[[#This Row],[TipoEvaluacion]]</f>
        <v>EVELYN DANIELA MENDEZ GOMEZEVALUACIÓN</v>
      </c>
      <c r="R80">
        <v>2</v>
      </c>
      <c r="S80" t="s">
        <v>4</v>
      </c>
      <c r="T80" t="s">
        <v>21</v>
      </c>
      <c r="U80" s="20">
        <v>3</v>
      </c>
      <c r="V80" s="20" t="str" cm="1">
        <f t="array" ref="V80">_xlfn.IFS(U80=0,"Prenovato",U80=1,"Novato",U80=2,"Principiante avanzado",U80=3,"Competente",U80=4,"Proficiente",U80=5,"Master")</f>
        <v>Competente</v>
      </c>
      <c r="W80" s="20">
        <v>2</v>
      </c>
      <c r="X80" s="20" t="str" cm="1">
        <f t="array" ref="X80">_xlfn.IFS(W80=0,"No evidenciado",W80=1,"Novato",W80=2,"Principiante avanzado",W80=3,"Competente",W80=4,"Proficiente",W80=5,"Master")</f>
        <v>Principiante avanzado</v>
      </c>
      <c r="Y80" s="20">
        <v>2</v>
      </c>
      <c r="Z80" s="20" t="str" cm="1">
        <f t="array" ref="Z80">_xlfn.IFS(Y80=0,"No evidenciado",Y80=1,"Novato",Y80=2,"Principiante avanzado",Y80=3,"Competente",Y80=4,"Proficiente",Y80=5,"Master")</f>
        <v>Principiante avanzado</v>
      </c>
      <c r="AA80" s="20">
        <v>2</v>
      </c>
      <c r="AB80" s="20" t="str" cm="1">
        <f t="array" ref="AB80">_xlfn.IFS(AA80=0,"No evidenciado",AA80=1,"Novato",AA80=2,"Principiante avanzado",AA80=3,"Competente",AA80=4,"Proficiente",AA80=5,"Master")</f>
        <v>Principiante avanzado</v>
      </c>
      <c r="AC80" s="20">
        <v>2</v>
      </c>
      <c r="AD80" s="20" t="str" cm="1">
        <f t="array" ref="AD80">_xlfn.IFS(AC80=0,"Prenovato",AC80=1,"Novato",AC80=2,"Principiante avanzado",AC80=3,"Competente",AC80=4,"Proficiente",AC80=5,"Master")</f>
        <v>Principiante avanzado</v>
      </c>
      <c r="AE80" s="20" t="str">
        <f t="shared" si="19"/>
        <v>EVALUACIÓN</v>
      </c>
    </row>
    <row r="81" spans="1:31" x14ac:dyDescent="0.25">
      <c r="A81" t="s">
        <v>197</v>
      </c>
      <c r="B81" t="s">
        <v>206</v>
      </c>
      <c r="C81" t="s">
        <v>188</v>
      </c>
      <c r="D81" t="s">
        <v>214</v>
      </c>
      <c r="E81" t="s">
        <v>218</v>
      </c>
      <c r="F81" t="s">
        <v>229</v>
      </c>
      <c r="G81" t="s">
        <v>241</v>
      </c>
      <c r="H81" s="4"/>
      <c r="I81" s="1">
        <f t="shared" ca="1" si="15"/>
        <v>1481</v>
      </c>
      <c r="J81" s="1" t="str">
        <f t="shared" ca="1" si="16"/>
        <v>3. Mayor a 6 meses</v>
      </c>
      <c r="K81" t="str">
        <f t="shared" si="17"/>
        <v>NO</v>
      </c>
      <c r="L81" t="s">
        <v>213</v>
      </c>
      <c r="M81" t="s">
        <v>254</v>
      </c>
      <c r="N81" t="s">
        <v>189</v>
      </c>
      <c r="O81" t="s">
        <v>189</v>
      </c>
      <c r="P81" t="str">
        <f t="shared" si="18"/>
        <v>EVELYN DANIELA MENDEZ GOMEZFundamentos de pruebas de performanceEVALUACIÓN</v>
      </c>
      <c r="Q81" t="str">
        <f>BASE[[#This Row],[NombresCalificado]]&amp;BASE[[#This Row],[TipoEvaluacion]]</f>
        <v>EVELYN DANIELA MENDEZ GOMEZEVALUACIÓN</v>
      </c>
      <c r="R81">
        <v>2</v>
      </c>
      <c r="S81" t="s">
        <v>4</v>
      </c>
      <c r="T81" t="s">
        <v>21</v>
      </c>
      <c r="U81" s="20">
        <v>3</v>
      </c>
      <c r="V81" s="20" t="str" cm="1">
        <f t="array" ref="V81">_xlfn.IFS(U81=0,"Prenovato",U81=1,"Novato",U81=2,"Principiante avanzado",U81=3,"Competente",U81=4,"Proficiente",U81=5,"Master")</f>
        <v>Competente</v>
      </c>
      <c r="W81" s="20">
        <v>2</v>
      </c>
      <c r="X81" s="20" t="str" cm="1">
        <f t="array" ref="X81">_xlfn.IFS(W81=0,"No evidenciado",W81=1,"Novato",W81=2,"Principiante avanzado",W81=3,"Competente",W81=4,"Proficiente",W81=5,"Master")</f>
        <v>Principiante avanzado</v>
      </c>
      <c r="Y81" s="20">
        <v>2</v>
      </c>
      <c r="Z81" s="20" t="str" cm="1">
        <f t="array" ref="Z81">_xlfn.IFS(Y81=0,"No evidenciado",Y81=1,"Novato",Y81=2,"Principiante avanzado",Y81=3,"Competente",Y81=4,"Proficiente",Y81=5,"Master")</f>
        <v>Principiante avanzado</v>
      </c>
      <c r="AA81" s="20">
        <v>2</v>
      </c>
      <c r="AB81" s="20" t="str" cm="1">
        <f t="array" ref="AB81">_xlfn.IFS(AA81=0,"No evidenciado",AA81=1,"Novato",AA81=2,"Principiante avanzado",AA81=3,"Competente",AA81=4,"Proficiente",AA81=5,"Master")</f>
        <v>Principiante avanzado</v>
      </c>
      <c r="AC81" s="20">
        <v>2</v>
      </c>
      <c r="AD81" s="20" t="str" cm="1">
        <f t="array" ref="AD81">_xlfn.IFS(AC81=0,"Prenovato",AC81=1,"Novato",AC81=2,"Principiante avanzado",AC81=3,"Competente",AC81=4,"Proficiente",AC81=5,"Master")</f>
        <v>Principiante avanzado</v>
      </c>
      <c r="AE81" s="20" t="str">
        <f t="shared" si="19"/>
        <v>EVALUACIÓN</v>
      </c>
    </row>
    <row r="82" spans="1:31" x14ac:dyDescent="0.25">
      <c r="A82" t="s">
        <v>197</v>
      </c>
      <c r="B82" t="s">
        <v>206</v>
      </c>
      <c r="C82" t="s">
        <v>188</v>
      </c>
      <c r="D82" t="s">
        <v>214</v>
      </c>
      <c r="E82" t="s">
        <v>218</v>
      </c>
      <c r="F82" t="s">
        <v>229</v>
      </c>
      <c r="G82" t="s">
        <v>241</v>
      </c>
      <c r="H82" s="4"/>
      <c r="I82" s="1">
        <f t="shared" ca="1" si="15"/>
        <v>1481</v>
      </c>
      <c r="J82" s="1" t="str">
        <f t="shared" ca="1" si="16"/>
        <v>3. Mayor a 6 meses</v>
      </c>
      <c r="K82" t="str">
        <f t="shared" si="17"/>
        <v>NO</v>
      </c>
      <c r="L82" t="s">
        <v>213</v>
      </c>
      <c r="M82" t="s">
        <v>257</v>
      </c>
      <c r="N82" t="s">
        <v>189</v>
      </c>
      <c r="O82" t="s">
        <v>189</v>
      </c>
      <c r="P82" t="str">
        <f t="shared" si="18"/>
        <v>EVELYN DANIELA MENDEZ GOMEZPruebas NO-funcionales en dispositivos móvilesEVALUACIÓN</v>
      </c>
      <c r="Q82" t="str">
        <f>BASE[[#This Row],[NombresCalificado]]&amp;BASE[[#This Row],[TipoEvaluacion]]</f>
        <v>EVELYN DANIELA MENDEZ GOMEZEVALUACIÓN</v>
      </c>
      <c r="R82">
        <v>0</v>
      </c>
      <c r="S82" t="s">
        <v>193</v>
      </c>
      <c r="T82" t="s">
        <v>21</v>
      </c>
      <c r="U82" s="20">
        <v>3</v>
      </c>
      <c r="V82" s="20" t="str" cm="1">
        <f t="array" ref="V82">_xlfn.IFS(U82=0,"Prenovato",U82=1,"Novato",U82=2,"Principiante avanzado",U82=3,"Competente",U82=4,"Proficiente",U82=5,"Master")</f>
        <v>Competente</v>
      </c>
      <c r="W82" s="20">
        <v>2</v>
      </c>
      <c r="X82" s="20" t="str" cm="1">
        <f t="array" ref="X82">_xlfn.IFS(W82=0,"No evidenciado",W82=1,"Novato",W82=2,"Principiante avanzado",W82=3,"Competente",W82=4,"Proficiente",W82=5,"Master")</f>
        <v>Principiante avanzado</v>
      </c>
      <c r="Y82" s="20">
        <v>2</v>
      </c>
      <c r="Z82" s="20" t="str" cm="1">
        <f t="array" ref="Z82">_xlfn.IFS(Y82=0,"No evidenciado",Y82=1,"Novato",Y82=2,"Principiante avanzado",Y82=3,"Competente",Y82=4,"Proficiente",Y82=5,"Master")</f>
        <v>Principiante avanzado</v>
      </c>
      <c r="AA82" s="20">
        <v>2</v>
      </c>
      <c r="AB82" s="20" t="str" cm="1">
        <f t="array" ref="AB82">_xlfn.IFS(AA82=0,"No evidenciado",AA82=1,"Novato",AA82=2,"Principiante avanzado",AA82=3,"Competente",AA82=4,"Proficiente",AA82=5,"Master")</f>
        <v>Principiante avanzado</v>
      </c>
      <c r="AC82" s="20">
        <v>2</v>
      </c>
      <c r="AD82" s="20" t="str" cm="1">
        <f t="array" ref="AD82">_xlfn.IFS(AC82=0,"Prenovato",AC82=1,"Novato",AC82=2,"Principiante avanzado",AC82=3,"Competente",AC82=4,"Proficiente",AC82=5,"Master")</f>
        <v>Principiante avanzado</v>
      </c>
      <c r="AE82" s="20" t="str">
        <f t="shared" si="19"/>
        <v>EVALUACIÓN</v>
      </c>
    </row>
    <row r="83" spans="1:31" x14ac:dyDescent="0.25">
      <c r="A83" t="s">
        <v>197</v>
      </c>
      <c r="B83" t="s">
        <v>206</v>
      </c>
      <c r="C83" t="s">
        <v>188</v>
      </c>
      <c r="D83" t="s">
        <v>214</v>
      </c>
      <c r="E83" t="s">
        <v>218</v>
      </c>
      <c r="F83" t="s">
        <v>229</v>
      </c>
      <c r="G83" t="s">
        <v>241</v>
      </c>
      <c r="H83" s="4"/>
      <c r="I83" s="1">
        <f t="shared" ca="1" si="15"/>
        <v>1481</v>
      </c>
      <c r="J83" s="1" t="str">
        <f t="shared" ca="1" si="16"/>
        <v>3. Mayor a 6 meses</v>
      </c>
      <c r="K83" t="str">
        <f t="shared" si="17"/>
        <v>NO</v>
      </c>
      <c r="L83" t="s">
        <v>213</v>
      </c>
      <c r="M83" t="s">
        <v>253</v>
      </c>
      <c r="N83" t="s">
        <v>189</v>
      </c>
      <c r="O83" t="s">
        <v>189</v>
      </c>
      <c r="P83" t="str">
        <f t="shared" si="18"/>
        <v>EVELYN DANIELA MENDEZ GOMEZPruebas funcionales en dispositivos móvilesEVALUACIÓN</v>
      </c>
      <c r="Q83" t="str">
        <f>BASE[[#This Row],[NombresCalificado]]&amp;BASE[[#This Row],[TipoEvaluacion]]</f>
        <v>EVELYN DANIELA MENDEZ GOMEZEVALUACIÓN</v>
      </c>
      <c r="R83">
        <v>0</v>
      </c>
      <c r="S83" t="s">
        <v>193</v>
      </c>
      <c r="T83" t="s">
        <v>21</v>
      </c>
      <c r="U83" s="20">
        <v>3</v>
      </c>
      <c r="V83" s="20" t="str" cm="1">
        <f t="array" ref="V83">_xlfn.IFS(U83=0,"Prenovato",U83=1,"Novato",U83=2,"Principiante avanzado",U83=3,"Competente",U83=4,"Proficiente",U83=5,"Master")</f>
        <v>Competente</v>
      </c>
      <c r="W83" s="20">
        <v>2</v>
      </c>
      <c r="X83" s="20" t="str" cm="1">
        <f t="array" ref="X83">_xlfn.IFS(W83=0,"No evidenciado",W83=1,"Novato",W83=2,"Principiante avanzado",W83=3,"Competente",W83=4,"Proficiente",W83=5,"Master")</f>
        <v>Principiante avanzado</v>
      </c>
      <c r="Y83" s="20">
        <v>2</v>
      </c>
      <c r="Z83" s="20" t="str" cm="1">
        <f t="array" ref="Z83">_xlfn.IFS(Y83=0,"No evidenciado",Y83=1,"Novato",Y83=2,"Principiante avanzado",Y83=3,"Competente",Y83=4,"Proficiente",Y83=5,"Master")</f>
        <v>Principiante avanzado</v>
      </c>
      <c r="AA83" s="20">
        <v>2</v>
      </c>
      <c r="AB83" s="20" t="str" cm="1">
        <f t="array" ref="AB83">_xlfn.IFS(AA83=0,"No evidenciado",AA83=1,"Novato",AA83=2,"Principiante avanzado",AA83=3,"Competente",AA83=4,"Proficiente",AA83=5,"Master")</f>
        <v>Principiante avanzado</v>
      </c>
      <c r="AC83" s="20">
        <v>2</v>
      </c>
      <c r="AD83" s="20" t="str" cm="1">
        <f t="array" ref="AD83">_xlfn.IFS(AC83=0,"Prenovato",AC83=1,"Novato",AC83=2,"Principiante avanzado",AC83=3,"Competente",AC83=4,"Proficiente",AC83=5,"Master")</f>
        <v>Principiante avanzado</v>
      </c>
      <c r="AE83" s="20" t="str">
        <f t="shared" si="19"/>
        <v>EVALUACIÓN</v>
      </c>
    </row>
    <row r="84" spans="1:31" x14ac:dyDescent="0.25">
      <c r="A84" t="s">
        <v>197</v>
      </c>
      <c r="B84" t="s">
        <v>206</v>
      </c>
      <c r="C84" t="s">
        <v>188</v>
      </c>
      <c r="D84" t="s">
        <v>214</v>
      </c>
      <c r="E84" t="s">
        <v>218</v>
      </c>
      <c r="F84" t="s">
        <v>229</v>
      </c>
      <c r="G84" t="s">
        <v>241</v>
      </c>
      <c r="H84" s="4"/>
      <c r="I84" s="1">
        <f t="shared" ca="1" si="15"/>
        <v>1481</v>
      </c>
      <c r="J84" s="1" t="str">
        <f t="shared" ca="1" si="16"/>
        <v>3. Mayor a 6 meses</v>
      </c>
      <c r="K84" t="str">
        <f t="shared" si="17"/>
        <v>NO</v>
      </c>
      <c r="L84" t="s">
        <v>213</v>
      </c>
      <c r="M84" t="s">
        <v>256</v>
      </c>
      <c r="N84" t="s">
        <v>189</v>
      </c>
      <c r="O84" t="s">
        <v>189</v>
      </c>
      <c r="P84" t="str">
        <f t="shared" si="18"/>
        <v>EVELYN DANIELA MENDEZ GOMEZPruebas de SeguridadEVALUACIÓN</v>
      </c>
      <c r="Q84" t="str">
        <f>BASE[[#This Row],[NombresCalificado]]&amp;BASE[[#This Row],[TipoEvaluacion]]</f>
        <v>EVELYN DANIELA MENDEZ GOMEZEVALUACIÓN</v>
      </c>
      <c r="R84">
        <v>1</v>
      </c>
      <c r="S84" t="s">
        <v>6</v>
      </c>
      <c r="T84" t="s">
        <v>21</v>
      </c>
      <c r="U84" s="20">
        <v>3</v>
      </c>
      <c r="V84" s="20" t="str" cm="1">
        <f t="array" ref="V84">_xlfn.IFS(U84=0,"Prenovato",U84=1,"Novato",U84=2,"Principiante avanzado",U84=3,"Competente",U84=4,"Proficiente",U84=5,"Master")</f>
        <v>Competente</v>
      </c>
      <c r="W84" s="20">
        <v>2</v>
      </c>
      <c r="X84" s="20" t="str" cm="1">
        <f t="array" ref="X84">_xlfn.IFS(W84=0,"No evidenciado",W84=1,"Novato",W84=2,"Principiante avanzado",W84=3,"Competente",W84=4,"Proficiente",W84=5,"Master")</f>
        <v>Principiante avanzado</v>
      </c>
      <c r="Y84" s="20">
        <v>2</v>
      </c>
      <c r="Z84" s="20" t="str" cm="1">
        <f t="array" ref="Z84">_xlfn.IFS(Y84=0,"No evidenciado",Y84=1,"Novato",Y84=2,"Principiante avanzado",Y84=3,"Competente",Y84=4,"Proficiente",Y84=5,"Master")</f>
        <v>Principiante avanzado</v>
      </c>
      <c r="AA84" s="20">
        <v>2</v>
      </c>
      <c r="AB84" s="20" t="str" cm="1">
        <f t="array" ref="AB84">_xlfn.IFS(AA84=0,"No evidenciado",AA84=1,"Novato",AA84=2,"Principiante avanzado",AA84=3,"Competente",AA84=4,"Proficiente",AA84=5,"Master")</f>
        <v>Principiante avanzado</v>
      </c>
      <c r="AC84" s="20">
        <v>2</v>
      </c>
      <c r="AD84" s="20" t="str" cm="1">
        <f t="array" ref="AD84">_xlfn.IFS(AC84=0,"Prenovato",AC84=1,"Novato",AC84=2,"Principiante avanzado",AC84=3,"Competente",AC84=4,"Proficiente",AC84=5,"Master")</f>
        <v>Principiante avanzado</v>
      </c>
      <c r="AE84" s="20" t="str">
        <f t="shared" si="19"/>
        <v>EVALUACIÓN</v>
      </c>
    </row>
    <row r="85" spans="1:31" x14ac:dyDescent="0.25">
      <c r="A85" t="s">
        <v>197</v>
      </c>
      <c r="B85" t="s">
        <v>206</v>
      </c>
      <c r="C85" t="s">
        <v>188</v>
      </c>
      <c r="D85" t="s">
        <v>214</v>
      </c>
      <c r="E85" t="s">
        <v>218</v>
      </c>
      <c r="F85" t="s">
        <v>229</v>
      </c>
      <c r="G85" t="s">
        <v>241</v>
      </c>
      <c r="H85" s="4"/>
      <c r="I85" s="1">
        <f t="shared" ca="1" si="15"/>
        <v>1481</v>
      </c>
      <c r="J85" s="1" t="str">
        <f t="shared" ca="1" si="16"/>
        <v>3. Mayor a 6 meses</v>
      </c>
      <c r="K85" t="str">
        <f t="shared" si="17"/>
        <v>NO</v>
      </c>
      <c r="L85" t="s">
        <v>213</v>
      </c>
      <c r="M85" t="s">
        <v>61</v>
      </c>
      <c r="N85" t="s">
        <v>189</v>
      </c>
      <c r="O85" t="s">
        <v>189</v>
      </c>
      <c r="P85" t="str">
        <f t="shared" si="18"/>
        <v>EVELYN DANIELA MENDEZ GOMEZControl de versionesEVALUACIÓN</v>
      </c>
      <c r="Q85" t="str">
        <f>BASE[[#This Row],[NombresCalificado]]&amp;BASE[[#This Row],[TipoEvaluacion]]</f>
        <v>EVELYN DANIELA MENDEZ GOMEZEVALUACIÓN</v>
      </c>
      <c r="R85">
        <v>2</v>
      </c>
      <c r="S85" t="s">
        <v>4</v>
      </c>
      <c r="T85" t="s">
        <v>21</v>
      </c>
      <c r="U85" s="20">
        <v>3</v>
      </c>
      <c r="V85" s="20" t="str" cm="1">
        <f t="array" ref="V85">_xlfn.IFS(U85=0,"Prenovato",U85=1,"Novato",U85=2,"Principiante avanzado",U85=3,"Competente",U85=4,"Proficiente",U85=5,"Master")</f>
        <v>Competente</v>
      </c>
      <c r="W85" s="20">
        <v>2</v>
      </c>
      <c r="X85" s="20" t="str" cm="1">
        <f t="array" ref="X85">_xlfn.IFS(W85=0,"No evidenciado",W85=1,"Novato",W85=2,"Principiante avanzado",W85=3,"Competente",W85=4,"Proficiente",W85=5,"Master")</f>
        <v>Principiante avanzado</v>
      </c>
      <c r="Y85" s="20">
        <v>2</v>
      </c>
      <c r="Z85" s="20" t="str" cm="1">
        <f t="array" ref="Z85">_xlfn.IFS(Y85=0,"No evidenciado",Y85=1,"Novato",Y85=2,"Principiante avanzado",Y85=3,"Competente",Y85=4,"Proficiente",Y85=5,"Master")</f>
        <v>Principiante avanzado</v>
      </c>
      <c r="AA85" s="20">
        <v>2</v>
      </c>
      <c r="AB85" s="20" t="str" cm="1">
        <f t="array" ref="AB85">_xlfn.IFS(AA85=0,"No evidenciado",AA85=1,"Novato",AA85=2,"Principiante avanzado",AA85=3,"Competente",AA85=4,"Proficiente",AA85=5,"Master")</f>
        <v>Principiante avanzado</v>
      </c>
      <c r="AC85" s="20">
        <v>2</v>
      </c>
      <c r="AD85" s="20" t="str" cm="1">
        <f t="array" ref="AD85">_xlfn.IFS(AC85=0,"Prenovato",AC85=1,"Novato",AC85=2,"Principiante avanzado",AC85=3,"Competente",AC85=4,"Proficiente",AC85=5,"Master")</f>
        <v>Principiante avanzado</v>
      </c>
      <c r="AE85" s="20" t="str">
        <f t="shared" si="19"/>
        <v>EVALUACIÓN</v>
      </c>
    </row>
    <row r="86" spans="1:31" x14ac:dyDescent="0.25">
      <c r="A86" t="s">
        <v>197</v>
      </c>
      <c r="B86" t="s">
        <v>206</v>
      </c>
      <c r="C86" t="s">
        <v>188</v>
      </c>
      <c r="D86" t="s">
        <v>214</v>
      </c>
      <c r="E86" t="s">
        <v>218</v>
      </c>
      <c r="F86" t="s">
        <v>229</v>
      </c>
      <c r="G86" t="s">
        <v>241</v>
      </c>
      <c r="H86" s="4"/>
      <c r="I86" s="1">
        <f t="shared" ca="1" si="15"/>
        <v>1481</v>
      </c>
      <c r="J86" s="1" t="str">
        <f t="shared" ca="1" si="16"/>
        <v>3. Mayor a 6 meses</v>
      </c>
      <c r="K86" t="str">
        <f t="shared" si="17"/>
        <v>NO</v>
      </c>
      <c r="L86" t="s">
        <v>213</v>
      </c>
      <c r="M86" t="s">
        <v>249</v>
      </c>
      <c r="N86" t="s">
        <v>189</v>
      </c>
      <c r="O86" t="s">
        <v>189</v>
      </c>
      <c r="P86" t="str">
        <f t="shared" si="18"/>
        <v>EVELYN DANIELA MENDEZ GOMEZDevOps para pruebasEVALUACIÓN</v>
      </c>
      <c r="Q86" t="str">
        <f>BASE[[#This Row],[NombresCalificado]]&amp;BASE[[#This Row],[TipoEvaluacion]]</f>
        <v>EVELYN DANIELA MENDEZ GOMEZEVALUACIÓN</v>
      </c>
      <c r="R86">
        <v>2</v>
      </c>
      <c r="S86" t="s">
        <v>4</v>
      </c>
      <c r="T86" t="s">
        <v>21</v>
      </c>
      <c r="U86" s="20">
        <v>3</v>
      </c>
      <c r="V86" s="20" t="str" cm="1">
        <f t="array" ref="V86">_xlfn.IFS(U86=0,"Prenovato",U86=1,"Novato",U86=2,"Principiante avanzado",U86=3,"Competente",U86=4,"Proficiente",U86=5,"Master")</f>
        <v>Competente</v>
      </c>
      <c r="W86" s="20">
        <v>2</v>
      </c>
      <c r="X86" s="20" t="str" cm="1">
        <f t="array" ref="X86">_xlfn.IFS(W86=0,"No evidenciado",W86=1,"Novato",W86=2,"Principiante avanzado",W86=3,"Competente",W86=4,"Proficiente",W86=5,"Master")</f>
        <v>Principiante avanzado</v>
      </c>
      <c r="Y86" s="20">
        <v>2</v>
      </c>
      <c r="Z86" s="20" t="str" cm="1">
        <f t="array" ref="Z86">_xlfn.IFS(Y86=0,"No evidenciado",Y86=1,"Novato",Y86=2,"Principiante avanzado",Y86=3,"Competente",Y86=4,"Proficiente",Y86=5,"Master")</f>
        <v>Principiante avanzado</v>
      </c>
      <c r="AA86" s="20">
        <v>2</v>
      </c>
      <c r="AB86" s="20" t="str" cm="1">
        <f t="array" ref="AB86">_xlfn.IFS(AA86=0,"No evidenciado",AA86=1,"Novato",AA86=2,"Principiante avanzado",AA86=3,"Competente",AA86=4,"Proficiente",AA86=5,"Master")</f>
        <v>Principiante avanzado</v>
      </c>
      <c r="AC86" s="20">
        <v>2</v>
      </c>
      <c r="AD86" s="20" t="str" cm="1">
        <f t="array" ref="AD86">_xlfn.IFS(AC86=0,"Prenovato",AC86=1,"Novato",AC86=2,"Principiante avanzado",AC86=3,"Competente",AC86=4,"Proficiente",AC86=5,"Master")</f>
        <v>Principiante avanzado</v>
      </c>
      <c r="AE86" s="20" t="str">
        <f t="shared" si="19"/>
        <v>EVALUACIÓN</v>
      </c>
    </row>
    <row r="87" spans="1:31" x14ac:dyDescent="0.25">
      <c r="A87" t="s">
        <v>199</v>
      </c>
      <c r="B87" t="s">
        <v>208</v>
      </c>
      <c r="C87" t="s">
        <v>188</v>
      </c>
      <c r="D87" t="s">
        <v>214</v>
      </c>
      <c r="E87" t="s">
        <v>219</v>
      </c>
      <c r="F87" t="s">
        <v>230</v>
      </c>
      <c r="G87" t="s">
        <v>242</v>
      </c>
      <c r="H87" s="4"/>
      <c r="I87" s="1">
        <f t="shared" ca="1" si="15"/>
        <v>1481</v>
      </c>
      <c r="J87" s="1" t="str">
        <f t="shared" ca="1" si="16"/>
        <v>3. Mayor a 6 meses</v>
      </c>
      <c r="K87" t="str">
        <f t="shared" si="17"/>
        <v>NO</v>
      </c>
      <c r="L87" t="s">
        <v>213</v>
      </c>
      <c r="M87" t="s">
        <v>60</v>
      </c>
      <c r="N87" t="s">
        <v>189</v>
      </c>
      <c r="O87" t="s">
        <v>189</v>
      </c>
      <c r="P87" t="str">
        <f t="shared" si="18"/>
        <v>EDISSON ESTEBAN GOMEZ PINZONProgramaciónEVALUACIÓN</v>
      </c>
      <c r="Q87" t="str">
        <f>BASE[[#This Row],[NombresCalificado]]&amp;BASE[[#This Row],[TipoEvaluacion]]</f>
        <v>EDISSON ESTEBAN GOMEZ PINZONEVALUACIÓN</v>
      </c>
      <c r="R87">
        <v>3</v>
      </c>
      <c r="S87" t="s">
        <v>5</v>
      </c>
      <c r="T87" t="s">
        <v>21</v>
      </c>
      <c r="U87" s="20">
        <v>2</v>
      </c>
      <c r="V87" s="20" t="str" cm="1">
        <f t="array" ref="V87">_xlfn.IFS(U87=0,"Prenovato",U87=1,"Novato",U87=2,"Principiante avanzado",U87=3,"Competente",U87=4,"Proficiente",U87=5,"Master")</f>
        <v>Principiante avanzado</v>
      </c>
      <c r="W87" s="20">
        <v>3</v>
      </c>
      <c r="X87" s="20" t="str" cm="1">
        <f t="array" ref="X87">_xlfn.IFS(W87=0,"No evidenciado",W87=1,"Novato",W87=2,"Principiante avanzado",W87=3,"Competente",W87=4,"Proficiente",W87=5,"Master")</f>
        <v>Competente</v>
      </c>
      <c r="Y87" s="20">
        <v>3</v>
      </c>
      <c r="Z87" s="20" t="str" cm="1">
        <f t="array" ref="Z87">_xlfn.IFS(Y87=0,"No evidenciado",Y87=1,"Novato",Y87=2,"Principiante avanzado",Y87=3,"Competente",Y87=4,"Proficiente",Y87=5,"Master")</f>
        <v>Competente</v>
      </c>
      <c r="AA87" s="20">
        <v>3</v>
      </c>
      <c r="AB87" s="20" t="str" cm="1">
        <f t="array" ref="AB87">_xlfn.IFS(AA87=0,"No evidenciado",AA87=1,"Novato",AA87=2,"Principiante avanzado",AA87=3,"Competente",AA87=4,"Proficiente",AA87=5,"Master")</f>
        <v>Competente</v>
      </c>
      <c r="AC87" s="20">
        <v>2</v>
      </c>
      <c r="AD87" s="20" t="str" cm="1">
        <f t="array" ref="AD87">_xlfn.IFS(AC87=0,"Prenovato",AC87=1,"Novato",AC87=2,"Principiante avanzado",AC87=3,"Competente",AC87=4,"Proficiente",AC87=5,"Master")</f>
        <v>Principiante avanzado</v>
      </c>
      <c r="AE87" s="20" t="str">
        <f t="shared" si="19"/>
        <v>EVALUACIÓN</v>
      </c>
    </row>
    <row r="88" spans="1:31" x14ac:dyDescent="0.25">
      <c r="A88" t="s">
        <v>199</v>
      </c>
      <c r="B88" t="s">
        <v>208</v>
      </c>
      <c r="C88" t="s">
        <v>188</v>
      </c>
      <c r="D88" t="s">
        <v>214</v>
      </c>
      <c r="E88" t="s">
        <v>219</v>
      </c>
      <c r="F88" t="s">
        <v>230</v>
      </c>
      <c r="G88" t="s">
        <v>242</v>
      </c>
      <c r="H88" s="4"/>
      <c r="I88" s="1">
        <f t="shared" ca="1" si="15"/>
        <v>1481</v>
      </c>
      <c r="J88" s="1" t="str">
        <f t="shared" ca="1" si="16"/>
        <v>3. Mayor a 6 meses</v>
      </c>
      <c r="K88" t="str">
        <f t="shared" si="17"/>
        <v>NO</v>
      </c>
      <c r="L88" t="s">
        <v>213</v>
      </c>
      <c r="M88" t="s">
        <v>61</v>
      </c>
      <c r="N88" t="s">
        <v>189</v>
      </c>
      <c r="O88" t="s">
        <v>189</v>
      </c>
      <c r="P88" t="str">
        <f t="shared" si="18"/>
        <v>EDISSON ESTEBAN GOMEZ PINZONControl de versionesEVALUACIÓN</v>
      </c>
      <c r="Q88" t="str">
        <f>BASE[[#This Row],[NombresCalificado]]&amp;BASE[[#This Row],[TipoEvaluacion]]</f>
        <v>EDISSON ESTEBAN GOMEZ PINZONEVALUACIÓN</v>
      </c>
      <c r="R88">
        <v>3</v>
      </c>
      <c r="S88" t="s">
        <v>5</v>
      </c>
      <c r="T88" t="s">
        <v>21</v>
      </c>
      <c r="U88" s="20">
        <v>2</v>
      </c>
      <c r="V88" s="20" t="str" cm="1">
        <f t="array" ref="V88">_xlfn.IFS(U88=0,"Prenovato",U88=1,"Novato",U88=2,"Principiante avanzado",U88=3,"Competente",U88=4,"Proficiente",U88=5,"Master")</f>
        <v>Principiante avanzado</v>
      </c>
      <c r="W88" s="20">
        <v>3</v>
      </c>
      <c r="X88" s="20" t="str" cm="1">
        <f t="array" ref="X88">_xlfn.IFS(W88=0,"No evidenciado",W88=1,"Novato",W88=2,"Principiante avanzado",W88=3,"Competente",W88=4,"Proficiente",W88=5,"Master")</f>
        <v>Competente</v>
      </c>
      <c r="Y88" s="20">
        <v>3</v>
      </c>
      <c r="Z88" s="20" t="str" cm="1">
        <f t="array" ref="Z88">_xlfn.IFS(Y88=0,"No evidenciado",Y88=1,"Novato",Y88=2,"Principiante avanzado",Y88=3,"Competente",Y88=4,"Proficiente",Y88=5,"Master")</f>
        <v>Competente</v>
      </c>
      <c r="AA88" s="20">
        <v>3</v>
      </c>
      <c r="AB88" s="20" t="str" cm="1">
        <f t="array" ref="AB88">_xlfn.IFS(AA88=0,"No evidenciado",AA88=1,"Novato",AA88=2,"Principiante avanzado",AA88=3,"Competente",AA88=4,"Proficiente",AA88=5,"Master")</f>
        <v>Competente</v>
      </c>
      <c r="AC88" s="20">
        <v>2</v>
      </c>
      <c r="AD88" s="20" t="str" cm="1">
        <f t="array" ref="AD88">_xlfn.IFS(AC88=0,"Prenovato",AC88=1,"Novato",AC88=2,"Principiante avanzado",AC88=3,"Competente",AC88=4,"Proficiente",AC88=5,"Master")</f>
        <v>Principiante avanzado</v>
      </c>
      <c r="AE88" s="20" t="str">
        <f t="shared" si="19"/>
        <v>EVALUACIÓN</v>
      </c>
    </row>
    <row r="89" spans="1:31" x14ac:dyDescent="0.25">
      <c r="A89" t="s">
        <v>199</v>
      </c>
      <c r="B89" t="s">
        <v>208</v>
      </c>
      <c r="C89" t="s">
        <v>188</v>
      </c>
      <c r="D89" t="s">
        <v>214</v>
      </c>
      <c r="E89" t="s">
        <v>219</v>
      </c>
      <c r="F89" t="s">
        <v>230</v>
      </c>
      <c r="G89" t="s">
        <v>242</v>
      </c>
      <c r="H89" s="4"/>
      <c r="I89" s="1">
        <f t="shared" ca="1" si="15"/>
        <v>1481</v>
      </c>
      <c r="J89" s="1" t="str">
        <f t="shared" ca="1" si="16"/>
        <v>3. Mayor a 6 meses</v>
      </c>
      <c r="K89" t="str">
        <f t="shared" si="17"/>
        <v>NO</v>
      </c>
      <c r="L89" t="s">
        <v>213</v>
      </c>
      <c r="M89" t="s">
        <v>249</v>
      </c>
      <c r="N89" t="s">
        <v>189</v>
      </c>
      <c r="O89" t="s">
        <v>189</v>
      </c>
      <c r="P89" t="str">
        <f t="shared" si="18"/>
        <v>EDISSON ESTEBAN GOMEZ PINZONDevOps para pruebasEVALUACIÓN</v>
      </c>
      <c r="Q89" t="str">
        <f>BASE[[#This Row],[NombresCalificado]]&amp;BASE[[#This Row],[TipoEvaluacion]]</f>
        <v>EDISSON ESTEBAN GOMEZ PINZONEVALUACIÓN</v>
      </c>
      <c r="R89">
        <v>2</v>
      </c>
      <c r="S89" t="s">
        <v>4</v>
      </c>
      <c r="T89" t="s">
        <v>21</v>
      </c>
      <c r="U89" s="20">
        <v>2</v>
      </c>
      <c r="V89" s="20" t="str" cm="1">
        <f t="array" ref="V89">_xlfn.IFS(U89=0,"Prenovato",U89=1,"Novato",U89=2,"Principiante avanzado",U89=3,"Competente",U89=4,"Proficiente",U89=5,"Master")</f>
        <v>Principiante avanzado</v>
      </c>
      <c r="W89" s="20">
        <v>3</v>
      </c>
      <c r="X89" s="20" t="str" cm="1">
        <f t="array" ref="X89">_xlfn.IFS(W89=0,"No evidenciado",W89=1,"Novato",W89=2,"Principiante avanzado",W89=3,"Competente",W89=4,"Proficiente",W89=5,"Master")</f>
        <v>Competente</v>
      </c>
      <c r="Y89" s="20">
        <v>3</v>
      </c>
      <c r="Z89" s="20" t="str" cm="1">
        <f t="array" ref="Z89">_xlfn.IFS(Y89=0,"No evidenciado",Y89=1,"Novato",Y89=2,"Principiante avanzado",Y89=3,"Competente",Y89=4,"Proficiente",Y89=5,"Master")</f>
        <v>Competente</v>
      </c>
      <c r="AA89" s="20">
        <v>3</v>
      </c>
      <c r="AB89" s="20" t="str" cm="1">
        <f t="array" ref="AB89">_xlfn.IFS(AA89=0,"No evidenciado",AA89=1,"Novato",AA89=2,"Principiante avanzado",AA89=3,"Competente",AA89=4,"Proficiente",AA89=5,"Master")</f>
        <v>Competente</v>
      </c>
      <c r="AC89" s="20">
        <v>2</v>
      </c>
      <c r="AD89" s="20" t="str" cm="1">
        <f t="array" ref="AD89">_xlfn.IFS(AC89=0,"Prenovato",AC89=1,"Novato",AC89=2,"Principiante avanzado",AC89=3,"Competente",AC89=4,"Proficiente",AC89=5,"Master")</f>
        <v>Principiante avanzado</v>
      </c>
      <c r="AE89" s="20" t="str">
        <f t="shared" si="19"/>
        <v>EVALUACIÓN</v>
      </c>
    </row>
    <row r="90" spans="1:31" x14ac:dyDescent="0.25">
      <c r="A90" t="s">
        <v>199</v>
      </c>
      <c r="B90" t="s">
        <v>208</v>
      </c>
      <c r="C90" t="s">
        <v>188</v>
      </c>
      <c r="D90" t="s">
        <v>214</v>
      </c>
      <c r="E90" t="s">
        <v>219</v>
      </c>
      <c r="F90" t="s">
        <v>230</v>
      </c>
      <c r="G90" t="s">
        <v>242</v>
      </c>
      <c r="H90" s="4"/>
      <c r="I90" s="1">
        <f t="shared" ca="1" si="15"/>
        <v>1481</v>
      </c>
      <c r="J90" s="1" t="str">
        <f t="shared" ca="1" si="16"/>
        <v>3. Mayor a 6 meses</v>
      </c>
      <c r="K90" t="str">
        <f t="shared" si="17"/>
        <v>NO</v>
      </c>
      <c r="L90" t="s">
        <v>213</v>
      </c>
      <c r="M90" t="s">
        <v>256</v>
      </c>
      <c r="N90" t="s">
        <v>189</v>
      </c>
      <c r="O90" t="s">
        <v>189</v>
      </c>
      <c r="P90" t="str">
        <f t="shared" si="18"/>
        <v>EDISSON ESTEBAN GOMEZ PINZONPruebas de SeguridadEVALUACIÓN</v>
      </c>
      <c r="Q90" t="str">
        <f>BASE[[#This Row],[NombresCalificado]]&amp;BASE[[#This Row],[TipoEvaluacion]]</f>
        <v>EDISSON ESTEBAN GOMEZ PINZONEVALUACIÓN</v>
      </c>
      <c r="R90">
        <v>2</v>
      </c>
      <c r="S90" t="s">
        <v>4</v>
      </c>
      <c r="T90" t="s">
        <v>21</v>
      </c>
      <c r="U90" s="20">
        <v>2</v>
      </c>
      <c r="V90" s="20" t="str" cm="1">
        <f t="array" ref="V90">_xlfn.IFS(U90=0,"Prenovato",U90=1,"Novato",U90=2,"Principiante avanzado",U90=3,"Competente",U90=4,"Proficiente",U90=5,"Master")</f>
        <v>Principiante avanzado</v>
      </c>
      <c r="W90" s="20">
        <v>3</v>
      </c>
      <c r="X90" s="20" t="str" cm="1">
        <f t="array" ref="X90">_xlfn.IFS(W90=0,"No evidenciado",W90=1,"Novato",W90=2,"Principiante avanzado",W90=3,"Competente",W90=4,"Proficiente",W90=5,"Master")</f>
        <v>Competente</v>
      </c>
      <c r="Y90" s="20">
        <v>3</v>
      </c>
      <c r="Z90" s="20" t="str" cm="1">
        <f t="array" ref="Z90">_xlfn.IFS(Y90=0,"No evidenciado",Y90=1,"Novato",Y90=2,"Principiante avanzado",Y90=3,"Competente",Y90=4,"Proficiente",Y90=5,"Master")</f>
        <v>Competente</v>
      </c>
      <c r="AA90" s="20">
        <v>3</v>
      </c>
      <c r="AB90" s="20" t="str" cm="1">
        <f t="array" ref="AB90">_xlfn.IFS(AA90=0,"No evidenciado",AA90=1,"Novato",AA90=2,"Principiante avanzado",AA90=3,"Competente",AA90=4,"Proficiente",AA90=5,"Master")</f>
        <v>Competente</v>
      </c>
      <c r="AC90" s="20">
        <v>2</v>
      </c>
      <c r="AD90" s="20" t="str" cm="1">
        <f t="array" ref="AD90">_xlfn.IFS(AC90=0,"Prenovato",AC90=1,"Novato",AC90=2,"Principiante avanzado",AC90=3,"Competente",AC90=4,"Proficiente",AC90=5,"Master")</f>
        <v>Principiante avanzado</v>
      </c>
      <c r="AE90" s="20" t="str">
        <f t="shared" si="19"/>
        <v>EVALUACIÓN</v>
      </c>
    </row>
    <row r="91" spans="1:31" x14ac:dyDescent="0.25">
      <c r="A91" t="s">
        <v>199</v>
      </c>
      <c r="B91" t="s">
        <v>208</v>
      </c>
      <c r="C91" t="s">
        <v>188</v>
      </c>
      <c r="D91" t="s">
        <v>214</v>
      </c>
      <c r="E91" t="s">
        <v>219</v>
      </c>
      <c r="F91" t="s">
        <v>230</v>
      </c>
      <c r="G91" t="s">
        <v>242</v>
      </c>
      <c r="H91" s="4"/>
      <c r="I91" s="1">
        <f t="shared" ca="1" si="15"/>
        <v>1481</v>
      </c>
      <c r="J91" s="1" t="str">
        <f t="shared" ca="1" si="16"/>
        <v>3. Mayor a 6 meses</v>
      </c>
      <c r="K91" t="str">
        <f t="shared" si="17"/>
        <v>NO</v>
      </c>
      <c r="L91" t="s">
        <v>213</v>
      </c>
      <c r="M91" t="s">
        <v>257</v>
      </c>
      <c r="N91" t="s">
        <v>189</v>
      </c>
      <c r="O91" t="s">
        <v>189</v>
      </c>
      <c r="P91" t="str">
        <f t="shared" si="18"/>
        <v>EDISSON ESTEBAN GOMEZ PINZONPruebas NO-funcionales en dispositivos móvilesEVALUACIÓN</v>
      </c>
      <c r="Q91" t="str">
        <f>BASE[[#This Row],[NombresCalificado]]&amp;BASE[[#This Row],[TipoEvaluacion]]</f>
        <v>EDISSON ESTEBAN GOMEZ PINZONEVALUACIÓN</v>
      </c>
      <c r="R91">
        <v>0</v>
      </c>
      <c r="S91" t="s">
        <v>193</v>
      </c>
      <c r="T91" t="s">
        <v>21</v>
      </c>
      <c r="U91" s="20">
        <v>2</v>
      </c>
      <c r="V91" s="20" t="str" cm="1">
        <f t="array" ref="V91">_xlfn.IFS(U91=0,"Prenovato",U91=1,"Novato",U91=2,"Principiante avanzado",U91=3,"Competente",U91=4,"Proficiente",U91=5,"Master")</f>
        <v>Principiante avanzado</v>
      </c>
      <c r="W91" s="20">
        <v>3</v>
      </c>
      <c r="X91" s="20" t="str" cm="1">
        <f t="array" ref="X91">_xlfn.IFS(W91=0,"No evidenciado",W91=1,"Novato",W91=2,"Principiante avanzado",W91=3,"Competente",W91=4,"Proficiente",W91=5,"Master")</f>
        <v>Competente</v>
      </c>
      <c r="Y91" s="20">
        <v>3</v>
      </c>
      <c r="Z91" s="20" t="str" cm="1">
        <f t="array" ref="Z91">_xlfn.IFS(Y91=0,"No evidenciado",Y91=1,"Novato",Y91=2,"Principiante avanzado",Y91=3,"Competente",Y91=4,"Proficiente",Y91=5,"Master")</f>
        <v>Competente</v>
      </c>
      <c r="AA91" s="20">
        <v>3</v>
      </c>
      <c r="AB91" s="20" t="str" cm="1">
        <f t="array" ref="AB91">_xlfn.IFS(AA91=0,"No evidenciado",AA91=1,"Novato",AA91=2,"Principiante avanzado",AA91=3,"Competente",AA91=4,"Proficiente",AA91=5,"Master")</f>
        <v>Competente</v>
      </c>
      <c r="AC91" s="20">
        <v>2</v>
      </c>
      <c r="AD91" s="20" t="str" cm="1">
        <f t="array" ref="AD91">_xlfn.IFS(AC91=0,"Prenovato",AC91=1,"Novato",AC91=2,"Principiante avanzado",AC91=3,"Competente",AC91=4,"Proficiente",AC91=5,"Master")</f>
        <v>Principiante avanzado</v>
      </c>
      <c r="AE91" s="20" t="str">
        <f t="shared" si="19"/>
        <v>EVALUACIÓN</v>
      </c>
    </row>
    <row r="92" spans="1:31" x14ac:dyDescent="0.25">
      <c r="A92" t="s">
        <v>199</v>
      </c>
      <c r="B92" t="s">
        <v>208</v>
      </c>
      <c r="C92" t="s">
        <v>188</v>
      </c>
      <c r="D92" t="s">
        <v>214</v>
      </c>
      <c r="E92" t="s">
        <v>219</v>
      </c>
      <c r="F92" t="s">
        <v>230</v>
      </c>
      <c r="G92" t="s">
        <v>242</v>
      </c>
      <c r="H92" s="4"/>
      <c r="I92" s="1">
        <f t="shared" ca="1" si="15"/>
        <v>1481</v>
      </c>
      <c r="J92" s="1" t="str">
        <f t="shared" ca="1" si="16"/>
        <v>3. Mayor a 6 meses</v>
      </c>
      <c r="K92" t="str">
        <f t="shared" si="17"/>
        <v>NO</v>
      </c>
      <c r="L92" t="s">
        <v>213</v>
      </c>
      <c r="M92" t="s">
        <v>253</v>
      </c>
      <c r="N92" t="s">
        <v>189</v>
      </c>
      <c r="O92" t="s">
        <v>189</v>
      </c>
      <c r="P92" t="str">
        <f t="shared" si="18"/>
        <v>EDISSON ESTEBAN GOMEZ PINZONPruebas funcionales en dispositivos móvilesEVALUACIÓN</v>
      </c>
      <c r="Q92" t="str">
        <f>BASE[[#This Row],[NombresCalificado]]&amp;BASE[[#This Row],[TipoEvaluacion]]</f>
        <v>EDISSON ESTEBAN GOMEZ PINZONEVALUACIÓN</v>
      </c>
      <c r="R92">
        <v>2</v>
      </c>
      <c r="S92" t="s">
        <v>4</v>
      </c>
      <c r="T92" t="s">
        <v>21</v>
      </c>
      <c r="U92" s="20">
        <v>2</v>
      </c>
      <c r="V92" s="20" t="str" cm="1">
        <f t="array" ref="V92">_xlfn.IFS(U92=0,"Prenovato",U92=1,"Novato",U92=2,"Principiante avanzado",U92=3,"Competente",U92=4,"Proficiente",U92=5,"Master")</f>
        <v>Principiante avanzado</v>
      </c>
      <c r="W92" s="20">
        <v>3</v>
      </c>
      <c r="X92" s="20" t="str" cm="1">
        <f t="array" ref="X92">_xlfn.IFS(W92=0,"No evidenciado",W92=1,"Novato",W92=2,"Principiante avanzado",W92=3,"Competente",W92=4,"Proficiente",W92=5,"Master")</f>
        <v>Competente</v>
      </c>
      <c r="Y92" s="20">
        <v>3</v>
      </c>
      <c r="Z92" s="20" t="str" cm="1">
        <f t="array" ref="Z92">_xlfn.IFS(Y92=0,"No evidenciado",Y92=1,"Novato",Y92=2,"Principiante avanzado",Y92=3,"Competente",Y92=4,"Proficiente",Y92=5,"Master")</f>
        <v>Competente</v>
      </c>
      <c r="AA92" s="20">
        <v>3</v>
      </c>
      <c r="AB92" s="20" t="str" cm="1">
        <f t="array" ref="AB92">_xlfn.IFS(AA92=0,"No evidenciado",AA92=1,"Novato",AA92=2,"Principiante avanzado",AA92=3,"Competente",AA92=4,"Proficiente",AA92=5,"Master")</f>
        <v>Competente</v>
      </c>
      <c r="AC92" s="20">
        <v>2</v>
      </c>
      <c r="AD92" s="20" t="str" cm="1">
        <f t="array" ref="AD92">_xlfn.IFS(AC92=0,"Prenovato",AC92=1,"Novato",AC92=2,"Principiante avanzado",AC92=3,"Competente",AC92=4,"Proficiente",AC92=5,"Master")</f>
        <v>Principiante avanzado</v>
      </c>
      <c r="AE92" s="20" t="str">
        <f t="shared" si="19"/>
        <v>EVALUACIÓN</v>
      </c>
    </row>
    <row r="93" spans="1:31" x14ac:dyDescent="0.25">
      <c r="A93" t="s">
        <v>199</v>
      </c>
      <c r="B93" t="s">
        <v>208</v>
      </c>
      <c r="C93" t="s">
        <v>188</v>
      </c>
      <c r="D93" t="s">
        <v>214</v>
      </c>
      <c r="E93" t="s">
        <v>219</v>
      </c>
      <c r="F93" t="s">
        <v>230</v>
      </c>
      <c r="G93" t="s">
        <v>242</v>
      </c>
      <c r="H93" s="4"/>
      <c r="I93" s="1">
        <f t="shared" ca="1" si="15"/>
        <v>1481</v>
      </c>
      <c r="J93" s="1" t="str">
        <f t="shared" ca="1" si="16"/>
        <v>3. Mayor a 6 meses</v>
      </c>
      <c r="K93" t="str">
        <f t="shared" si="17"/>
        <v>NO</v>
      </c>
      <c r="L93" t="s">
        <v>213</v>
      </c>
      <c r="M93" t="s">
        <v>254</v>
      </c>
      <c r="N93" t="s">
        <v>189</v>
      </c>
      <c r="O93" t="s">
        <v>189</v>
      </c>
      <c r="P93" t="str">
        <f t="shared" si="18"/>
        <v>EDISSON ESTEBAN GOMEZ PINZONFundamentos de pruebas de performanceEVALUACIÓN</v>
      </c>
      <c r="Q93" t="str">
        <f>BASE[[#This Row],[NombresCalificado]]&amp;BASE[[#This Row],[TipoEvaluacion]]</f>
        <v>EDISSON ESTEBAN GOMEZ PINZONEVALUACIÓN</v>
      </c>
      <c r="R93">
        <v>2</v>
      </c>
      <c r="S93" t="s">
        <v>4</v>
      </c>
      <c r="T93" t="s">
        <v>21</v>
      </c>
      <c r="U93" s="20">
        <v>2</v>
      </c>
      <c r="V93" s="20" t="str" cm="1">
        <f t="array" ref="V93">_xlfn.IFS(U93=0,"Prenovato",U93=1,"Novato",U93=2,"Principiante avanzado",U93=3,"Competente",U93=4,"Proficiente",U93=5,"Master")</f>
        <v>Principiante avanzado</v>
      </c>
      <c r="W93" s="20">
        <v>3</v>
      </c>
      <c r="X93" s="20" t="str" cm="1">
        <f t="array" ref="X93">_xlfn.IFS(W93=0,"No evidenciado",W93=1,"Novato",W93=2,"Principiante avanzado",W93=3,"Competente",W93=4,"Proficiente",W93=5,"Master")</f>
        <v>Competente</v>
      </c>
      <c r="Y93" s="20">
        <v>3</v>
      </c>
      <c r="Z93" s="20" t="str" cm="1">
        <f t="array" ref="Z93">_xlfn.IFS(Y93=0,"No evidenciado",Y93=1,"Novato",Y93=2,"Principiante avanzado",Y93=3,"Competente",Y93=4,"Proficiente",Y93=5,"Master")</f>
        <v>Competente</v>
      </c>
      <c r="AA93" s="20">
        <v>3</v>
      </c>
      <c r="AB93" s="20" t="str" cm="1">
        <f t="array" ref="AB93">_xlfn.IFS(AA93=0,"No evidenciado",AA93=1,"Novato",AA93=2,"Principiante avanzado",AA93=3,"Competente",AA93=4,"Proficiente",AA93=5,"Master")</f>
        <v>Competente</v>
      </c>
      <c r="AC93" s="20">
        <v>2</v>
      </c>
      <c r="AD93" s="20" t="str" cm="1">
        <f t="array" ref="AD93">_xlfn.IFS(AC93=0,"Prenovato",AC93=1,"Novato",AC93=2,"Principiante avanzado",AC93=3,"Competente",AC93=4,"Proficiente",AC93=5,"Master")</f>
        <v>Principiante avanzado</v>
      </c>
      <c r="AE93" s="20" t="str">
        <f t="shared" si="19"/>
        <v>EVALUACIÓN</v>
      </c>
    </row>
    <row r="94" spans="1:31" x14ac:dyDescent="0.25">
      <c r="A94" t="s">
        <v>199</v>
      </c>
      <c r="B94" t="s">
        <v>208</v>
      </c>
      <c r="C94" t="s">
        <v>188</v>
      </c>
      <c r="D94" t="s">
        <v>214</v>
      </c>
      <c r="E94" t="s">
        <v>219</v>
      </c>
      <c r="F94" t="s">
        <v>230</v>
      </c>
      <c r="G94" t="s">
        <v>242</v>
      </c>
      <c r="H94" s="4"/>
      <c r="I94" s="1">
        <f t="shared" ca="1" si="15"/>
        <v>1481</v>
      </c>
      <c r="J94" s="1" t="str">
        <f t="shared" ca="1" si="16"/>
        <v>3. Mayor a 6 meses</v>
      </c>
      <c r="K94" t="str">
        <f t="shared" si="17"/>
        <v>NO</v>
      </c>
      <c r="L94" t="s">
        <v>213</v>
      </c>
      <c r="M94" t="s">
        <v>255</v>
      </c>
      <c r="N94" t="s">
        <v>189</v>
      </c>
      <c r="O94" t="s">
        <v>189</v>
      </c>
      <c r="P94" t="str">
        <f t="shared" si="18"/>
        <v>EDISSON ESTEBAN GOMEZ PINZONTécnicas de pruebas de performanceEVALUACIÓN</v>
      </c>
      <c r="Q94" t="str">
        <f>BASE[[#This Row],[NombresCalificado]]&amp;BASE[[#This Row],[TipoEvaluacion]]</f>
        <v>EDISSON ESTEBAN GOMEZ PINZONEVALUACIÓN</v>
      </c>
      <c r="R94">
        <v>1</v>
      </c>
      <c r="S94" t="s">
        <v>6</v>
      </c>
      <c r="T94" t="s">
        <v>21</v>
      </c>
      <c r="U94" s="20">
        <v>2</v>
      </c>
      <c r="V94" s="20" t="str" cm="1">
        <f t="array" ref="V94">_xlfn.IFS(U94=0,"Prenovato",U94=1,"Novato",U94=2,"Principiante avanzado",U94=3,"Competente",U94=4,"Proficiente",U94=5,"Master")</f>
        <v>Principiante avanzado</v>
      </c>
      <c r="W94" s="20">
        <v>3</v>
      </c>
      <c r="X94" s="20" t="str" cm="1">
        <f t="array" ref="X94">_xlfn.IFS(W94=0,"No evidenciado",W94=1,"Novato",W94=2,"Principiante avanzado",W94=3,"Competente",W94=4,"Proficiente",W94=5,"Master")</f>
        <v>Competente</v>
      </c>
      <c r="Y94" s="20">
        <v>3</v>
      </c>
      <c r="Z94" s="20" t="str" cm="1">
        <f t="array" ref="Z94">_xlfn.IFS(Y94=0,"No evidenciado",Y94=1,"Novato",Y94=2,"Principiante avanzado",Y94=3,"Competente",Y94=4,"Proficiente",Y94=5,"Master")</f>
        <v>Competente</v>
      </c>
      <c r="AA94" s="20">
        <v>3</v>
      </c>
      <c r="AB94" s="20" t="str" cm="1">
        <f t="array" ref="AB94">_xlfn.IFS(AA94=0,"No evidenciado",AA94=1,"Novato",AA94=2,"Principiante avanzado",AA94=3,"Competente",AA94=4,"Proficiente",AA94=5,"Master")</f>
        <v>Competente</v>
      </c>
      <c r="AC94" s="20">
        <v>2</v>
      </c>
      <c r="AD94" s="20" t="str" cm="1">
        <f t="array" ref="AD94">_xlfn.IFS(AC94=0,"Prenovato",AC94=1,"Novato",AC94=2,"Principiante avanzado",AC94=3,"Competente",AC94=4,"Proficiente",AC94=5,"Master")</f>
        <v>Principiante avanzado</v>
      </c>
      <c r="AE94" s="20" t="str">
        <f t="shared" si="19"/>
        <v>EVALUACIÓN</v>
      </c>
    </row>
    <row r="95" spans="1:31" x14ac:dyDescent="0.25">
      <c r="A95" t="s">
        <v>199</v>
      </c>
      <c r="B95" t="s">
        <v>208</v>
      </c>
      <c r="C95" t="s">
        <v>188</v>
      </c>
      <c r="D95" t="s">
        <v>214</v>
      </c>
      <c r="E95" t="s">
        <v>219</v>
      </c>
      <c r="F95" t="s">
        <v>230</v>
      </c>
      <c r="G95" t="s">
        <v>242</v>
      </c>
      <c r="H95" s="4"/>
      <c r="I95" s="1">
        <f t="shared" ca="1" si="15"/>
        <v>1481</v>
      </c>
      <c r="J95" s="1" t="str">
        <f t="shared" ca="1" si="16"/>
        <v>3. Mayor a 6 meses</v>
      </c>
      <c r="K95" t="str">
        <f t="shared" si="17"/>
        <v>NO</v>
      </c>
      <c r="L95" t="s">
        <v>213</v>
      </c>
      <c r="M95" t="s">
        <v>261</v>
      </c>
      <c r="N95" t="s">
        <v>189</v>
      </c>
      <c r="O95" t="s">
        <v>189</v>
      </c>
      <c r="P95" t="str">
        <f t="shared" si="18"/>
        <v>EDISSON ESTEBAN GOMEZ PINZONPatrones de diseño de pruebasEVALUACIÓN</v>
      </c>
      <c r="Q95" t="str">
        <f>BASE[[#This Row],[NombresCalificado]]&amp;BASE[[#This Row],[TipoEvaluacion]]</f>
        <v>EDISSON ESTEBAN GOMEZ PINZONEVALUACIÓN</v>
      </c>
      <c r="R95">
        <v>3</v>
      </c>
      <c r="S95" t="s">
        <v>5</v>
      </c>
      <c r="T95" t="s">
        <v>21</v>
      </c>
      <c r="U95" s="20">
        <v>2</v>
      </c>
      <c r="V95" s="20" t="str" cm="1">
        <f t="array" ref="V95">_xlfn.IFS(U95=0,"Prenovato",U95=1,"Novato",U95=2,"Principiante avanzado",U95=3,"Competente",U95=4,"Proficiente",U95=5,"Master")</f>
        <v>Principiante avanzado</v>
      </c>
      <c r="W95" s="20">
        <v>3</v>
      </c>
      <c r="X95" s="20" t="str" cm="1">
        <f t="array" ref="X95">_xlfn.IFS(W95=0,"No evidenciado",W95=1,"Novato",W95=2,"Principiante avanzado",W95=3,"Competente",W95=4,"Proficiente",W95=5,"Master")</f>
        <v>Competente</v>
      </c>
      <c r="Y95" s="20">
        <v>3</v>
      </c>
      <c r="Z95" s="20" t="str" cm="1">
        <f t="array" ref="Z95">_xlfn.IFS(Y95=0,"No evidenciado",Y95=1,"Novato",Y95=2,"Principiante avanzado",Y95=3,"Competente",Y95=4,"Proficiente",Y95=5,"Master")</f>
        <v>Competente</v>
      </c>
      <c r="AA95" s="20">
        <v>3</v>
      </c>
      <c r="AB95" s="20" t="str" cm="1">
        <f t="array" ref="AB95">_xlfn.IFS(AA95=0,"No evidenciado",AA95=1,"Novato",AA95=2,"Principiante avanzado",AA95=3,"Competente",AA95=4,"Proficiente",AA95=5,"Master")</f>
        <v>Competente</v>
      </c>
      <c r="AC95" s="20">
        <v>2</v>
      </c>
      <c r="AD95" s="20" t="str" cm="1">
        <f t="array" ref="AD95">_xlfn.IFS(AC95=0,"Prenovato",AC95=1,"Novato",AC95=2,"Principiante avanzado",AC95=3,"Competente",AC95=4,"Proficiente",AC95=5,"Master")</f>
        <v>Principiante avanzado</v>
      </c>
      <c r="AE95" s="20" t="str">
        <f t="shared" si="19"/>
        <v>EVALUACIÓN</v>
      </c>
    </row>
    <row r="96" spans="1:31" x14ac:dyDescent="0.25">
      <c r="A96" t="s">
        <v>199</v>
      </c>
      <c r="B96" t="s">
        <v>208</v>
      </c>
      <c r="C96" t="s">
        <v>188</v>
      </c>
      <c r="D96" t="s">
        <v>214</v>
      </c>
      <c r="E96" t="s">
        <v>219</v>
      </c>
      <c r="F96" t="s">
        <v>230</v>
      </c>
      <c r="G96" t="s">
        <v>242</v>
      </c>
      <c r="H96" s="4"/>
      <c r="I96" s="1">
        <f t="shared" ca="1" si="15"/>
        <v>1481</v>
      </c>
      <c r="J96" s="1" t="str">
        <f t="shared" ca="1" si="16"/>
        <v>3. Mayor a 6 meses</v>
      </c>
      <c r="K96" t="str">
        <f t="shared" si="17"/>
        <v>NO</v>
      </c>
      <c r="L96" t="s">
        <v>213</v>
      </c>
      <c r="M96" t="s">
        <v>262</v>
      </c>
      <c r="N96" t="s">
        <v>31</v>
      </c>
      <c r="O96" t="s">
        <v>31</v>
      </c>
      <c r="P96" t="str">
        <f t="shared" si="18"/>
        <v>EDISSON ESTEBAN GOMEZ PINZONPruebas de BackendEVALUACIÓN</v>
      </c>
      <c r="Q96" t="str">
        <f>BASE[[#This Row],[NombresCalificado]]&amp;BASE[[#This Row],[TipoEvaluacion]]</f>
        <v>EDISSON ESTEBAN GOMEZ PINZONEVALUACIÓN</v>
      </c>
      <c r="R96">
        <v>2</v>
      </c>
      <c r="S96" t="s">
        <v>4</v>
      </c>
      <c r="T96" t="s">
        <v>21</v>
      </c>
      <c r="U96" s="20">
        <v>2</v>
      </c>
      <c r="V96" s="20" t="str" cm="1">
        <f t="array" ref="V96">_xlfn.IFS(U96=0,"Prenovato",U96=1,"Novato",U96=2,"Principiante avanzado",U96=3,"Competente",U96=4,"Proficiente",U96=5,"Master")</f>
        <v>Principiante avanzado</v>
      </c>
      <c r="W96" s="20">
        <v>3</v>
      </c>
      <c r="X96" s="20" t="str" cm="1">
        <f t="array" ref="X96">_xlfn.IFS(W96=0,"No evidenciado",W96=1,"Novato",W96=2,"Principiante avanzado",W96=3,"Competente",W96=4,"Proficiente",W96=5,"Master")</f>
        <v>Competente</v>
      </c>
      <c r="Y96" s="20">
        <v>3</v>
      </c>
      <c r="Z96" s="20" t="str" cm="1">
        <f t="array" ref="Z96">_xlfn.IFS(Y96=0,"No evidenciado",Y96=1,"Novato",Y96=2,"Principiante avanzado",Y96=3,"Competente",Y96=4,"Proficiente",Y96=5,"Master")</f>
        <v>Competente</v>
      </c>
      <c r="AA96" s="20">
        <v>3</v>
      </c>
      <c r="AB96" s="20" t="str" cm="1">
        <f t="array" ref="AB96">_xlfn.IFS(AA96=0,"No evidenciado",AA96=1,"Novato",AA96=2,"Principiante avanzado",AA96=3,"Competente",AA96=4,"Proficiente",AA96=5,"Master")</f>
        <v>Competente</v>
      </c>
      <c r="AC96" s="20">
        <v>2</v>
      </c>
      <c r="AD96" s="20" t="str" cm="1">
        <f t="array" ref="AD96">_xlfn.IFS(AC96=0,"Prenovato",AC96=1,"Novato",AC96=2,"Principiante avanzado",AC96=3,"Competente",AC96=4,"Proficiente",AC96=5,"Master")</f>
        <v>Principiante avanzado</v>
      </c>
      <c r="AE96" s="20" t="str">
        <f t="shared" si="19"/>
        <v>EVALUACIÓN</v>
      </c>
    </row>
    <row r="97" spans="1:31" x14ac:dyDescent="0.25">
      <c r="A97" t="s">
        <v>199</v>
      </c>
      <c r="B97" t="s">
        <v>208</v>
      </c>
      <c r="C97" t="s">
        <v>188</v>
      </c>
      <c r="D97" t="s">
        <v>214</v>
      </c>
      <c r="E97" t="s">
        <v>219</v>
      </c>
      <c r="F97" t="s">
        <v>230</v>
      </c>
      <c r="G97" t="s">
        <v>242</v>
      </c>
      <c r="H97" s="4"/>
      <c r="I97" s="1">
        <f t="shared" ca="1" si="15"/>
        <v>1481</v>
      </c>
      <c r="J97" s="1" t="str">
        <f t="shared" ca="1" si="16"/>
        <v>3. Mayor a 6 meses</v>
      </c>
      <c r="K97" t="str">
        <f t="shared" si="17"/>
        <v>NO</v>
      </c>
      <c r="L97" t="s">
        <v>213</v>
      </c>
      <c r="M97" t="s">
        <v>263</v>
      </c>
      <c r="N97" t="s">
        <v>31</v>
      </c>
      <c r="O97" t="s">
        <v>31</v>
      </c>
      <c r="P97" t="str">
        <f t="shared" si="18"/>
        <v>EDISSON ESTEBAN GOMEZ PINZONPruebas web de escritorioEVALUACIÓN</v>
      </c>
      <c r="Q97" t="str">
        <f>BASE[[#This Row],[NombresCalificado]]&amp;BASE[[#This Row],[TipoEvaluacion]]</f>
        <v>EDISSON ESTEBAN GOMEZ PINZONEVALUACIÓN</v>
      </c>
      <c r="R97">
        <v>3</v>
      </c>
      <c r="S97" t="s">
        <v>5</v>
      </c>
      <c r="T97" t="s">
        <v>21</v>
      </c>
      <c r="U97" s="20">
        <v>2</v>
      </c>
      <c r="V97" s="20" t="str" cm="1">
        <f t="array" ref="V97">_xlfn.IFS(U97=0,"Prenovato",U97=1,"Novato",U97=2,"Principiante avanzado",U97=3,"Competente",U97=4,"Proficiente",U97=5,"Master")</f>
        <v>Principiante avanzado</v>
      </c>
      <c r="W97" s="20">
        <v>3</v>
      </c>
      <c r="X97" s="20" t="str" cm="1">
        <f t="array" ref="X97">_xlfn.IFS(W97=0,"No evidenciado",W97=1,"Novato",W97=2,"Principiante avanzado",W97=3,"Competente",W97=4,"Proficiente",W97=5,"Master")</f>
        <v>Competente</v>
      </c>
      <c r="Y97" s="20">
        <v>3</v>
      </c>
      <c r="Z97" s="20" t="str" cm="1">
        <f t="array" ref="Z97">_xlfn.IFS(Y97=0,"No evidenciado",Y97=1,"Novato",Y97=2,"Principiante avanzado",Y97=3,"Competente",Y97=4,"Proficiente",Y97=5,"Master")</f>
        <v>Competente</v>
      </c>
      <c r="AA97" s="20">
        <v>3</v>
      </c>
      <c r="AB97" s="20" t="str" cm="1">
        <f t="array" ref="AB97">_xlfn.IFS(AA97=0,"No evidenciado",AA97=1,"Novato",AA97=2,"Principiante avanzado",AA97=3,"Competente",AA97=4,"Proficiente",AA97=5,"Master")</f>
        <v>Competente</v>
      </c>
      <c r="AC97" s="20">
        <v>2</v>
      </c>
      <c r="AD97" s="20" t="str" cm="1">
        <f t="array" ref="AD97">_xlfn.IFS(AC97=0,"Prenovato",AC97=1,"Novato",AC97=2,"Principiante avanzado",AC97=3,"Competente",AC97=4,"Proficiente",AC97=5,"Master")</f>
        <v>Principiante avanzado</v>
      </c>
      <c r="AE97" s="20" t="str">
        <f t="shared" si="19"/>
        <v>EVALUACIÓN</v>
      </c>
    </row>
    <row r="98" spans="1:31" x14ac:dyDescent="0.25">
      <c r="A98" t="s">
        <v>199</v>
      </c>
      <c r="B98" t="s">
        <v>208</v>
      </c>
      <c r="C98" t="s">
        <v>188</v>
      </c>
      <c r="D98" t="s">
        <v>214</v>
      </c>
      <c r="E98" t="s">
        <v>219</v>
      </c>
      <c r="F98" t="s">
        <v>230</v>
      </c>
      <c r="G98" t="s">
        <v>242</v>
      </c>
      <c r="H98" s="4"/>
      <c r="I98" s="1">
        <f t="shared" ca="1" si="15"/>
        <v>1481</v>
      </c>
      <c r="J98" s="1" t="str">
        <f t="shared" ca="1" si="16"/>
        <v>3. Mayor a 6 meses</v>
      </c>
      <c r="K98" t="str">
        <f t="shared" si="17"/>
        <v>NO</v>
      </c>
      <c r="L98" t="s">
        <v>213</v>
      </c>
      <c r="M98" t="s">
        <v>258</v>
      </c>
      <c r="N98" t="s">
        <v>189</v>
      </c>
      <c r="O98" t="s">
        <v>189</v>
      </c>
      <c r="P98" t="str">
        <f t="shared" si="18"/>
        <v>EDISSON ESTEBAN GOMEZ PINZONAdministración de datos de pruebasEVALUACIÓN</v>
      </c>
      <c r="Q98" t="str">
        <f>BASE[[#This Row],[NombresCalificado]]&amp;BASE[[#This Row],[TipoEvaluacion]]</f>
        <v>EDISSON ESTEBAN GOMEZ PINZONEVALUACIÓN</v>
      </c>
      <c r="R98">
        <v>3</v>
      </c>
      <c r="S98" t="s">
        <v>5</v>
      </c>
      <c r="T98" t="s">
        <v>21</v>
      </c>
      <c r="U98" s="20">
        <v>2</v>
      </c>
      <c r="V98" s="20" t="str" cm="1">
        <f t="array" ref="V98">_xlfn.IFS(U98=0,"Prenovato",U98=1,"Novato",U98=2,"Principiante avanzado",U98=3,"Competente",U98=4,"Proficiente",U98=5,"Master")</f>
        <v>Principiante avanzado</v>
      </c>
      <c r="W98" s="20">
        <v>3</v>
      </c>
      <c r="X98" s="20" t="str" cm="1">
        <f t="array" ref="X98">_xlfn.IFS(W98=0,"No evidenciado",W98=1,"Novato",W98=2,"Principiante avanzado",W98=3,"Competente",W98=4,"Proficiente",W98=5,"Master")</f>
        <v>Competente</v>
      </c>
      <c r="Y98" s="20">
        <v>3</v>
      </c>
      <c r="Z98" s="20" t="str" cm="1">
        <f t="array" ref="Z98">_xlfn.IFS(Y98=0,"No evidenciado",Y98=1,"Novato",Y98=2,"Principiante avanzado",Y98=3,"Competente",Y98=4,"Proficiente",Y98=5,"Master")</f>
        <v>Competente</v>
      </c>
      <c r="AA98" s="20">
        <v>3</v>
      </c>
      <c r="AB98" s="20" t="str" cm="1">
        <f t="array" ref="AB98">_xlfn.IFS(AA98=0,"No evidenciado",AA98=1,"Novato",AA98=2,"Principiante avanzado",AA98=3,"Competente",AA98=4,"Proficiente",AA98=5,"Master")</f>
        <v>Competente</v>
      </c>
      <c r="AC98" s="20">
        <v>2</v>
      </c>
      <c r="AD98" s="20" t="str" cm="1">
        <f t="array" ref="AD98">_xlfn.IFS(AC98=0,"Prenovato",AC98=1,"Novato",AC98=2,"Principiante avanzado",AC98=3,"Competente",AC98=4,"Proficiente",AC98=5,"Master")</f>
        <v>Principiante avanzado</v>
      </c>
      <c r="AE98" s="20" t="str">
        <f t="shared" si="19"/>
        <v>EVALUACIÓN</v>
      </c>
    </row>
    <row r="99" spans="1:31" x14ac:dyDescent="0.25">
      <c r="A99" t="s">
        <v>199</v>
      </c>
      <c r="B99" t="s">
        <v>208</v>
      </c>
      <c r="C99" t="s">
        <v>188</v>
      </c>
      <c r="D99" t="s">
        <v>214</v>
      </c>
      <c r="E99" t="s">
        <v>219</v>
      </c>
      <c r="F99" t="s">
        <v>230</v>
      </c>
      <c r="G99" t="s">
        <v>242</v>
      </c>
      <c r="H99" s="4"/>
      <c r="I99" s="1">
        <f t="shared" ca="1" si="15"/>
        <v>1481</v>
      </c>
      <c r="J99" s="1" t="str">
        <f t="shared" ca="1" si="16"/>
        <v>3. Mayor a 6 meses</v>
      </c>
      <c r="K99" t="str">
        <f t="shared" si="17"/>
        <v>NO</v>
      </c>
      <c r="L99" t="s">
        <v>213</v>
      </c>
      <c r="M99" t="s">
        <v>260</v>
      </c>
      <c r="N99" t="s">
        <v>31</v>
      </c>
      <c r="O99" t="s">
        <v>31</v>
      </c>
      <c r="P99" t="str">
        <f t="shared" si="18"/>
        <v>EDISSON ESTEBAN GOMEZ PINZONEstrategias de pruebasEVALUACIÓN</v>
      </c>
      <c r="Q99" t="str">
        <f>BASE[[#This Row],[NombresCalificado]]&amp;BASE[[#This Row],[TipoEvaluacion]]</f>
        <v>EDISSON ESTEBAN GOMEZ PINZONEVALUACIÓN</v>
      </c>
      <c r="R99">
        <v>2</v>
      </c>
      <c r="S99" t="s">
        <v>4</v>
      </c>
      <c r="T99" t="s">
        <v>21</v>
      </c>
      <c r="U99" s="20">
        <v>2</v>
      </c>
      <c r="V99" s="20" t="str" cm="1">
        <f t="array" ref="V99">_xlfn.IFS(U99=0,"Prenovato",U99=1,"Novato",U99=2,"Principiante avanzado",U99=3,"Competente",U99=4,"Proficiente",U99=5,"Master")</f>
        <v>Principiante avanzado</v>
      </c>
      <c r="W99" s="20">
        <v>3</v>
      </c>
      <c r="X99" s="20" t="str" cm="1">
        <f t="array" ref="X99">_xlfn.IFS(W99=0,"No evidenciado",W99=1,"Novato",W99=2,"Principiante avanzado",W99=3,"Competente",W99=4,"Proficiente",W99=5,"Master")</f>
        <v>Competente</v>
      </c>
      <c r="Y99" s="20">
        <v>3</v>
      </c>
      <c r="Z99" s="20" t="str" cm="1">
        <f t="array" ref="Z99">_xlfn.IFS(Y99=0,"No evidenciado",Y99=1,"Novato",Y99=2,"Principiante avanzado",Y99=3,"Competente",Y99=4,"Proficiente",Y99=5,"Master")</f>
        <v>Competente</v>
      </c>
      <c r="AA99" s="20">
        <v>3</v>
      </c>
      <c r="AB99" s="20" t="str" cm="1">
        <f t="array" ref="AB99">_xlfn.IFS(AA99=0,"No evidenciado",AA99=1,"Novato",AA99=2,"Principiante avanzado",AA99=3,"Competente",AA99=4,"Proficiente",AA99=5,"Master")</f>
        <v>Competente</v>
      </c>
      <c r="AC99" s="20">
        <v>2</v>
      </c>
      <c r="AD99" s="20" t="str" cm="1">
        <f t="array" ref="AD99">_xlfn.IFS(AC99=0,"Prenovato",AC99=1,"Novato",AC99=2,"Principiante avanzado",AC99=3,"Competente",AC99=4,"Proficiente",AC99=5,"Master")</f>
        <v>Principiante avanzado</v>
      </c>
      <c r="AE99" s="20" t="str">
        <f t="shared" si="19"/>
        <v>EVALUACIÓN</v>
      </c>
    </row>
    <row r="100" spans="1:31" x14ac:dyDescent="0.25">
      <c r="A100" t="s">
        <v>199</v>
      </c>
      <c r="B100" t="s">
        <v>208</v>
      </c>
      <c r="C100" t="s">
        <v>188</v>
      </c>
      <c r="D100" t="s">
        <v>214</v>
      </c>
      <c r="E100" t="s">
        <v>219</v>
      </c>
      <c r="F100" t="s">
        <v>230</v>
      </c>
      <c r="G100" t="s">
        <v>242</v>
      </c>
      <c r="H100" s="4"/>
      <c r="I100" s="1">
        <f t="shared" ca="1" si="15"/>
        <v>1481</v>
      </c>
      <c r="J100" s="1" t="str">
        <f t="shared" ca="1" si="16"/>
        <v>3. Mayor a 6 meses</v>
      </c>
      <c r="K100" t="str">
        <f t="shared" si="17"/>
        <v>NO</v>
      </c>
      <c r="L100" t="s">
        <v>213</v>
      </c>
      <c r="M100" t="s">
        <v>250</v>
      </c>
      <c r="N100" t="s">
        <v>31</v>
      </c>
      <c r="O100" t="s">
        <v>31</v>
      </c>
      <c r="P100" t="str">
        <f t="shared" si="18"/>
        <v>EDISSON ESTEBAN GOMEZ PINZONISTQBEVALUACIÓN</v>
      </c>
      <c r="Q100" t="str">
        <f>BASE[[#This Row],[NombresCalificado]]&amp;BASE[[#This Row],[TipoEvaluacion]]</f>
        <v>EDISSON ESTEBAN GOMEZ PINZONEVALUACIÓN</v>
      </c>
      <c r="R100">
        <v>3</v>
      </c>
      <c r="S100" t="s">
        <v>5</v>
      </c>
      <c r="T100" t="s">
        <v>21</v>
      </c>
      <c r="U100" s="20">
        <v>2</v>
      </c>
      <c r="V100" s="20" t="str" cm="1">
        <f t="array" ref="V100">_xlfn.IFS(U100=0,"Prenovato",U100=1,"Novato",U100=2,"Principiante avanzado",U100=3,"Competente",U100=4,"Proficiente",U100=5,"Master")</f>
        <v>Principiante avanzado</v>
      </c>
      <c r="W100" s="20">
        <v>3</v>
      </c>
      <c r="X100" s="20" t="str" cm="1">
        <f t="array" ref="X100">_xlfn.IFS(W100=0,"No evidenciado",W100=1,"Novato",W100=2,"Principiante avanzado",W100=3,"Competente",W100=4,"Proficiente",W100=5,"Master")</f>
        <v>Competente</v>
      </c>
      <c r="Y100" s="20">
        <v>3</v>
      </c>
      <c r="Z100" s="20" t="str" cm="1">
        <f t="array" ref="Z100">_xlfn.IFS(Y100=0,"No evidenciado",Y100=1,"Novato",Y100=2,"Principiante avanzado",Y100=3,"Competente",Y100=4,"Proficiente",Y100=5,"Master")</f>
        <v>Competente</v>
      </c>
      <c r="AA100" s="20">
        <v>3</v>
      </c>
      <c r="AB100" s="20" t="str" cm="1">
        <f t="array" ref="AB100">_xlfn.IFS(AA100=0,"No evidenciado",AA100=1,"Novato",AA100=2,"Principiante avanzado",AA100=3,"Competente",AA100=4,"Proficiente",AA100=5,"Master")</f>
        <v>Competente</v>
      </c>
      <c r="AC100" s="20">
        <v>2</v>
      </c>
      <c r="AD100" s="20" t="str" cm="1">
        <f t="array" ref="AD100">_xlfn.IFS(AC100=0,"Prenovato",AC100=1,"Novato",AC100=2,"Principiante avanzado",AC100=3,"Competente",AC100=4,"Proficiente",AC100=5,"Master")</f>
        <v>Principiante avanzado</v>
      </c>
      <c r="AE100" s="20" t="str">
        <f t="shared" si="19"/>
        <v>EVALUACIÓN</v>
      </c>
    </row>
    <row r="101" spans="1:31" x14ac:dyDescent="0.25">
      <c r="A101" t="s">
        <v>199</v>
      </c>
      <c r="B101" t="s">
        <v>208</v>
      </c>
      <c r="C101" t="s">
        <v>188</v>
      </c>
      <c r="D101" t="s">
        <v>214</v>
      </c>
      <c r="E101" t="s">
        <v>219</v>
      </c>
      <c r="F101" t="s">
        <v>230</v>
      </c>
      <c r="G101" t="s">
        <v>242</v>
      </c>
      <c r="H101" s="4"/>
      <c r="I101" s="1">
        <f t="shared" ca="1" si="15"/>
        <v>1481</v>
      </c>
      <c r="J101" s="1" t="str">
        <f t="shared" ca="1" si="16"/>
        <v>3. Mayor a 6 meses</v>
      </c>
      <c r="K101" t="str">
        <f t="shared" si="17"/>
        <v>NO</v>
      </c>
      <c r="L101" t="s">
        <v>213</v>
      </c>
      <c r="M101" t="s">
        <v>259</v>
      </c>
      <c r="N101" t="s">
        <v>189</v>
      </c>
      <c r="O101" t="s">
        <v>189</v>
      </c>
      <c r="P101" t="str">
        <f t="shared" si="18"/>
        <v>EDISSON ESTEBAN GOMEZ PINZONAdministración de casos de prueba y escenariosEVALUACIÓN</v>
      </c>
      <c r="Q101" t="str">
        <f>BASE[[#This Row],[NombresCalificado]]&amp;BASE[[#This Row],[TipoEvaluacion]]</f>
        <v>EDISSON ESTEBAN GOMEZ PINZONEVALUACIÓN</v>
      </c>
      <c r="R101">
        <v>3</v>
      </c>
      <c r="S101" t="s">
        <v>5</v>
      </c>
      <c r="T101" t="s">
        <v>21</v>
      </c>
      <c r="U101" s="20">
        <v>2</v>
      </c>
      <c r="V101" s="20" t="str" cm="1">
        <f t="array" ref="V101">_xlfn.IFS(U101=0,"Prenovato",U101=1,"Novato",U101=2,"Principiante avanzado",U101=3,"Competente",U101=4,"Proficiente",U101=5,"Master")</f>
        <v>Principiante avanzado</v>
      </c>
      <c r="W101" s="20">
        <v>3</v>
      </c>
      <c r="X101" s="20" t="str" cm="1">
        <f t="array" ref="X101">_xlfn.IFS(W101=0,"No evidenciado",W101=1,"Novato",W101=2,"Principiante avanzado",W101=3,"Competente",W101=4,"Proficiente",W101=5,"Master")</f>
        <v>Competente</v>
      </c>
      <c r="Y101" s="20">
        <v>3</v>
      </c>
      <c r="Z101" s="20" t="str" cm="1">
        <f t="array" ref="Z101">_xlfn.IFS(Y101=0,"No evidenciado",Y101=1,"Novato",Y101=2,"Principiante avanzado",Y101=3,"Competente",Y101=4,"Proficiente",Y101=5,"Master")</f>
        <v>Competente</v>
      </c>
      <c r="AA101" s="20">
        <v>3</v>
      </c>
      <c r="AB101" s="20" t="str" cm="1">
        <f t="array" ref="AB101">_xlfn.IFS(AA101=0,"No evidenciado",AA101=1,"Novato",AA101=2,"Principiante avanzado",AA101=3,"Competente",AA101=4,"Proficiente",AA101=5,"Master")</f>
        <v>Competente</v>
      </c>
      <c r="AC101" s="20">
        <v>2</v>
      </c>
      <c r="AD101" s="20" t="str" cm="1">
        <f t="array" ref="AD101">_xlfn.IFS(AC101=0,"Prenovato",AC101=1,"Novato",AC101=2,"Principiante avanzado",AC101=3,"Competente",AC101=4,"Proficiente",AC101=5,"Master")</f>
        <v>Principiante avanzado</v>
      </c>
      <c r="AE101" s="20" t="str">
        <f t="shared" si="19"/>
        <v>EVALUACIÓN</v>
      </c>
    </row>
    <row r="102" spans="1:31" x14ac:dyDescent="0.25">
      <c r="A102" t="s">
        <v>199</v>
      </c>
      <c r="B102" t="s">
        <v>208</v>
      </c>
      <c r="C102" t="s">
        <v>188</v>
      </c>
      <c r="D102" t="s">
        <v>214</v>
      </c>
      <c r="E102" t="s">
        <v>219</v>
      </c>
      <c r="F102" t="s">
        <v>230</v>
      </c>
      <c r="G102" t="s">
        <v>242</v>
      </c>
      <c r="H102" s="4"/>
      <c r="I102" s="1">
        <f t="shared" ca="1" si="15"/>
        <v>1481</v>
      </c>
      <c r="J102" s="1" t="str">
        <f t="shared" ca="1" si="16"/>
        <v>3. Mayor a 6 meses</v>
      </c>
      <c r="K102" t="str">
        <f t="shared" si="17"/>
        <v>NO</v>
      </c>
      <c r="L102" t="s">
        <v>213</v>
      </c>
      <c r="M102" t="s">
        <v>251</v>
      </c>
      <c r="N102" t="s">
        <v>31</v>
      </c>
      <c r="O102" t="s">
        <v>31</v>
      </c>
      <c r="P102" t="str">
        <f t="shared" si="18"/>
        <v>EDISSON ESTEBAN GOMEZ PINZONTécnicas de pruebasEVALUACIÓN</v>
      </c>
      <c r="Q102" t="str">
        <f>BASE[[#This Row],[NombresCalificado]]&amp;BASE[[#This Row],[TipoEvaluacion]]</f>
        <v>EDISSON ESTEBAN GOMEZ PINZONEVALUACIÓN</v>
      </c>
      <c r="R102">
        <v>2</v>
      </c>
      <c r="S102" t="s">
        <v>4</v>
      </c>
      <c r="T102" t="s">
        <v>21</v>
      </c>
      <c r="U102" s="20">
        <v>2</v>
      </c>
      <c r="V102" s="20" t="str" cm="1">
        <f t="array" ref="V102">_xlfn.IFS(U102=0,"Prenovato",U102=1,"Novato",U102=2,"Principiante avanzado",U102=3,"Competente",U102=4,"Proficiente",U102=5,"Master")</f>
        <v>Principiante avanzado</v>
      </c>
      <c r="W102" s="20">
        <v>3</v>
      </c>
      <c r="X102" s="20" t="str" cm="1">
        <f t="array" ref="X102">_xlfn.IFS(W102=0,"No evidenciado",W102=1,"Novato",W102=2,"Principiante avanzado",W102=3,"Competente",W102=4,"Proficiente",W102=5,"Master")</f>
        <v>Competente</v>
      </c>
      <c r="Y102" s="20">
        <v>3</v>
      </c>
      <c r="Z102" s="20" t="str" cm="1">
        <f t="array" ref="Z102">_xlfn.IFS(Y102=0,"No evidenciado",Y102=1,"Novato",Y102=2,"Principiante avanzado",Y102=3,"Competente",Y102=4,"Proficiente",Y102=5,"Master")</f>
        <v>Competente</v>
      </c>
      <c r="AA102" s="20">
        <v>3</v>
      </c>
      <c r="AB102" s="20" t="str" cm="1">
        <f t="array" ref="AB102">_xlfn.IFS(AA102=0,"No evidenciado",AA102=1,"Novato",AA102=2,"Principiante avanzado",AA102=3,"Competente",AA102=4,"Proficiente",AA102=5,"Master")</f>
        <v>Competente</v>
      </c>
      <c r="AC102" s="20">
        <v>2</v>
      </c>
      <c r="AD102" s="20" t="str" cm="1">
        <f t="array" ref="AD102">_xlfn.IFS(AC102=0,"Prenovato",AC102=1,"Novato",AC102=2,"Principiante avanzado",AC102=3,"Competente",AC102=4,"Proficiente",AC102=5,"Master")</f>
        <v>Principiante avanzado</v>
      </c>
      <c r="AE102" s="20" t="str">
        <f t="shared" si="19"/>
        <v>EVALUACIÓN</v>
      </c>
    </row>
    <row r="103" spans="1:31" x14ac:dyDescent="0.25">
      <c r="A103" t="s">
        <v>199</v>
      </c>
      <c r="B103" t="s">
        <v>208</v>
      </c>
      <c r="C103" t="s">
        <v>188</v>
      </c>
      <c r="D103" t="s">
        <v>214</v>
      </c>
      <c r="E103" t="s">
        <v>219</v>
      </c>
      <c r="F103" t="s">
        <v>230</v>
      </c>
      <c r="G103" t="s">
        <v>242</v>
      </c>
      <c r="H103" s="4"/>
      <c r="I103" s="1">
        <f t="shared" ca="1" si="15"/>
        <v>1481</v>
      </c>
      <c r="J103" s="1" t="str">
        <f t="shared" ca="1" si="16"/>
        <v>3. Mayor a 6 meses</v>
      </c>
      <c r="K103" t="str">
        <f t="shared" si="17"/>
        <v>NO</v>
      </c>
      <c r="L103" t="s">
        <v>213</v>
      </c>
      <c r="M103" t="s">
        <v>252</v>
      </c>
      <c r="N103" t="s">
        <v>31</v>
      </c>
      <c r="O103" t="s">
        <v>31</v>
      </c>
      <c r="P103" t="str">
        <f t="shared" si="18"/>
        <v>EDISSON ESTEBAN GOMEZ PINZONBDDEVALUACIÓN</v>
      </c>
      <c r="Q103" t="str">
        <f>BASE[[#This Row],[NombresCalificado]]&amp;BASE[[#This Row],[TipoEvaluacion]]</f>
        <v>EDISSON ESTEBAN GOMEZ PINZONEVALUACIÓN</v>
      </c>
      <c r="R103">
        <v>3</v>
      </c>
      <c r="S103" t="s">
        <v>5</v>
      </c>
      <c r="T103" t="s">
        <v>21</v>
      </c>
      <c r="U103" s="20">
        <v>2</v>
      </c>
      <c r="V103" s="20" t="str" cm="1">
        <f t="array" ref="V103">_xlfn.IFS(U103=0,"Prenovato",U103=1,"Novato",U103=2,"Principiante avanzado",U103=3,"Competente",U103=4,"Proficiente",U103=5,"Master")</f>
        <v>Principiante avanzado</v>
      </c>
      <c r="W103" s="20">
        <v>3</v>
      </c>
      <c r="X103" s="20" t="str" cm="1">
        <f t="array" ref="X103">_xlfn.IFS(W103=0,"No evidenciado",W103=1,"Novato",W103=2,"Principiante avanzado",W103=3,"Competente",W103=4,"Proficiente",W103=5,"Master")</f>
        <v>Competente</v>
      </c>
      <c r="Y103" s="20">
        <v>3</v>
      </c>
      <c r="Z103" s="20" t="str" cm="1">
        <f t="array" ref="Z103">_xlfn.IFS(Y103=0,"No evidenciado",Y103=1,"Novato",Y103=2,"Principiante avanzado",Y103=3,"Competente",Y103=4,"Proficiente",Y103=5,"Master")</f>
        <v>Competente</v>
      </c>
      <c r="AA103" s="20">
        <v>3</v>
      </c>
      <c r="AB103" s="20" t="str" cm="1">
        <f t="array" ref="AB103">_xlfn.IFS(AA103=0,"No evidenciado",AA103=1,"Novato",AA103=2,"Principiante avanzado",AA103=3,"Competente",AA103=4,"Proficiente",AA103=5,"Master")</f>
        <v>Competente</v>
      </c>
      <c r="AC103" s="20">
        <v>2</v>
      </c>
      <c r="AD103" s="20" t="str" cm="1">
        <f t="array" ref="AD103">_xlfn.IFS(AC103=0,"Prenovato",AC103=1,"Novato",AC103=2,"Principiante avanzado",AC103=3,"Competente",AC103=4,"Proficiente",AC103=5,"Master")</f>
        <v>Principiante avanzado</v>
      </c>
      <c r="AE103" s="20" t="str">
        <f t="shared" si="19"/>
        <v>EVALUACIÓN</v>
      </c>
    </row>
    <row r="104" spans="1:31" x14ac:dyDescent="0.25">
      <c r="A104" t="s">
        <v>200</v>
      </c>
      <c r="B104" t="s">
        <v>209</v>
      </c>
      <c r="C104" t="s">
        <v>188</v>
      </c>
      <c r="D104" t="s">
        <v>214</v>
      </c>
      <c r="E104" t="s">
        <v>220</v>
      </c>
      <c r="F104" t="s">
        <v>231</v>
      </c>
      <c r="G104" t="s">
        <v>243</v>
      </c>
      <c r="H104" s="4"/>
      <c r="I104" s="1">
        <f t="shared" ca="1" si="15"/>
        <v>1481</v>
      </c>
      <c r="J104" s="1" t="str">
        <f t="shared" ca="1" si="16"/>
        <v>3. Mayor a 6 meses</v>
      </c>
      <c r="K104" t="str">
        <f t="shared" si="17"/>
        <v>NO</v>
      </c>
      <c r="L104" t="s">
        <v>213</v>
      </c>
      <c r="M104" t="s">
        <v>251</v>
      </c>
      <c r="N104" t="s">
        <v>31</v>
      </c>
      <c r="O104" t="s">
        <v>31</v>
      </c>
      <c r="P104" t="str">
        <f t="shared" si="18"/>
        <v>LISSET JENSEN TORRES ZAMORATécnicas de pruebasEVALUACIÓN</v>
      </c>
      <c r="Q104" t="str">
        <f>BASE[[#This Row],[NombresCalificado]]&amp;BASE[[#This Row],[TipoEvaluacion]]</f>
        <v>LISSET JENSEN TORRES ZAMORAEVALUACIÓN</v>
      </c>
      <c r="R104">
        <v>2</v>
      </c>
      <c r="S104" t="s">
        <v>4</v>
      </c>
      <c r="T104" t="s">
        <v>21</v>
      </c>
      <c r="U104" s="20">
        <v>1</v>
      </c>
      <c r="V104" s="20" t="str" cm="1">
        <f t="array" ref="V104">_xlfn.IFS(U104=0,"Prenovato",U104=1,"Novato",U104=2,"Principiante avanzado",U104=3,"Competente",U104=4,"Proficiente",U104=5,"Master")</f>
        <v>Novato</v>
      </c>
      <c r="W104" s="20">
        <v>1</v>
      </c>
      <c r="X104" s="20" t="str" cm="1">
        <f t="array" ref="X104">_xlfn.IFS(W104=0,"No evidenciado",W104=1,"Novato",W104=2,"Principiante avanzado",W104=3,"Competente",W104=4,"Proficiente",W104=5,"Master")</f>
        <v>Novato</v>
      </c>
      <c r="Y104" s="20">
        <v>1</v>
      </c>
      <c r="Z104" s="20" t="str" cm="1">
        <f t="array" ref="Z104">_xlfn.IFS(Y104=0,"No evidenciado",Y104=1,"Novato",Y104=2,"Principiante avanzado",Y104=3,"Competente",Y104=4,"Proficiente",Y104=5,"Master")</f>
        <v>Novato</v>
      </c>
      <c r="AA104" s="20">
        <v>3</v>
      </c>
      <c r="AB104" s="20" t="str" cm="1">
        <f t="array" ref="AB104">_xlfn.IFS(AA104=0,"No evidenciado",AA104=1,"Novato",AA104=2,"Principiante avanzado",AA104=3,"Competente",AA104=4,"Proficiente",AA104=5,"Master")</f>
        <v>Competente</v>
      </c>
      <c r="AC104" s="20">
        <v>1</v>
      </c>
      <c r="AD104" s="20" t="str" cm="1">
        <f t="array" ref="AD104">_xlfn.IFS(AC104=0,"Prenovato",AC104=1,"Novato",AC104=2,"Principiante avanzado",AC104=3,"Competente",AC104=4,"Proficiente",AC104=5,"Master")</f>
        <v>Novato</v>
      </c>
      <c r="AE104" s="20" t="str">
        <f t="shared" si="19"/>
        <v>EVALUACIÓN</v>
      </c>
    </row>
    <row r="105" spans="1:31" x14ac:dyDescent="0.25">
      <c r="A105" t="s">
        <v>200</v>
      </c>
      <c r="B105" t="s">
        <v>209</v>
      </c>
      <c r="C105" t="s">
        <v>188</v>
      </c>
      <c r="D105" t="s">
        <v>214</v>
      </c>
      <c r="E105" t="s">
        <v>220</v>
      </c>
      <c r="F105" t="s">
        <v>231</v>
      </c>
      <c r="G105" t="s">
        <v>243</v>
      </c>
      <c r="H105" s="4"/>
      <c r="I105" s="1">
        <f t="shared" ca="1" si="15"/>
        <v>1481</v>
      </c>
      <c r="J105" s="1" t="str">
        <f t="shared" ca="1" si="16"/>
        <v>3. Mayor a 6 meses</v>
      </c>
      <c r="K105" t="str">
        <f t="shared" si="17"/>
        <v>NO</v>
      </c>
      <c r="L105" t="s">
        <v>213</v>
      </c>
      <c r="M105" t="s">
        <v>252</v>
      </c>
      <c r="N105" t="s">
        <v>31</v>
      </c>
      <c r="O105" t="s">
        <v>31</v>
      </c>
      <c r="P105" t="str">
        <f t="shared" si="18"/>
        <v>LISSET JENSEN TORRES ZAMORABDDEVALUACIÓN</v>
      </c>
      <c r="Q105" t="str">
        <f>BASE[[#This Row],[NombresCalificado]]&amp;BASE[[#This Row],[TipoEvaluacion]]</f>
        <v>LISSET JENSEN TORRES ZAMORAEVALUACIÓN</v>
      </c>
      <c r="R105">
        <v>2</v>
      </c>
      <c r="S105" t="s">
        <v>4</v>
      </c>
      <c r="T105" t="s">
        <v>21</v>
      </c>
      <c r="U105" s="20">
        <v>1</v>
      </c>
      <c r="V105" s="20" t="str" cm="1">
        <f t="array" ref="V105">_xlfn.IFS(U105=0,"Prenovato",U105=1,"Novato",U105=2,"Principiante avanzado",U105=3,"Competente",U105=4,"Proficiente",U105=5,"Master")</f>
        <v>Novato</v>
      </c>
      <c r="W105" s="20">
        <v>1</v>
      </c>
      <c r="X105" s="20" t="str" cm="1">
        <f t="array" ref="X105">_xlfn.IFS(W105=0,"No evidenciado",W105=1,"Novato",W105=2,"Principiante avanzado",W105=3,"Competente",W105=4,"Proficiente",W105=5,"Master")</f>
        <v>Novato</v>
      </c>
      <c r="Y105" s="20">
        <v>1</v>
      </c>
      <c r="Z105" s="20" t="str" cm="1">
        <f t="array" ref="Z105">_xlfn.IFS(Y105=0,"No evidenciado",Y105=1,"Novato",Y105=2,"Principiante avanzado",Y105=3,"Competente",Y105=4,"Proficiente",Y105=5,"Master")</f>
        <v>Novato</v>
      </c>
      <c r="AA105" s="20">
        <v>3</v>
      </c>
      <c r="AB105" s="20" t="str" cm="1">
        <f t="array" ref="AB105">_xlfn.IFS(AA105=0,"No evidenciado",AA105=1,"Novato",AA105=2,"Principiante avanzado",AA105=3,"Competente",AA105=4,"Proficiente",AA105=5,"Master")</f>
        <v>Competente</v>
      </c>
      <c r="AC105" s="20">
        <v>1</v>
      </c>
      <c r="AD105" s="20" t="str" cm="1">
        <f t="array" ref="AD105">_xlfn.IFS(AC105=0,"Prenovato",AC105=1,"Novato",AC105=2,"Principiante avanzado",AC105=3,"Competente",AC105=4,"Proficiente",AC105=5,"Master")</f>
        <v>Novato</v>
      </c>
      <c r="AE105" s="20" t="str">
        <f t="shared" si="19"/>
        <v>EVALUACIÓN</v>
      </c>
    </row>
    <row r="106" spans="1:31" x14ac:dyDescent="0.25">
      <c r="A106" t="s">
        <v>200</v>
      </c>
      <c r="B106" t="s">
        <v>209</v>
      </c>
      <c r="C106" t="s">
        <v>188</v>
      </c>
      <c r="D106" t="s">
        <v>214</v>
      </c>
      <c r="E106" t="s">
        <v>220</v>
      </c>
      <c r="F106" t="s">
        <v>231</v>
      </c>
      <c r="G106" t="s">
        <v>243</v>
      </c>
      <c r="H106" s="4"/>
      <c r="I106" s="1">
        <f t="shared" ca="1" si="15"/>
        <v>1481</v>
      </c>
      <c r="J106" s="1" t="str">
        <f t="shared" ca="1" si="16"/>
        <v>3. Mayor a 6 meses</v>
      </c>
      <c r="K106" t="str">
        <f t="shared" si="17"/>
        <v>NO</v>
      </c>
      <c r="L106" t="s">
        <v>213</v>
      </c>
      <c r="M106" t="s">
        <v>260</v>
      </c>
      <c r="N106" t="s">
        <v>31</v>
      </c>
      <c r="O106" t="s">
        <v>31</v>
      </c>
      <c r="P106" t="str">
        <f t="shared" si="18"/>
        <v>LISSET JENSEN TORRES ZAMORAEstrategias de pruebasEVALUACIÓN</v>
      </c>
      <c r="Q106" t="str">
        <f>BASE[[#This Row],[NombresCalificado]]&amp;BASE[[#This Row],[TipoEvaluacion]]</f>
        <v>LISSET JENSEN TORRES ZAMORAEVALUACIÓN</v>
      </c>
      <c r="R106">
        <v>2</v>
      </c>
      <c r="S106" t="s">
        <v>4</v>
      </c>
      <c r="T106" t="s">
        <v>21</v>
      </c>
      <c r="U106" s="20">
        <v>1</v>
      </c>
      <c r="V106" s="20" t="str" cm="1">
        <f t="array" ref="V106">_xlfn.IFS(U106=0,"Prenovato",U106=1,"Novato",U106=2,"Principiante avanzado",U106=3,"Competente",U106=4,"Proficiente",U106=5,"Master")</f>
        <v>Novato</v>
      </c>
      <c r="W106" s="20">
        <v>1</v>
      </c>
      <c r="X106" s="20" t="str" cm="1">
        <f t="array" ref="X106">_xlfn.IFS(W106=0,"No evidenciado",W106=1,"Novato",W106=2,"Principiante avanzado",W106=3,"Competente",W106=4,"Proficiente",W106=5,"Master")</f>
        <v>Novato</v>
      </c>
      <c r="Y106" s="20">
        <v>1</v>
      </c>
      <c r="Z106" s="20" t="str" cm="1">
        <f t="array" ref="Z106">_xlfn.IFS(Y106=0,"No evidenciado",Y106=1,"Novato",Y106=2,"Principiante avanzado",Y106=3,"Competente",Y106=4,"Proficiente",Y106=5,"Master")</f>
        <v>Novato</v>
      </c>
      <c r="AA106" s="20">
        <v>3</v>
      </c>
      <c r="AB106" s="20" t="str" cm="1">
        <f t="array" ref="AB106">_xlfn.IFS(AA106=0,"No evidenciado",AA106=1,"Novato",AA106=2,"Principiante avanzado",AA106=3,"Competente",AA106=4,"Proficiente",AA106=5,"Master")</f>
        <v>Competente</v>
      </c>
      <c r="AC106" s="20">
        <v>1</v>
      </c>
      <c r="AD106" s="20" t="str" cm="1">
        <f t="array" ref="AD106">_xlfn.IFS(AC106=0,"Prenovato",AC106=1,"Novato",AC106=2,"Principiante avanzado",AC106=3,"Competente",AC106=4,"Proficiente",AC106=5,"Master")</f>
        <v>Novato</v>
      </c>
      <c r="AE106" s="20" t="str">
        <f t="shared" si="19"/>
        <v>EVALUACIÓN</v>
      </c>
    </row>
    <row r="107" spans="1:31" x14ac:dyDescent="0.25">
      <c r="A107" t="s">
        <v>200</v>
      </c>
      <c r="B107" t="s">
        <v>209</v>
      </c>
      <c r="C107" t="s">
        <v>188</v>
      </c>
      <c r="D107" t="s">
        <v>214</v>
      </c>
      <c r="E107" t="s">
        <v>220</v>
      </c>
      <c r="F107" t="s">
        <v>231</v>
      </c>
      <c r="G107" t="s">
        <v>243</v>
      </c>
      <c r="H107" s="4"/>
      <c r="I107" s="1">
        <f t="shared" ca="1" si="15"/>
        <v>1481</v>
      </c>
      <c r="J107" s="1" t="str">
        <f t="shared" ca="1" si="16"/>
        <v>3. Mayor a 6 meses</v>
      </c>
      <c r="K107" t="str">
        <f t="shared" si="17"/>
        <v>NO</v>
      </c>
      <c r="L107" t="s">
        <v>213</v>
      </c>
      <c r="M107" t="s">
        <v>250</v>
      </c>
      <c r="N107" t="s">
        <v>31</v>
      </c>
      <c r="O107" t="s">
        <v>31</v>
      </c>
      <c r="P107" t="str">
        <f t="shared" si="18"/>
        <v>LISSET JENSEN TORRES ZAMORAISTQBEVALUACIÓN</v>
      </c>
      <c r="Q107" t="str">
        <f>BASE[[#This Row],[NombresCalificado]]&amp;BASE[[#This Row],[TipoEvaluacion]]</f>
        <v>LISSET JENSEN TORRES ZAMORAEVALUACIÓN</v>
      </c>
      <c r="R107">
        <v>2</v>
      </c>
      <c r="S107" t="s">
        <v>4</v>
      </c>
      <c r="T107" t="s">
        <v>21</v>
      </c>
      <c r="U107" s="20">
        <v>1</v>
      </c>
      <c r="V107" s="20" t="str" cm="1">
        <f t="array" ref="V107">_xlfn.IFS(U107=0,"Prenovato",U107=1,"Novato",U107=2,"Principiante avanzado",U107=3,"Competente",U107=4,"Proficiente",U107=5,"Master")</f>
        <v>Novato</v>
      </c>
      <c r="W107" s="20">
        <v>1</v>
      </c>
      <c r="X107" s="20" t="str" cm="1">
        <f t="array" ref="X107">_xlfn.IFS(W107=0,"No evidenciado",W107=1,"Novato",W107=2,"Principiante avanzado",W107=3,"Competente",W107=4,"Proficiente",W107=5,"Master")</f>
        <v>Novato</v>
      </c>
      <c r="Y107" s="20">
        <v>1</v>
      </c>
      <c r="Z107" s="20" t="str" cm="1">
        <f t="array" ref="Z107">_xlfn.IFS(Y107=0,"No evidenciado",Y107=1,"Novato",Y107=2,"Principiante avanzado",Y107=3,"Competente",Y107=4,"Proficiente",Y107=5,"Master")</f>
        <v>Novato</v>
      </c>
      <c r="AA107" s="20">
        <v>3</v>
      </c>
      <c r="AB107" s="20" t="str" cm="1">
        <f t="array" ref="AB107">_xlfn.IFS(AA107=0,"No evidenciado",AA107=1,"Novato",AA107=2,"Principiante avanzado",AA107=3,"Competente",AA107=4,"Proficiente",AA107=5,"Master")</f>
        <v>Competente</v>
      </c>
      <c r="AC107" s="20">
        <v>1</v>
      </c>
      <c r="AD107" s="20" t="str" cm="1">
        <f t="array" ref="AD107">_xlfn.IFS(AC107=0,"Prenovato",AC107=1,"Novato",AC107=2,"Principiante avanzado",AC107=3,"Competente",AC107=4,"Proficiente",AC107=5,"Master")</f>
        <v>Novato</v>
      </c>
      <c r="AE107" s="20" t="str">
        <f t="shared" si="19"/>
        <v>EVALUACIÓN</v>
      </c>
    </row>
    <row r="108" spans="1:31" x14ac:dyDescent="0.25">
      <c r="A108" t="s">
        <v>200</v>
      </c>
      <c r="B108" t="s">
        <v>209</v>
      </c>
      <c r="C108" t="s">
        <v>188</v>
      </c>
      <c r="D108" t="s">
        <v>214</v>
      </c>
      <c r="E108" t="s">
        <v>220</v>
      </c>
      <c r="F108" t="s">
        <v>231</v>
      </c>
      <c r="G108" t="s">
        <v>243</v>
      </c>
      <c r="H108" s="4"/>
      <c r="I108" s="1">
        <f t="shared" ca="1" si="15"/>
        <v>1481</v>
      </c>
      <c r="J108" s="1" t="str">
        <f t="shared" ca="1" si="16"/>
        <v>3. Mayor a 6 meses</v>
      </c>
      <c r="K108" t="str">
        <f t="shared" si="17"/>
        <v>NO</v>
      </c>
      <c r="L108" t="s">
        <v>213</v>
      </c>
      <c r="M108" t="s">
        <v>60</v>
      </c>
      <c r="N108" t="s">
        <v>189</v>
      </c>
      <c r="O108" t="s">
        <v>189</v>
      </c>
      <c r="P108" t="str">
        <f t="shared" si="18"/>
        <v>LISSET JENSEN TORRES ZAMORAProgramaciónEVALUACIÓN</v>
      </c>
      <c r="Q108" t="str">
        <f>BASE[[#This Row],[NombresCalificado]]&amp;BASE[[#This Row],[TipoEvaluacion]]</f>
        <v>LISSET JENSEN TORRES ZAMORAEVALUACIÓN</v>
      </c>
      <c r="R108">
        <v>1</v>
      </c>
      <c r="S108" t="s">
        <v>6</v>
      </c>
      <c r="T108" t="s">
        <v>21</v>
      </c>
      <c r="U108" s="20">
        <v>1</v>
      </c>
      <c r="V108" s="20" t="str" cm="1">
        <f t="array" ref="V108">_xlfn.IFS(U108=0,"Prenovato",U108=1,"Novato",U108=2,"Principiante avanzado",U108=3,"Competente",U108=4,"Proficiente",U108=5,"Master")</f>
        <v>Novato</v>
      </c>
      <c r="W108" s="20">
        <v>1</v>
      </c>
      <c r="X108" s="20" t="str" cm="1">
        <f t="array" ref="X108">_xlfn.IFS(W108=0,"No evidenciado",W108=1,"Novato",W108=2,"Principiante avanzado",W108=3,"Competente",W108=4,"Proficiente",W108=5,"Master")</f>
        <v>Novato</v>
      </c>
      <c r="Y108" s="20">
        <v>1</v>
      </c>
      <c r="Z108" s="20" t="str" cm="1">
        <f t="array" ref="Z108">_xlfn.IFS(Y108=0,"No evidenciado",Y108=1,"Novato",Y108=2,"Principiante avanzado",Y108=3,"Competente",Y108=4,"Proficiente",Y108=5,"Master")</f>
        <v>Novato</v>
      </c>
      <c r="AA108" s="20">
        <v>3</v>
      </c>
      <c r="AB108" s="20" t="str" cm="1">
        <f t="array" ref="AB108">_xlfn.IFS(AA108=0,"No evidenciado",AA108=1,"Novato",AA108=2,"Principiante avanzado",AA108=3,"Competente",AA108=4,"Proficiente",AA108=5,"Master")</f>
        <v>Competente</v>
      </c>
      <c r="AC108" s="20">
        <v>1</v>
      </c>
      <c r="AD108" s="20" t="str" cm="1">
        <f t="array" ref="AD108">_xlfn.IFS(AC108=0,"Prenovato",AC108=1,"Novato",AC108=2,"Principiante avanzado",AC108=3,"Competente",AC108=4,"Proficiente",AC108=5,"Master")</f>
        <v>Novato</v>
      </c>
      <c r="AE108" s="20" t="str">
        <f t="shared" si="19"/>
        <v>EVALUACIÓN</v>
      </c>
    </row>
    <row r="109" spans="1:31" x14ac:dyDescent="0.25">
      <c r="A109" t="s">
        <v>200</v>
      </c>
      <c r="B109" t="s">
        <v>209</v>
      </c>
      <c r="C109" t="s">
        <v>188</v>
      </c>
      <c r="D109" t="s">
        <v>214</v>
      </c>
      <c r="E109" t="s">
        <v>220</v>
      </c>
      <c r="F109" t="s">
        <v>231</v>
      </c>
      <c r="G109" t="s">
        <v>243</v>
      </c>
      <c r="H109" s="4"/>
      <c r="I109" s="1">
        <f t="shared" ca="1" si="15"/>
        <v>1481</v>
      </c>
      <c r="J109" s="1" t="str">
        <f t="shared" ca="1" si="16"/>
        <v>3. Mayor a 6 meses</v>
      </c>
      <c r="K109" t="str">
        <f t="shared" si="17"/>
        <v>NO</v>
      </c>
      <c r="L109" t="s">
        <v>213</v>
      </c>
      <c r="M109" t="s">
        <v>61</v>
      </c>
      <c r="N109" t="s">
        <v>189</v>
      </c>
      <c r="O109" t="s">
        <v>189</v>
      </c>
      <c r="P109" t="str">
        <f t="shared" si="18"/>
        <v>LISSET JENSEN TORRES ZAMORAControl de versionesEVALUACIÓN</v>
      </c>
      <c r="Q109" t="str">
        <f>BASE[[#This Row],[NombresCalificado]]&amp;BASE[[#This Row],[TipoEvaluacion]]</f>
        <v>LISSET JENSEN TORRES ZAMORAEVALUACIÓN</v>
      </c>
      <c r="R109">
        <v>1</v>
      </c>
      <c r="S109" t="s">
        <v>6</v>
      </c>
      <c r="T109" t="s">
        <v>21</v>
      </c>
      <c r="U109" s="20">
        <v>1</v>
      </c>
      <c r="V109" s="20" t="str" cm="1">
        <f t="array" ref="V109">_xlfn.IFS(U109=0,"Prenovato",U109=1,"Novato",U109=2,"Principiante avanzado",U109=3,"Competente",U109=4,"Proficiente",U109=5,"Master")</f>
        <v>Novato</v>
      </c>
      <c r="W109" s="20">
        <v>1</v>
      </c>
      <c r="X109" s="20" t="str" cm="1">
        <f t="array" ref="X109">_xlfn.IFS(W109=0,"No evidenciado",W109=1,"Novato",W109=2,"Principiante avanzado",W109=3,"Competente",W109=4,"Proficiente",W109=5,"Master")</f>
        <v>Novato</v>
      </c>
      <c r="Y109" s="20">
        <v>1</v>
      </c>
      <c r="Z109" s="20" t="str" cm="1">
        <f t="array" ref="Z109">_xlfn.IFS(Y109=0,"No evidenciado",Y109=1,"Novato",Y109=2,"Principiante avanzado",Y109=3,"Competente",Y109=4,"Proficiente",Y109=5,"Master")</f>
        <v>Novato</v>
      </c>
      <c r="AA109" s="20">
        <v>3</v>
      </c>
      <c r="AB109" s="20" t="str" cm="1">
        <f t="array" ref="AB109">_xlfn.IFS(AA109=0,"No evidenciado",AA109=1,"Novato",AA109=2,"Principiante avanzado",AA109=3,"Competente",AA109=4,"Proficiente",AA109=5,"Master")</f>
        <v>Competente</v>
      </c>
      <c r="AC109" s="20">
        <v>1</v>
      </c>
      <c r="AD109" s="20" t="str" cm="1">
        <f t="array" ref="AD109">_xlfn.IFS(AC109=0,"Prenovato",AC109=1,"Novato",AC109=2,"Principiante avanzado",AC109=3,"Competente",AC109=4,"Proficiente",AC109=5,"Master")</f>
        <v>Novato</v>
      </c>
      <c r="AE109" s="20" t="str">
        <f t="shared" si="19"/>
        <v>EVALUACIÓN</v>
      </c>
    </row>
    <row r="110" spans="1:31" x14ac:dyDescent="0.25">
      <c r="A110" t="s">
        <v>200</v>
      </c>
      <c r="B110" t="s">
        <v>209</v>
      </c>
      <c r="C110" t="s">
        <v>188</v>
      </c>
      <c r="D110" t="s">
        <v>214</v>
      </c>
      <c r="E110" t="s">
        <v>220</v>
      </c>
      <c r="F110" t="s">
        <v>231</v>
      </c>
      <c r="G110" t="s">
        <v>243</v>
      </c>
      <c r="H110" s="4"/>
      <c r="I110" s="1">
        <f t="shared" ref="I110:I141" ca="1" si="20">DATEDIF(H110,TODAY(),"m")</f>
        <v>1481</v>
      </c>
      <c r="J110" s="1" t="str">
        <f t="shared" ref="J110:J141" ca="1" si="21">IF(I110&lt;=3,"1. Menor o igual a 3 meses",IF(I110&lt;=6,"2. Entre 4 - 6 meses","3. Mayor a 6 meses"))</f>
        <v>3. Mayor a 6 meses</v>
      </c>
      <c r="K110" t="str">
        <f t="shared" ref="K110:K141" si="22">IF(COUNTIFS($E$2:$E$205,E110,$O$2:$O$205,"PRINCIPAL",$R$2:$R$205,0)&gt;0,"SI","NO")</f>
        <v>NO</v>
      </c>
      <c r="L110" t="s">
        <v>213</v>
      </c>
      <c r="M110" t="s">
        <v>249</v>
      </c>
      <c r="N110" t="s">
        <v>189</v>
      </c>
      <c r="O110" t="s">
        <v>189</v>
      </c>
      <c r="P110" t="str">
        <f t="shared" ref="P110:P141" si="23">F110&amp;M110&amp;AE110</f>
        <v>LISSET JENSEN TORRES ZAMORADevOps para pruebasEVALUACIÓN</v>
      </c>
      <c r="Q110" t="str">
        <f>BASE[[#This Row],[NombresCalificado]]&amp;BASE[[#This Row],[TipoEvaluacion]]</f>
        <v>LISSET JENSEN TORRES ZAMORAEVALUACIÓN</v>
      </c>
      <c r="R110">
        <v>0</v>
      </c>
      <c r="S110" t="s">
        <v>193</v>
      </c>
      <c r="T110" t="s">
        <v>21</v>
      </c>
      <c r="U110" s="20">
        <v>1</v>
      </c>
      <c r="V110" s="20" t="str" cm="1">
        <f t="array" ref="V110">_xlfn.IFS(U110=0,"Prenovato",U110=1,"Novato",U110=2,"Principiante avanzado",U110=3,"Competente",U110=4,"Proficiente",U110=5,"Master")</f>
        <v>Novato</v>
      </c>
      <c r="W110" s="20">
        <v>1</v>
      </c>
      <c r="X110" s="20" t="str" cm="1">
        <f t="array" ref="X110">_xlfn.IFS(W110=0,"No evidenciado",W110=1,"Novato",W110=2,"Principiante avanzado",W110=3,"Competente",W110=4,"Proficiente",W110=5,"Master")</f>
        <v>Novato</v>
      </c>
      <c r="Y110" s="20">
        <v>1</v>
      </c>
      <c r="Z110" s="20" t="str" cm="1">
        <f t="array" ref="Z110">_xlfn.IFS(Y110=0,"No evidenciado",Y110=1,"Novato",Y110=2,"Principiante avanzado",Y110=3,"Competente",Y110=4,"Proficiente",Y110=5,"Master")</f>
        <v>Novato</v>
      </c>
      <c r="AA110" s="20">
        <v>3</v>
      </c>
      <c r="AB110" s="20" t="str" cm="1">
        <f t="array" ref="AB110">_xlfn.IFS(AA110=0,"No evidenciado",AA110=1,"Novato",AA110=2,"Principiante avanzado",AA110=3,"Competente",AA110=4,"Proficiente",AA110=5,"Master")</f>
        <v>Competente</v>
      </c>
      <c r="AC110" s="20">
        <v>1</v>
      </c>
      <c r="AD110" s="20" t="str" cm="1">
        <f t="array" ref="AD110">_xlfn.IFS(AC110=0,"Prenovato",AC110=1,"Novato",AC110=2,"Principiante avanzado",AC110=3,"Competente",AC110=4,"Proficiente",AC110=5,"Master")</f>
        <v>Novato</v>
      </c>
      <c r="AE110" s="20" t="str">
        <f t="shared" ref="AE110:AE141" si="24">IF(A110&lt;&gt;E110,"EVALUACIÓN","AUTOEVALUACIÓN")</f>
        <v>EVALUACIÓN</v>
      </c>
    </row>
    <row r="111" spans="1:31" x14ac:dyDescent="0.25">
      <c r="A111" t="s">
        <v>200</v>
      </c>
      <c r="B111" t="s">
        <v>209</v>
      </c>
      <c r="C111" t="s">
        <v>188</v>
      </c>
      <c r="D111" t="s">
        <v>214</v>
      </c>
      <c r="E111" t="s">
        <v>220</v>
      </c>
      <c r="F111" t="s">
        <v>231</v>
      </c>
      <c r="G111" t="s">
        <v>243</v>
      </c>
      <c r="H111" s="4"/>
      <c r="I111" s="1">
        <f t="shared" ca="1" si="20"/>
        <v>1481</v>
      </c>
      <c r="J111" s="1" t="str">
        <f t="shared" ca="1" si="21"/>
        <v>3. Mayor a 6 meses</v>
      </c>
      <c r="K111" t="str">
        <f t="shared" si="22"/>
        <v>NO</v>
      </c>
      <c r="L111" t="s">
        <v>213</v>
      </c>
      <c r="M111" t="s">
        <v>256</v>
      </c>
      <c r="N111" t="s">
        <v>189</v>
      </c>
      <c r="O111" t="s">
        <v>189</v>
      </c>
      <c r="P111" t="str">
        <f t="shared" si="23"/>
        <v>LISSET JENSEN TORRES ZAMORAPruebas de SeguridadEVALUACIÓN</v>
      </c>
      <c r="Q111" t="str">
        <f>BASE[[#This Row],[NombresCalificado]]&amp;BASE[[#This Row],[TipoEvaluacion]]</f>
        <v>LISSET JENSEN TORRES ZAMORAEVALUACIÓN</v>
      </c>
      <c r="R111">
        <v>0</v>
      </c>
      <c r="S111" t="s">
        <v>193</v>
      </c>
      <c r="T111" t="s">
        <v>21</v>
      </c>
      <c r="U111" s="20">
        <v>1</v>
      </c>
      <c r="V111" s="20" t="str" cm="1">
        <f t="array" ref="V111">_xlfn.IFS(U111=0,"Prenovato",U111=1,"Novato",U111=2,"Principiante avanzado",U111=3,"Competente",U111=4,"Proficiente",U111=5,"Master")</f>
        <v>Novato</v>
      </c>
      <c r="W111" s="20">
        <v>1</v>
      </c>
      <c r="X111" s="20" t="str" cm="1">
        <f t="array" ref="X111">_xlfn.IFS(W111=0,"No evidenciado",W111=1,"Novato",W111=2,"Principiante avanzado",W111=3,"Competente",W111=4,"Proficiente",W111=5,"Master")</f>
        <v>Novato</v>
      </c>
      <c r="Y111" s="20">
        <v>1</v>
      </c>
      <c r="Z111" s="20" t="str" cm="1">
        <f t="array" ref="Z111">_xlfn.IFS(Y111=0,"No evidenciado",Y111=1,"Novato",Y111=2,"Principiante avanzado",Y111=3,"Competente",Y111=4,"Proficiente",Y111=5,"Master")</f>
        <v>Novato</v>
      </c>
      <c r="AA111" s="20">
        <v>3</v>
      </c>
      <c r="AB111" s="20" t="str" cm="1">
        <f t="array" ref="AB111">_xlfn.IFS(AA111=0,"No evidenciado",AA111=1,"Novato",AA111=2,"Principiante avanzado",AA111=3,"Competente",AA111=4,"Proficiente",AA111=5,"Master")</f>
        <v>Competente</v>
      </c>
      <c r="AC111" s="20">
        <v>1</v>
      </c>
      <c r="AD111" s="20" t="str" cm="1">
        <f t="array" ref="AD111">_xlfn.IFS(AC111=0,"Prenovato",AC111=1,"Novato",AC111=2,"Principiante avanzado",AC111=3,"Competente",AC111=4,"Proficiente",AC111=5,"Master")</f>
        <v>Novato</v>
      </c>
      <c r="AE111" s="20" t="str">
        <f t="shared" si="24"/>
        <v>EVALUACIÓN</v>
      </c>
    </row>
    <row r="112" spans="1:31" x14ac:dyDescent="0.25">
      <c r="A112" t="s">
        <v>200</v>
      </c>
      <c r="B112" t="s">
        <v>209</v>
      </c>
      <c r="C112" t="s">
        <v>188</v>
      </c>
      <c r="D112" t="s">
        <v>214</v>
      </c>
      <c r="E112" t="s">
        <v>220</v>
      </c>
      <c r="F112" t="s">
        <v>231</v>
      </c>
      <c r="G112" t="s">
        <v>243</v>
      </c>
      <c r="H112" s="4"/>
      <c r="I112" s="1">
        <f t="shared" ca="1" si="20"/>
        <v>1481</v>
      </c>
      <c r="J112" s="1" t="str">
        <f t="shared" ca="1" si="21"/>
        <v>3. Mayor a 6 meses</v>
      </c>
      <c r="K112" t="str">
        <f t="shared" si="22"/>
        <v>NO</v>
      </c>
      <c r="L112" t="s">
        <v>213</v>
      </c>
      <c r="M112" t="s">
        <v>257</v>
      </c>
      <c r="N112" t="s">
        <v>189</v>
      </c>
      <c r="O112" t="s">
        <v>189</v>
      </c>
      <c r="P112" t="str">
        <f t="shared" si="23"/>
        <v>LISSET JENSEN TORRES ZAMORAPruebas NO-funcionales en dispositivos móvilesEVALUACIÓN</v>
      </c>
      <c r="Q112" t="str">
        <f>BASE[[#This Row],[NombresCalificado]]&amp;BASE[[#This Row],[TipoEvaluacion]]</f>
        <v>LISSET JENSEN TORRES ZAMORAEVALUACIÓN</v>
      </c>
      <c r="R112">
        <v>0</v>
      </c>
      <c r="S112" t="s">
        <v>193</v>
      </c>
      <c r="T112" t="s">
        <v>21</v>
      </c>
      <c r="U112" s="20">
        <v>1</v>
      </c>
      <c r="V112" s="20" t="str" cm="1">
        <f t="array" ref="V112">_xlfn.IFS(U112=0,"Prenovato",U112=1,"Novato",U112=2,"Principiante avanzado",U112=3,"Competente",U112=4,"Proficiente",U112=5,"Master")</f>
        <v>Novato</v>
      </c>
      <c r="W112" s="20">
        <v>1</v>
      </c>
      <c r="X112" s="20" t="str" cm="1">
        <f t="array" ref="X112">_xlfn.IFS(W112=0,"No evidenciado",W112=1,"Novato",W112=2,"Principiante avanzado",W112=3,"Competente",W112=4,"Proficiente",W112=5,"Master")</f>
        <v>Novato</v>
      </c>
      <c r="Y112" s="20">
        <v>1</v>
      </c>
      <c r="Z112" s="20" t="str" cm="1">
        <f t="array" ref="Z112">_xlfn.IFS(Y112=0,"No evidenciado",Y112=1,"Novato",Y112=2,"Principiante avanzado",Y112=3,"Competente",Y112=4,"Proficiente",Y112=5,"Master")</f>
        <v>Novato</v>
      </c>
      <c r="AA112" s="20">
        <v>3</v>
      </c>
      <c r="AB112" s="20" t="str" cm="1">
        <f t="array" ref="AB112">_xlfn.IFS(AA112=0,"No evidenciado",AA112=1,"Novato",AA112=2,"Principiante avanzado",AA112=3,"Competente",AA112=4,"Proficiente",AA112=5,"Master")</f>
        <v>Competente</v>
      </c>
      <c r="AC112" s="20">
        <v>1</v>
      </c>
      <c r="AD112" s="20" t="str" cm="1">
        <f t="array" ref="AD112">_xlfn.IFS(AC112=0,"Prenovato",AC112=1,"Novato",AC112=2,"Principiante avanzado",AC112=3,"Competente",AC112=4,"Proficiente",AC112=5,"Master")</f>
        <v>Novato</v>
      </c>
      <c r="AE112" s="20" t="str">
        <f t="shared" si="24"/>
        <v>EVALUACIÓN</v>
      </c>
    </row>
    <row r="113" spans="1:31" x14ac:dyDescent="0.25">
      <c r="A113" t="s">
        <v>200</v>
      </c>
      <c r="B113" t="s">
        <v>209</v>
      </c>
      <c r="C113" t="s">
        <v>188</v>
      </c>
      <c r="D113" t="s">
        <v>214</v>
      </c>
      <c r="E113" t="s">
        <v>220</v>
      </c>
      <c r="F113" t="s">
        <v>231</v>
      </c>
      <c r="G113" t="s">
        <v>243</v>
      </c>
      <c r="H113" s="4"/>
      <c r="I113" s="1">
        <f t="shared" ca="1" si="20"/>
        <v>1481</v>
      </c>
      <c r="J113" s="1" t="str">
        <f t="shared" ca="1" si="21"/>
        <v>3. Mayor a 6 meses</v>
      </c>
      <c r="K113" t="str">
        <f t="shared" si="22"/>
        <v>NO</v>
      </c>
      <c r="L113" t="s">
        <v>213</v>
      </c>
      <c r="M113" t="s">
        <v>253</v>
      </c>
      <c r="N113" t="s">
        <v>189</v>
      </c>
      <c r="O113" t="s">
        <v>189</v>
      </c>
      <c r="P113" t="str">
        <f t="shared" si="23"/>
        <v>LISSET JENSEN TORRES ZAMORAPruebas funcionales en dispositivos móvilesEVALUACIÓN</v>
      </c>
      <c r="Q113" t="str">
        <f>BASE[[#This Row],[NombresCalificado]]&amp;BASE[[#This Row],[TipoEvaluacion]]</f>
        <v>LISSET JENSEN TORRES ZAMORAEVALUACIÓN</v>
      </c>
      <c r="R113">
        <v>0</v>
      </c>
      <c r="S113" t="s">
        <v>193</v>
      </c>
      <c r="T113" t="s">
        <v>264</v>
      </c>
      <c r="U113" s="20">
        <v>1</v>
      </c>
      <c r="V113" s="20" t="str" cm="1">
        <f t="array" ref="V113">_xlfn.IFS(U113=0,"Prenovato",U113=1,"Novato",U113=2,"Principiante avanzado",U113=3,"Competente",U113=4,"Proficiente",U113=5,"Master")</f>
        <v>Novato</v>
      </c>
      <c r="W113" s="20">
        <v>1</v>
      </c>
      <c r="X113" s="20" t="str" cm="1">
        <f t="array" ref="X113">_xlfn.IFS(W113=0,"No evidenciado",W113=1,"Novato",W113=2,"Principiante avanzado",W113=3,"Competente",W113=4,"Proficiente",W113=5,"Master")</f>
        <v>Novato</v>
      </c>
      <c r="Y113" s="20">
        <v>1</v>
      </c>
      <c r="Z113" s="20" t="str" cm="1">
        <f t="array" ref="Z113">_xlfn.IFS(Y113=0,"No evidenciado",Y113=1,"Novato",Y113=2,"Principiante avanzado",Y113=3,"Competente",Y113=4,"Proficiente",Y113=5,"Master")</f>
        <v>Novato</v>
      </c>
      <c r="AA113" s="20">
        <v>3</v>
      </c>
      <c r="AB113" s="20" t="str" cm="1">
        <f t="array" ref="AB113">_xlfn.IFS(AA113=0,"No evidenciado",AA113=1,"Novato",AA113=2,"Principiante avanzado",AA113=3,"Competente",AA113=4,"Proficiente",AA113=5,"Master")</f>
        <v>Competente</v>
      </c>
      <c r="AC113" s="20">
        <v>1</v>
      </c>
      <c r="AD113" s="20" t="str" cm="1">
        <f t="array" ref="AD113">_xlfn.IFS(AC113=0,"Prenovato",AC113=1,"Novato",AC113=2,"Principiante avanzado",AC113=3,"Competente",AC113=4,"Proficiente",AC113=5,"Master")</f>
        <v>Novato</v>
      </c>
      <c r="AE113" s="20" t="str">
        <f t="shared" si="24"/>
        <v>EVALUACIÓN</v>
      </c>
    </row>
    <row r="114" spans="1:31" x14ac:dyDescent="0.25">
      <c r="A114" t="s">
        <v>200</v>
      </c>
      <c r="B114" t="s">
        <v>209</v>
      </c>
      <c r="C114" t="s">
        <v>188</v>
      </c>
      <c r="D114" t="s">
        <v>214</v>
      </c>
      <c r="E114" t="s">
        <v>220</v>
      </c>
      <c r="F114" t="s">
        <v>231</v>
      </c>
      <c r="G114" t="s">
        <v>243</v>
      </c>
      <c r="H114" s="4"/>
      <c r="I114" s="1">
        <f t="shared" ca="1" si="20"/>
        <v>1481</v>
      </c>
      <c r="J114" s="1" t="str">
        <f t="shared" ca="1" si="21"/>
        <v>3. Mayor a 6 meses</v>
      </c>
      <c r="K114" t="str">
        <f t="shared" si="22"/>
        <v>NO</v>
      </c>
      <c r="L114" t="s">
        <v>213</v>
      </c>
      <c r="M114" t="s">
        <v>254</v>
      </c>
      <c r="N114" t="s">
        <v>189</v>
      </c>
      <c r="O114" t="s">
        <v>189</v>
      </c>
      <c r="P114" t="str">
        <f t="shared" si="23"/>
        <v>LISSET JENSEN TORRES ZAMORAFundamentos de pruebas de performanceEVALUACIÓN</v>
      </c>
      <c r="Q114" t="str">
        <f>BASE[[#This Row],[NombresCalificado]]&amp;BASE[[#This Row],[TipoEvaluacion]]</f>
        <v>LISSET JENSEN TORRES ZAMORAEVALUACIÓN</v>
      </c>
      <c r="R114">
        <v>1</v>
      </c>
      <c r="S114" t="s">
        <v>6</v>
      </c>
      <c r="T114" t="s">
        <v>21</v>
      </c>
      <c r="U114" s="20">
        <v>1</v>
      </c>
      <c r="V114" s="20" t="str" cm="1">
        <f t="array" ref="V114">_xlfn.IFS(U114=0,"Prenovato",U114=1,"Novato",U114=2,"Principiante avanzado",U114=3,"Competente",U114=4,"Proficiente",U114=5,"Master")</f>
        <v>Novato</v>
      </c>
      <c r="W114" s="20">
        <v>1</v>
      </c>
      <c r="X114" s="20" t="str" cm="1">
        <f t="array" ref="X114">_xlfn.IFS(W114=0,"No evidenciado",W114=1,"Novato",W114=2,"Principiante avanzado",W114=3,"Competente",W114=4,"Proficiente",W114=5,"Master")</f>
        <v>Novato</v>
      </c>
      <c r="Y114" s="20">
        <v>1</v>
      </c>
      <c r="Z114" s="20" t="str" cm="1">
        <f t="array" ref="Z114">_xlfn.IFS(Y114=0,"No evidenciado",Y114=1,"Novato",Y114=2,"Principiante avanzado",Y114=3,"Competente",Y114=4,"Proficiente",Y114=5,"Master")</f>
        <v>Novato</v>
      </c>
      <c r="AA114" s="20">
        <v>3</v>
      </c>
      <c r="AB114" s="20" t="str" cm="1">
        <f t="array" ref="AB114">_xlfn.IFS(AA114=0,"No evidenciado",AA114=1,"Novato",AA114=2,"Principiante avanzado",AA114=3,"Competente",AA114=4,"Proficiente",AA114=5,"Master")</f>
        <v>Competente</v>
      </c>
      <c r="AC114" s="20">
        <v>1</v>
      </c>
      <c r="AD114" s="20" t="str" cm="1">
        <f t="array" ref="AD114">_xlfn.IFS(AC114=0,"Prenovato",AC114=1,"Novato",AC114=2,"Principiante avanzado",AC114=3,"Competente",AC114=4,"Proficiente",AC114=5,"Master")</f>
        <v>Novato</v>
      </c>
      <c r="AE114" s="20" t="str">
        <f t="shared" si="24"/>
        <v>EVALUACIÓN</v>
      </c>
    </row>
    <row r="115" spans="1:31" x14ac:dyDescent="0.25">
      <c r="A115" t="s">
        <v>200</v>
      </c>
      <c r="B115" t="s">
        <v>209</v>
      </c>
      <c r="C115" t="s">
        <v>188</v>
      </c>
      <c r="D115" t="s">
        <v>214</v>
      </c>
      <c r="E115" t="s">
        <v>220</v>
      </c>
      <c r="F115" t="s">
        <v>231</v>
      </c>
      <c r="G115" t="s">
        <v>243</v>
      </c>
      <c r="H115" s="4"/>
      <c r="I115" s="1">
        <f t="shared" ca="1" si="20"/>
        <v>1481</v>
      </c>
      <c r="J115" s="1" t="str">
        <f t="shared" ca="1" si="21"/>
        <v>3. Mayor a 6 meses</v>
      </c>
      <c r="K115" t="str">
        <f t="shared" si="22"/>
        <v>NO</v>
      </c>
      <c r="L115" t="s">
        <v>213</v>
      </c>
      <c r="M115" t="s">
        <v>255</v>
      </c>
      <c r="N115" t="s">
        <v>189</v>
      </c>
      <c r="O115" t="s">
        <v>189</v>
      </c>
      <c r="P115" t="str">
        <f t="shared" si="23"/>
        <v>LISSET JENSEN TORRES ZAMORATécnicas de pruebas de performanceEVALUACIÓN</v>
      </c>
      <c r="Q115" t="str">
        <f>BASE[[#This Row],[NombresCalificado]]&amp;BASE[[#This Row],[TipoEvaluacion]]</f>
        <v>LISSET JENSEN TORRES ZAMORAEVALUACIÓN</v>
      </c>
      <c r="R115">
        <v>0</v>
      </c>
      <c r="S115" t="s">
        <v>193</v>
      </c>
      <c r="T115" t="s">
        <v>21</v>
      </c>
      <c r="U115" s="20">
        <v>1</v>
      </c>
      <c r="V115" s="20" t="str" cm="1">
        <f t="array" ref="V115">_xlfn.IFS(U115=0,"Prenovato",U115=1,"Novato",U115=2,"Principiante avanzado",U115=3,"Competente",U115=4,"Proficiente",U115=5,"Master")</f>
        <v>Novato</v>
      </c>
      <c r="W115" s="20">
        <v>1</v>
      </c>
      <c r="X115" s="20" t="str" cm="1">
        <f t="array" ref="X115">_xlfn.IFS(W115=0,"No evidenciado",W115=1,"Novato",W115=2,"Principiante avanzado",W115=3,"Competente",W115=4,"Proficiente",W115=5,"Master")</f>
        <v>Novato</v>
      </c>
      <c r="Y115" s="20">
        <v>1</v>
      </c>
      <c r="Z115" s="20" t="str" cm="1">
        <f t="array" ref="Z115">_xlfn.IFS(Y115=0,"No evidenciado",Y115=1,"Novato",Y115=2,"Principiante avanzado",Y115=3,"Competente",Y115=4,"Proficiente",Y115=5,"Master")</f>
        <v>Novato</v>
      </c>
      <c r="AA115" s="20">
        <v>3</v>
      </c>
      <c r="AB115" s="20" t="str" cm="1">
        <f t="array" ref="AB115">_xlfn.IFS(AA115=0,"No evidenciado",AA115=1,"Novato",AA115=2,"Principiante avanzado",AA115=3,"Competente",AA115=4,"Proficiente",AA115=5,"Master")</f>
        <v>Competente</v>
      </c>
      <c r="AC115" s="20">
        <v>1</v>
      </c>
      <c r="AD115" s="20" t="str" cm="1">
        <f t="array" ref="AD115">_xlfn.IFS(AC115=0,"Prenovato",AC115=1,"Novato",AC115=2,"Principiante avanzado",AC115=3,"Competente",AC115=4,"Proficiente",AC115=5,"Master")</f>
        <v>Novato</v>
      </c>
      <c r="AE115" s="20" t="str">
        <f t="shared" si="24"/>
        <v>EVALUACIÓN</v>
      </c>
    </row>
    <row r="116" spans="1:31" x14ac:dyDescent="0.25">
      <c r="A116" t="s">
        <v>200</v>
      </c>
      <c r="B116" t="s">
        <v>209</v>
      </c>
      <c r="C116" t="s">
        <v>188</v>
      </c>
      <c r="D116" t="s">
        <v>214</v>
      </c>
      <c r="E116" t="s">
        <v>220</v>
      </c>
      <c r="F116" t="s">
        <v>231</v>
      </c>
      <c r="G116" t="s">
        <v>243</v>
      </c>
      <c r="H116" s="4"/>
      <c r="I116" s="1">
        <f t="shared" ca="1" si="20"/>
        <v>1481</v>
      </c>
      <c r="J116" s="1" t="str">
        <f t="shared" ca="1" si="21"/>
        <v>3. Mayor a 6 meses</v>
      </c>
      <c r="K116" t="str">
        <f t="shared" si="22"/>
        <v>NO</v>
      </c>
      <c r="L116" t="s">
        <v>213</v>
      </c>
      <c r="M116" t="s">
        <v>261</v>
      </c>
      <c r="N116" t="s">
        <v>189</v>
      </c>
      <c r="O116" t="s">
        <v>189</v>
      </c>
      <c r="P116" t="str">
        <f t="shared" si="23"/>
        <v>LISSET JENSEN TORRES ZAMORAPatrones de diseño de pruebasEVALUACIÓN</v>
      </c>
      <c r="Q116" t="str">
        <f>BASE[[#This Row],[NombresCalificado]]&amp;BASE[[#This Row],[TipoEvaluacion]]</f>
        <v>LISSET JENSEN TORRES ZAMORAEVALUACIÓN</v>
      </c>
      <c r="R116">
        <v>0</v>
      </c>
      <c r="S116" t="s">
        <v>193</v>
      </c>
      <c r="T116" t="s">
        <v>21</v>
      </c>
      <c r="U116" s="20">
        <v>1</v>
      </c>
      <c r="V116" s="20" t="str" cm="1">
        <f t="array" ref="V116">_xlfn.IFS(U116=0,"Prenovato",U116=1,"Novato",U116=2,"Principiante avanzado",U116=3,"Competente",U116=4,"Proficiente",U116=5,"Master")</f>
        <v>Novato</v>
      </c>
      <c r="W116" s="20">
        <v>1</v>
      </c>
      <c r="X116" s="20" t="str" cm="1">
        <f t="array" ref="X116">_xlfn.IFS(W116=0,"No evidenciado",W116=1,"Novato",W116=2,"Principiante avanzado",W116=3,"Competente",W116=4,"Proficiente",W116=5,"Master")</f>
        <v>Novato</v>
      </c>
      <c r="Y116" s="20">
        <v>1</v>
      </c>
      <c r="Z116" s="20" t="str" cm="1">
        <f t="array" ref="Z116">_xlfn.IFS(Y116=0,"No evidenciado",Y116=1,"Novato",Y116=2,"Principiante avanzado",Y116=3,"Competente",Y116=4,"Proficiente",Y116=5,"Master")</f>
        <v>Novato</v>
      </c>
      <c r="AA116" s="20">
        <v>3</v>
      </c>
      <c r="AB116" s="20" t="str" cm="1">
        <f t="array" ref="AB116">_xlfn.IFS(AA116=0,"No evidenciado",AA116=1,"Novato",AA116=2,"Principiante avanzado",AA116=3,"Competente",AA116=4,"Proficiente",AA116=5,"Master")</f>
        <v>Competente</v>
      </c>
      <c r="AC116" s="20">
        <v>1</v>
      </c>
      <c r="AD116" s="20" t="str" cm="1">
        <f t="array" ref="AD116">_xlfn.IFS(AC116=0,"Prenovato",AC116=1,"Novato",AC116=2,"Principiante avanzado",AC116=3,"Competente",AC116=4,"Proficiente",AC116=5,"Master")</f>
        <v>Novato</v>
      </c>
      <c r="AE116" s="20" t="str">
        <f t="shared" si="24"/>
        <v>EVALUACIÓN</v>
      </c>
    </row>
    <row r="117" spans="1:31" x14ac:dyDescent="0.25">
      <c r="A117" t="s">
        <v>200</v>
      </c>
      <c r="B117" t="s">
        <v>209</v>
      </c>
      <c r="C117" t="s">
        <v>188</v>
      </c>
      <c r="D117" t="s">
        <v>214</v>
      </c>
      <c r="E117" t="s">
        <v>220</v>
      </c>
      <c r="F117" t="s">
        <v>231</v>
      </c>
      <c r="G117" t="s">
        <v>243</v>
      </c>
      <c r="H117" s="4"/>
      <c r="I117" s="1">
        <f t="shared" ca="1" si="20"/>
        <v>1481</v>
      </c>
      <c r="J117" s="1" t="str">
        <f t="shared" ca="1" si="21"/>
        <v>3. Mayor a 6 meses</v>
      </c>
      <c r="K117" t="str">
        <f t="shared" si="22"/>
        <v>NO</v>
      </c>
      <c r="L117" t="s">
        <v>213</v>
      </c>
      <c r="M117" t="s">
        <v>262</v>
      </c>
      <c r="N117" t="s">
        <v>31</v>
      </c>
      <c r="O117" t="s">
        <v>31</v>
      </c>
      <c r="P117" t="str">
        <f t="shared" si="23"/>
        <v>LISSET JENSEN TORRES ZAMORAPruebas de BackendEVALUACIÓN</v>
      </c>
      <c r="Q117" t="str">
        <f>BASE[[#This Row],[NombresCalificado]]&amp;BASE[[#This Row],[TipoEvaluacion]]</f>
        <v>LISSET JENSEN TORRES ZAMORAEVALUACIÓN</v>
      </c>
      <c r="R117">
        <v>2</v>
      </c>
      <c r="S117" t="s">
        <v>4</v>
      </c>
      <c r="T117" t="s">
        <v>21</v>
      </c>
      <c r="U117" s="20">
        <v>1</v>
      </c>
      <c r="V117" s="20" t="str" cm="1">
        <f t="array" ref="V117">_xlfn.IFS(U117=0,"Prenovato",U117=1,"Novato",U117=2,"Principiante avanzado",U117=3,"Competente",U117=4,"Proficiente",U117=5,"Master")</f>
        <v>Novato</v>
      </c>
      <c r="W117" s="20">
        <v>1</v>
      </c>
      <c r="X117" s="20" t="str" cm="1">
        <f t="array" ref="X117">_xlfn.IFS(W117=0,"No evidenciado",W117=1,"Novato",W117=2,"Principiante avanzado",W117=3,"Competente",W117=4,"Proficiente",W117=5,"Master")</f>
        <v>Novato</v>
      </c>
      <c r="Y117" s="20">
        <v>1</v>
      </c>
      <c r="Z117" s="20" t="str" cm="1">
        <f t="array" ref="Z117">_xlfn.IFS(Y117=0,"No evidenciado",Y117=1,"Novato",Y117=2,"Principiante avanzado",Y117=3,"Competente",Y117=4,"Proficiente",Y117=5,"Master")</f>
        <v>Novato</v>
      </c>
      <c r="AA117" s="20">
        <v>3</v>
      </c>
      <c r="AB117" s="20" t="str" cm="1">
        <f t="array" ref="AB117">_xlfn.IFS(AA117=0,"No evidenciado",AA117=1,"Novato",AA117=2,"Principiante avanzado",AA117=3,"Competente",AA117=4,"Proficiente",AA117=5,"Master")</f>
        <v>Competente</v>
      </c>
      <c r="AC117" s="20">
        <v>1</v>
      </c>
      <c r="AD117" s="20" t="str" cm="1">
        <f t="array" ref="AD117">_xlfn.IFS(AC117=0,"Prenovato",AC117=1,"Novato",AC117=2,"Principiante avanzado",AC117=3,"Competente",AC117=4,"Proficiente",AC117=5,"Master")</f>
        <v>Novato</v>
      </c>
      <c r="AE117" s="20" t="str">
        <f t="shared" si="24"/>
        <v>EVALUACIÓN</v>
      </c>
    </row>
    <row r="118" spans="1:31" x14ac:dyDescent="0.25">
      <c r="A118" t="s">
        <v>200</v>
      </c>
      <c r="B118" t="s">
        <v>209</v>
      </c>
      <c r="C118" t="s">
        <v>188</v>
      </c>
      <c r="D118" t="s">
        <v>214</v>
      </c>
      <c r="E118" t="s">
        <v>220</v>
      </c>
      <c r="F118" t="s">
        <v>231</v>
      </c>
      <c r="G118" t="s">
        <v>243</v>
      </c>
      <c r="H118" s="4"/>
      <c r="I118" s="1">
        <f t="shared" ca="1" si="20"/>
        <v>1481</v>
      </c>
      <c r="J118" s="1" t="str">
        <f t="shared" ca="1" si="21"/>
        <v>3. Mayor a 6 meses</v>
      </c>
      <c r="K118" t="str">
        <f t="shared" si="22"/>
        <v>NO</v>
      </c>
      <c r="L118" t="s">
        <v>213</v>
      </c>
      <c r="M118" t="s">
        <v>263</v>
      </c>
      <c r="N118" t="s">
        <v>31</v>
      </c>
      <c r="O118" t="s">
        <v>31</v>
      </c>
      <c r="P118" t="str">
        <f t="shared" si="23"/>
        <v>LISSET JENSEN TORRES ZAMORAPruebas web de escritorioEVALUACIÓN</v>
      </c>
      <c r="Q118" t="str">
        <f>BASE[[#This Row],[NombresCalificado]]&amp;BASE[[#This Row],[TipoEvaluacion]]</f>
        <v>LISSET JENSEN TORRES ZAMORAEVALUACIÓN</v>
      </c>
      <c r="R118">
        <v>2</v>
      </c>
      <c r="S118" t="s">
        <v>4</v>
      </c>
      <c r="T118" t="s">
        <v>21</v>
      </c>
      <c r="U118" s="20">
        <v>1</v>
      </c>
      <c r="V118" s="20" t="str" cm="1">
        <f t="array" ref="V118">_xlfn.IFS(U118=0,"Prenovato",U118=1,"Novato",U118=2,"Principiante avanzado",U118=3,"Competente",U118=4,"Proficiente",U118=5,"Master")</f>
        <v>Novato</v>
      </c>
      <c r="W118" s="20">
        <v>1</v>
      </c>
      <c r="X118" s="20" t="str" cm="1">
        <f t="array" ref="X118">_xlfn.IFS(W118=0,"No evidenciado",W118=1,"Novato",W118=2,"Principiante avanzado",W118=3,"Competente",W118=4,"Proficiente",W118=5,"Master")</f>
        <v>Novato</v>
      </c>
      <c r="Y118" s="20">
        <v>1</v>
      </c>
      <c r="Z118" s="20" t="str" cm="1">
        <f t="array" ref="Z118">_xlfn.IFS(Y118=0,"No evidenciado",Y118=1,"Novato",Y118=2,"Principiante avanzado",Y118=3,"Competente",Y118=4,"Proficiente",Y118=5,"Master")</f>
        <v>Novato</v>
      </c>
      <c r="AA118" s="20">
        <v>3</v>
      </c>
      <c r="AB118" s="20" t="str" cm="1">
        <f t="array" ref="AB118">_xlfn.IFS(AA118=0,"No evidenciado",AA118=1,"Novato",AA118=2,"Principiante avanzado",AA118=3,"Competente",AA118=4,"Proficiente",AA118=5,"Master")</f>
        <v>Competente</v>
      </c>
      <c r="AC118" s="20">
        <v>1</v>
      </c>
      <c r="AD118" s="20" t="str" cm="1">
        <f t="array" ref="AD118">_xlfn.IFS(AC118=0,"Prenovato",AC118=1,"Novato",AC118=2,"Principiante avanzado",AC118=3,"Competente",AC118=4,"Proficiente",AC118=5,"Master")</f>
        <v>Novato</v>
      </c>
      <c r="AE118" s="20" t="str">
        <f t="shared" si="24"/>
        <v>EVALUACIÓN</v>
      </c>
    </row>
    <row r="119" spans="1:31" x14ac:dyDescent="0.25">
      <c r="A119" t="s">
        <v>200</v>
      </c>
      <c r="B119" t="s">
        <v>209</v>
      </c>
      <c r="C119" t="s">
        <v>188</v>
      </c>
      <c r="D119" t="s">
        <v>214</v>
      </c>
      <c r="E119" t="s">
        <v>220</v>
      </c>
      <c r="F119" t="s">
        <v>231</v>
      </c>
      <c r="G119" t="s">
        <v>243</v>
      </c>
      <c r="H119" s="4"/>
      <c r="I119" s="1">
        <f t="shared" ca="1" si="20"/>
        <v>1481</v>
      </c>
      <c r="J119" s="1" t="str">
        <f t="shared" ca="1" si="21"/>
        <v>3. Mayor a 6 meses</v>
      </c>
      <c r="K119" t="str">
        <f t="shared" si="22"/>
        <v>NO</v>
      </c>
      <c r="L119" t="s">
        <v>213</v>
      </c>
      <c r="M119" t="s">
        <v>258</v>
      </c>
      <c r="N119" t="s">
        <v>189</v>
      </c>
      <c r="O119" t="s">
        <v>189</v>
      </c>
      <c r="P119" t="str">
        <f t="shared" si="23"/>
        <v>LISSET JENSEN TORRES ZAMORAAdministración de datos de pruebasEVALUACIÓN</v>
      </c>
      <c r="Q119" t="str">
        <f>BASE[[#This Row],[NombresCalificado]]&amp;BASE[[#This Row],[TipoEvaluacion]]</f>
        <v>LISSET JENSEN TORRES ZAMORAEVALUACIÓN</v>
      </c>
      <c r="R119">
        <v>2</v>
      </c>
      <c r="S119" t="s">
        <v>4</v>
      </c>
      <c r="T119" t="s">
        <v>21</v>
      </c>
      <c r="U119" s="20">
        <v>1</v>
      </c>
      <c r="V119" s="20" t="str" cm="1">
        <f t="array" ref="V119">_xlfn.IFS(U119=0,"Prenovato",U119=1,"Novato",U119=2,"Principiante avanzado",U119=3,"Competente",U119=4,"Proficiente",U119=5,"Master")</f>
        <v>Novato</v>
      </c>
      <c r="W119" s="20">
        <v>1</v>
      </c>
      <c r="X119" s="20" t="str" cm="1">
        <f t="array" ref="X119">_xlfn.IFS(W119=0,"No evidenciado",W119=1,"Novato",W119=2,"Principiante avanzado",W119=3,"Competente",W119=4,"Proficiente",W119=5,"Master")</f>
        <v>Novato</v>
      </c>
      <c r="Y119" s="20">
        <v>1</v>
      </c>
      <c r="Z119" s="20" t="str" cm="1">
        <f t="array" ref="Z119">_xlfn.IFS(Y119=0,"No evidenciado",Y119=1,"Novato",Y119=2,"Principiante avanzado",Y119=3,"Competente",Y119=4,"Proficiente",Y119=5,"Master")</f>
        <v>Novato</v>
      </c>
      <c r="AA119" s="20">
        <v>3</v>
      </c>
      <c r="AB119" s="20" t="str" cm="1">
        <f t="array" ref="AB119">_xlfn.IFS(AA119=0,"No evidenciado",AA119=1,"Novato",AA119=2,"Principiante avanzado",AA119=3,"Competente",AA119=4,"Proficiente",AA119=5,"Master")</f>
        <v>Competente</v>
      </c>
      <c r="AC119" s="20">
        <v>1</v>
      </c>
      <c r="AD119" s="20" t="str" cm="1">
        <f t="array" ref="AD119">_xlfn.IFS(AC119=0,"Prenovato",AC119=1,"Novato",AC119=2,"Principiante avanzado",AC119=3,"Competente",AC119=4,"Proficiente",AC119=5,"Master")</f>
        <v>Novato</v>
      </c>
      <c r="AE119" s="20" t="str">
        <f t="shared" si="24"/>
        <v>EVALUACIÓN</v>
      </c>
    </row>
    <row r="120" spans="1:31" x14ac:dyDescent="0.25">
      <c r="A120" t="s">
        <v>200</v>
      </c>
      <c r="B120" t="s">
        <v>209</v>
      </c>
      <c r="C120" t="s">
        <v>188</v>
      </c>
      <c r="D120" t="s">
        <v>214</v>
      </c>
      <c r="E120" t="s">
        <v>220</v>
      </c>
      <c r="F120" t="s">
        <v>231</v>
      </c>
      <c r="G120" t="s">
        <v>243</v>
      </c>
      <c r="H120" s="4"/>
      <c r="I120" s="1">
        <f t="shared" ca="1" si="20"/>
        <v>1481</v>
      </c>
      <c r="J120" s="1" t="str">
        <f t="shared" ca="1" si="21"/>
        <v>3. Mayor a 6 meses</v>
      </c>
      <c r="K120" t="str">
        <f t="shared" si="22"/>
        <v>NO</v>
      </c>
      <c r="L120" t="s">
        <v>213</v>
      </c>
      <c r="M120" t="s">
        <v>259</v>
      </c>
      <c r="N120" t="s">
        <v>189</v>
      </c>
      <c r="O120" t="s">
        <v>189</v>
      </c>
      <c r="P120" t="str">
        <f t="shared" si="23"/>
        <v>LISSET JENSEN TORRES ZAMORAAdministración de casos de prueba y escenariosEVALUACIÓN</v>
      </c>
      <c r="Q120" t="str">
        <f>BASE[[#This Row],[NombresCalificado]]&amp;BASE[[#This Row],[TipoEvaluacion]]</f>
        <v>LISSET JENSEN TORRES ZAMORAEVALUACIÓN</v>
      </c>
      <c r="R120">
        <v>2</v>
      </c>
      <c r="S120" t="s">
        <v>4</v>
      </c>
      <c r="T120" t="s">
        <v>21</v>
      </c>
      <c r="U120" s="20">
        <v>1</v>
      </c>
      <c r="V120" s="20" t="str" cm="1">
        <f t="array" ref="V120">_xlfn.IFS(U120=0,"Prenovato",U120=1,"Novato",U120=2,"Principiante avanzado",U120=3,"Competente",U120=4,"Proficiente",U120=5,"Master")</f>
        <v>Novato</v>
      </c>
      <c r="W120" s="20">
        <v>1</v>
      </c>
      <c r="X120" s="20" t="str" cm="1">
        <f t="array" ref="X120">_xlfn.IFS(W120=0,"No evidenciado",W120=1,"Novato",W120=2,"Principiante avanzado",W120=3,"Competente",W120=4,"Proficiente",W120=5,"Master")</f>
        <v>Novato</v>
      </c>
      <c r="Y120" s="20">
        <v>1</v>
      </c>
      <c r="Z120" s="20" t="str" cm="1">
        <f t="array" ref="Z120">_xlfn.IFS(Y120=0,"No evidenciado",Y120=1,"Novato",Y120=2,"Principiante avanzado",Y120=3,"Competente",Y120=4,"Proficiente",Y120=5,"Master")</f>
        <v>Novato</v>
      </c>
      <c r="AA120" s="20">
        <v>3</v>
      </c>
      <c r="AB120" s="20" t="str" cm="1">
        <f t="array" ref="AB120">_xlfn.IFS(AA120=0,"No evidenciado",AA120=1,"Novato",AA120=2,"Principiante avanzado",AA120=3,"Competente",AA120=4,"Proficiente",AA120=5,"Master")</f>
        <v>Competente</v>
      </c>
      <c r="AC120" s="20">
        <v>1</v>
      </c>
      <c r="AD120" s="20" t="str" cm="1">
        <f t="array" ref="AD120">_xlfn.IFS(AC120=0,"Prenovato",AC120=1,"Novato",AC120=2,"Principiante avanzado",AC120=3,"Competente",AC120=4,"Proficiente",AC120=5,"Master")</f>
        <v>Novato</v>
      </c>
      <c r="AE120" s="20" t="str">
        <f t="shared" si="24"/>
        <v>EVALUACIÓN</v>
      </c>
    </row>
    <row r="121" spans="1:31" x14ac:dyDescent="0.25">
      <c r="A121" t="s">
        <v>201</v>
      </c>
      <c r="B121" t="s">
        <v>210</v>
      </c>
      <c r="C121" t="s">
        <v>213</v>
      </c>
      <c r="D121" t="s">
        <v>214</v>
      </c>
      <c r="E121" t="s">
        <v>221</v>
      </c>
      <c r="F121" t="s">
        <v>232</v>
      </c>
      <c r="G121" t="s">
        <v>244</v>
      </c>
      <c r="H121" s="4"/>
      <c r="I121" s="1">
        <f t="shared" ca="1" si="20"/>
        <v>1481</v>
      </c>
      <c r="J121" s="1" t="str">
        <f t="shared" ca="1" si="21"/>
        <v>3. Mayor a 6 meses</v>
      </c>
      <c r="K121" t="str">
        <f t="shared" si="22"/>
        <v>NO</v>
      </c>
      <c r="L121" t="s">
        <v>213</v>
      </c>
      <c r="M121" t="s">
        <v>60</v>
      </c>
      <c r="N121" t="s">
        <v>189</v>
      </c>
      <c r="O121" t="s">
        <v>189</v>
      </c>
      <c r="P121" t="str">
        <f t="shared" si="23"/>
        <v>KAREN ZULLY AYLAS TORRESProgramaciónEVALUACIÓN</v>
      </c>
      <c r="Q121" t="str">
        <f>BASE[[#This Row],[NombresCalificado]]&amp;BASE[[#This Row],[TipoEvaluacion]]</f>
        <v>KAREN ZULLY AYLAS TORRESEVALUACIÓN</v>
      </c>
      <c r="R121">
        <v>3</v>
      </c>
      <c r="S121" t="s">
        <v>5</v>
      </c>
      <c r="T121" t="s">
        <v>21</v>
      </c>
      <c r="U121" s="20">
        <v>3</v>
      </c>
      <c r="V121" s="20" t="str" cm="1">
        <f t="array" ref="V121">_xlfn.IFS(U121=0,"Prenovato",U121=1,"Novato",U121=2,"Principiante avanzado",U121=3,"Competente",U121=4,"Proficiente",U121=5,"Master")</f>
        <v>Competente</v>
      </c>
      <c r="W121" s="20">
        <v>3</v>
      </c>
      <c r="X121" s="20" t="str" cm="1">
        <f t="array" ref="X121">_xlfn.IFS(W121=0,"No evidenciado",W121=1,"Novato",W121=2,"Principiante avanzado",W121=3,"Competente",W121=4,"Proficiente",W121=5,"Master")</f>
        <v>Competente</v>
      </c>
      <c r="Y121" s="20">
        <v>3</v>
      </c>
      <c r="Z121" s="20" t="str" cm="1">
        <f t="array" ref="Z121">_xlfn.IFS(Y121=0,"No evidenciado",Y121=1,"Novato",Y121=2,"Principiante avanzado",Y121=3,"Competente",Y121=4,"Proficiente",Y121=5,"Master")</f>
        <v>Competente</v>
      </c>
      <c r="AA121" s="20">
        <v>3</v>
      </c>
      <c r="AB121" s="20" t="str" cm="1">
        <f t="array" ref="AB121">_xlfn.IFS(AA121=0,"No evidenciado",AA121=1,"Novato",AA121=2,"Principiante avanzado",AA121=3,"Competente",AA121=4,"Proficiente",AA121=5,"Master")</f>
        <v>Competente</v>
      </c>
      <c r="AC121" s="20">
        <v>3</v>
      </c>
      <c r="AD121" s="20" t="str" cm="1">
        <f t="array" ref="AD121">_xlfn.IFS(AC121=0,"Prenovato",AC121=1,"Novato",AC121=2,"Principiante avanzado",AC121=3,"Competente",AC121=4,"Proficiente",AC121=5,"Master")</f>
        <v>Competente</v>
      </c>
      <c r="AE121" s="20" t="str">
        <f t="shared" si="24"/>
        <v>EVALUACIÓN</v>
      </c>
    </row>
    <row r="122" spans="1:31" x14ac:dyDescent="0.25">
      <c r="A122" t="s">
        <v>201</v>
      </c>
      <c r="B122" t="s">
        <v>210</v>
      </c>
      <c r="C122" t="s">
        <v>213</v>
      </c>
      <c r="D122" t="s">
        <v>214</v>
      </c>
      <c r="E122" t="s">
        <v>221</v>
      </c>
      <c r="F122" t="s">
        <v>232</v>
      </c>
      <c r="G122" t="s">
        <v>244</v>
      </c>
      <c r="H122" s="4"/>
      <c r="I122" s="1">
        <f t="shared" ca="1" si="20"/>
        <v>1481</v>
      </c>
      <c r="J122" s="1" t="str">
        <f t="shared" ca="1" si="21"/>
        <v>3. Mayor a 6 meses</v>
      </c>
      <c r="K122" t="str">
        <f t="shared" si="22"/>
        <v>NO</v>
      </c>
      <c r="L122" t="s">
        <v>213</v>
      </c>
      <c r="M122" t="s">
        <v>61</v>
      </c>
      <c r="N122" t="s">
        <v>189</v>
      </c>
      <c r="O122" t="s">
        <v>189</v>
      </c>
      <c r="P122" t="str">
        <f t="shared" si="23"/>
        <v>KAREN ZULLY AYLAS TORRESControl de versionesEVALUACIÓN</v>
      </c>
      <c r="Q122" t="str">
        <f>BASE[[#This Row],[NombresCalificado]]&amp;BASE[[#This Row],[TipoEvaluacion]]</f>
        <v>KAREN ZULLY AYLAS TORRESEVALUACIÓN</v>
      </c>
      <c r="R122">
        <v>3</v>
      </c>
      <c r="S122" t="s">
        <v>5</v>
      </c>
      <c r="T122" t="s">
        <v>21</v>
      </c>
      <c r="U122" s="20">
        <v>3</v>
      </c>
      <c r="V122" s="20" t="str" cm="1">
        <f t="array" ref="V122">_xlfn.IFS(U122=0,"Prenovato",U122=1,"Novato",U122=2,"Principiante avanzado",U122=3,"Competente",U122=4,"Proficiente",U122=5,"Master")</f>
        <v>Competente</v>
      </c>
      <c r="W122" s="20">
        <v>3</v>
      </c>
      <c r="X122" s="20" t="str" cm="1">
        <f t="array" ref="X122">_xlfn.IFS(W122=0,"No evidenciado",W122=1,"Novato",W122=2,"Principiante avanzado",W122=3,"Competente",W122=4,"Proficiente",W122=5,"Master")</f>
        <v>Competente</v>
      </c>
      <c r="Y122" s="20">
        <v>3</v>
      </c>
      <c r="Z122" s="20" t="str" cm="1">
        <f t="array" ref="Z122">_xlfn.IFS(Y122=0,"No evidenciado",Y122=1,"Novato",Y122=2,"Principiante avanzado",Y122=3,"Competente",Y122=4,"Proficiente",Y122=5,"Master")</f>
        <v>Competente</v>
      </c>
      <c r="AA122" s="20">
        <v>3</v>
      </c>
      <c r="AB122" s="20" t="str" cm="1">
        <f t="array" ref="AB122">_xlfn.IFS(AA122=0,"No evidenciado",AA122=1,"Novato",AA122=2,"Principiante avanzado",AA122=3,"Competente",AA122=4,"Proficiente",AA122=5,"Master")</f>
        <v>Competente</v>
      </c>
      <c r="AC122" s="20">
        <v>3</v>
      </c>
      <c r="AD122" s="20" t="str" cm="1">
        <f t="array" ref="AD122">_xlfn.IFS(AC122=0,"Prenovato",AC122=1,"Novato",AC122=2,"Principiante avanzado",AC122=3,"Competente",AC122=4,"Proficiente",AC122=5,"Master")</f>
        <v>Competente</v>
      </c>
      <c r="AE122" s="20" t="str">
        <f t="shared" si="24"/>
        <v>EVALUACIÓN</v>
      </c>
    </row>
    <row r="123" spans="1:31" x14ac:dyDescent="0.25">
      <c r="A123" t="s">
        <v>201</v>
      </c>
      <c r="B123" t="s">
        <v>210</v>
      </c>
      <c r="C123" t="s">
        <v>213</v>
      </c>
      <c r="D123" t="s">
        <v>214</v>
      </c>
      <c r="E123" t="s">
        <v>221</v>
      </c>
      <c r="F123" t="s">
        <v>232</v>
      </c>
      <c r="G123" t="s">
        <v>244</v>
      </c>
      <c r="H123" s="4"/>
      <c r="I123" s="1">
        <f t="shared" ca="1" si="20"/>
        <v>1481</v>
      </c>
      <c r="J123" s="1" t="str">
        <f t="shared" ca="1" si="21"/>
        <v>3. Mayor a 6 meses</v>
      </c>
      <c r="K123" t="str">
        <f t="shared" si="22"/>
        <v>NO</v>
      </c>
      <c r="L123" t="s">
        <v>213</v>
      </c>
      <c r="M123" t="s">
        <v>249</v>
      </c>
      <c r="N123" t="s">
        <v>189</v>
      </c>
      <c r="O123" t="s">
        <v>189</v>
      </c>
      <c r="P123" t="str">
        <f t="shared" si="23"/>
        <v>KAREN ZULLY AYLAS TORRESDevOps para pruebasEVALUACIÓN</v>
      </c>
      <c r="Q123" t="str">
        <f>BASE[[#This Row],[NombresCalificado]]&amp;BASE[[#This Row],[TipoEvaluacion]]</f>
        <v>KAREN ZULLY AYLAS TORRESEVALUACIÓN</v>
      </c>
      <c r="R123">
        <v>3</v>
      </c>
      <c r="S123" t="s">
        <v>5</v>
      </c>
      <c r="T123" t="s">
        <v>21</v>
      </c>
      <c r="U123" s="20">
        <v>3</v>
      </c>
      <c r="V123" s="20" t="str" cm="1">
        <f t="array" ref="V123">_xlfn.IFS(U123=0,"Prenovato",U123=1,"Novato",U123=2,"Principiante avanzado",U123=3,"Competente",U123=4,"Proficiente",U123=5,"Master")</f>
        <v>Competente</v>
      </c>
      <c r="W123" s="20">
        <v>3</v>
      </c>
      <c r="X123" s="20" t="str" cm="1">
        <f t="array" ref="X123">_xlfn.IFS(W123=0,"No evidenciado",W123=1,"Novato",W123=2,"Principiante avanzado",W123=3,"Competente",W123=4,"Proficiente",W123=5,"Master")</f>
        <v>Competente</v>
      </c>
      <c r="Y123" s="20">
        <v>3</v>
      </c>
      <c r="Z123" s="20" t="str" cm="1">
        <f t="array" ref="Z123">_xlfn.IFS(Y123=0,"No evidenciado",Y123=1,"Novato",Y123=2,"Principiante avanzado",Y123=3,"Competente",Y123=4,"Proficiente",Y123=5,"Master")</f>
        <v>Competente</v>
      </c>
      <c r="AA123" s="20">
        <v>3</v>
      </c>
      <c r="AB123" s="20" t="str" cm="1">
        <f t="array" ref="AB123">_xlfn.IFS(AA123=0,"No evidenciado",AA123=1,"Novato",AA123=2,"Principiante avanzado",AA123=3,"Competente",AA123=4,"Proficiente",AA123=5,"Master")</f>
        <v>Competente</v>
      </c>
      <c r="AC123" s="20">
        <v>3</v>
      </c>
      <c r="AD123" s="20" t="str" cm="1">
        <f t="array" ref="AD123">_xlfn.IFS(AC123=0,"Prenovato",AC123=1,"Novato",AC123=2,"Principiante avanzado",AC123=3,"Competente",AC123=4,"Proficiente",AC123=5,"Master")</f>
        <v>Competente</v>
      </c>
      <c r="AE123" s="20" t="str">
        <f t="shared" si="24"/>
        <v>EVALUACIÓN</v>
      </c>
    </row>
    <row r="124" spans="1:31" x14ac:dyDescent="0.25">
      <c r="A124" t="s">
        <v>201</v>
      </c>
      <c r="B124" t="s">
        <v>210</v>
      </c>
      <c r="C124" t="s">
        <v>213</v>
      </c>
      <c r="D124" t="s">
        <v>214</v>
      </c>
      <c r="E124" t="s">
        <v>221</v>
      </c>
      <c r="F124" t="s">
        <v>232</v>
      </c>
      <c r="G124" t="s">
        <v>244</v>
      </c>
      <c r="H124" s="4"/>
      <c r="I124" s="1">
        <f t="shared" ca="1" si="20"/>
        <v>1481</v>
      </c>
      <c r="J124" s="1" t="str">
        <f t="shared" ca="1" si="21"/>
        <v>3. Mayor a 6 meses</v>
      </c>
      <c r="K124" t="str">
        <f t="shared" si="22"/>
        <v>NO</v>
      </c>
      <c r="L124" t="s">
        <v>213</v>
      </c>
      <c r="M124" t="s">
        <v>250</v>
      </c>
      <c r="N124" t="s">
        <v>31</v>
      </c>
      <c r="O124" t="s">
        <v>31</v>
      </c>
      <c r="P124" t="str">
        <f t="shared" si="23"/>
        <v>KAREN ZULLY AYLAS TORRESISTQBEVALUACIÓN</v>
      </c>
      <c r="Q124" t="str">
        <f>BASE[[#This Row],[NombresCalificado]]&amp;BASE[[#This Row],[TipoEvaluacion]]</f>
        <v>KAREN ZULLY AYLAS TORRESEVALUACIÓN</v>
      </c>
      <c r="R124">
        <v>3</v>
      </c>
      <c r="S124" t="s">
        <v>5</v>
      </c>
      <c r="T124" t="s">
        <v>21</v>
      </c>
      <c r="U124" s="20">
        <v>3</v>
      </c>
      <c r="V124" s="20" t="str" cm="1">
        <f t="array" ref="V124">_xlfn.IFS(U124=0,"Prenovato",U124=1,"Novato",U124=2,"Principiante avanzado",U124=3,"Competente",U124=4,"Proficiente",U124=5,"Master")</f>
        <v>Competente</v>
      </c>
      <c r="W124" s="20">
        <v>3</v>
      </c>
      <c r="X124" s="20" t="str" cm="1">
        <f t="array" ref="X124">_xlfn.IFS(W124=0,"No evidenciado",W124=1,"Novato",W124=2,"Principiante avanzado",W124=3,"Competente",W124=4,"Proficiente",W124=5,"Master")</f>
        <v>Competente</v>
      </c>
      <c r="Y124" s="20">
        <v>3</v>
      </c>
      <c r="Z124" s="20" t="str" cm="1">
        <f t="array" ref="Z124">_xlfn.IFS(Y124=0,"No evidenciado",Y124=1,"Novato",Y124=2,"Principiante avanzado",Y124=3,"Competente",Y124=4,"Proficiente",Y124=5,"Master")</f>
        <v>Competente</v>
      </c>
      <c r="AA124" s="20">
        <v>3</v>
      </c>
      <c r="AB124" s="20" t="str" cm="1">
        <f t="array" ref="AB124">_xlfn.IFS(AA124=0,"No evidenciado",AA124=1,"Novato",AA124=2,"Principiante avanzado",AA124=3,"Competente",AA124=4,"Proficiente",AA124=5,"Master")</f>
        <v>Competente</v>
      </c>
      <c r="AC124" s="20">
        <v>3</v>
      </c>
      <c r="AD124" s="20" t="str" cm="1">
        <f t="array" ref="AD124">_xlfn.IFS(AC124=0,"Prenovato",AC124=1,"Novato",AC124=2,"Principiante avanzado",AC124=3,"Competente",AC124=4,"Proficiente",AC124=5,"Master")</f>
        <v>Competente</v>
      </c>
      <c r="AE124" s="20" t="str">
        <f t="shared" si="24"/>
        <v>EVALUACIÓN</v>
      </c>
    </row>
    <row r="125" spans="1:31" x14ac:dyDescent="0.25">
      <c r="A125" t="s">
        <v>201</v>
      </c>
      <c r="B125" t="s">
        <v>210</v>
      </c>
      <c r="C125" t="s">
        <v>213</v>
      </c>
      <c r="D125" t="s">
        <v>214</v>
      </c>
      <c r="E125" t="s">
        <v>221</v>
      </c>
      <c r="F125" t="s">
        <v>232</v>
      </c>
      <c r="G125" t="s">
        <v>244</v>
      </c>
      <c r="H125" s="4"/>
      <c r="I125" s="1">
        <f t="shared" ca="1" si="20"/>
        <v>1481</v>
      </c>
      <c r="J125" s="1" t="str">
        <f t="shared" ca="1" si="21"/>
        <v>3. Mayor a 6 meses</v>
      </c>
      <c r="K125" t="str">
        <f t="shared" si="22"/>
        <v>NO</v>
      </c>
      <c r="L125" t="s">
        <v>213</v>
      </c>
      <c r="M125" t="s">
        <v>251</v>
      </c>
      <c r="N125" t="s">
        <v>31</v>
      </c>
      <c r="O125" t="s">
        <v>31</v>
      </c>
      <c r="P125" t="str">
        <f t="shared" si="23"/>
        <v>KAREN ZULLY AYLAS TORRESTécnicas de pruebasEVALUACIÓN</v>
      </c>
      <c r="Q125" t="str">
        <f>BASE[[#This Row],[NombresCalificado]]&amp;BASE[[#This Row],[TipoEvaluacion]]</f>
        <v>KAREN ZULLY AYLAS TORRESEVALUACIÓN</v>
      </c>
      <c r="R125">
        <v>3</v>
      </c>
      <c r="S125" t="s">
        <v>5</v>
      </c>
      <c r="T125" t="s">
        <v>21</v>
      </c>
      <c r="U125" s="20">
        <v>3</v>
      </c>
      <c r="V125" s="20" t="str" cm="1">
        <f t="array" ref="V125">_xlfn.IFS(U125=0,"Prenovato",U125=1,"Novato",U125=2,"Principiante avanzado",U125=3,"Competente",U125=4,"Proficiente",U125=5,"Master")</f>
        <v>Competente</v>
      </c>
      <c r="W125" s="20">
        <v>3</v>
      </c>
      <c r="X125" s="20" t="str" cm="1">
        <f t="array" ref="X125">_xlfn.IFS(W125=0,"No evidenciado",W125=1,"Novato",W125=2,"Principiante avanzado",W125=3,"Competente",W125=4,"Proficiente",W125=5,"Master")</f>
        <v>Competente</v>
      </c>
      <c r="Y125" s="20">
        <v>3</v>
      </c>
      <c r="Z125" s="20" t="str" cm="1">
        <f t="array" ref="Z125">_xlfn.IFS(Y125=0,"No evidenciado",Y125=1,"Novato",Y125=2,"Principiante avanzado",Y125=3,"Competente",Y125=4,"Proficiente",Y125=5,"Master")</f>
        <v>Competente</v>
      </c>
      <c r="AA125" s="20">
        <v>3</v>
      </c>
      <c r="AB125" s="20" t="str" cm="1">
        <f t="array" ref="AB125">_xlfn.IFS(AA125=0,"No evidenciado",AA125=1,"Novato",AA125=2,"Principiante avanzado",AA125=3,"Competente",AA125=4,"Proficiente",AA125=5,"Master")</f>
        <v>Competente</v>
      </c>
      <c r="AC125" s="20">
        <v>3</v>
      </c>
      <c r="AD125" s="20" t="str" cm="1">
        <f t="array" ref="AD125">_xlfn.IFS(AC125=0,"Prenovato",AC125=1,"Novato",AC125=2,"Principiante avanzado",AC125=3,"Competente",AC125=4,"Proficiente",AC125=5,"Master")</f>
        <v>Competente</v>
      </c>
      <c r="AE125" s="20" t="str">
        <f t="shared" si="24"/>
        <v>EVALUACIÓN</v>
      </c>
    </row>
    <row r="126" spans="1:31" x14ac:dyDescent="0.25">
      <c r="A126" t="s">
        <v>201</v>
      </c>
      <c r="B126" t="s">
        <v>210</v>
      </c>
      <c r="C126" t="s">
        <v>213</v>
      </c>
      <c r="D126" t="s">
        <v>214</v>
      </c>
      <c r="E126" t="s">
        <v>221</v>
      </c>
      <c r="F126" t="s">
        <v>232</v>
      </c>
      <c r="G126" t="s">
        <v>244</v>
      </c>
      <c r="H126" s="4"/>
      <c r="I126" s="1">
        <f t="shared" ca="1" si="20"/>
        <v>1481</v>
      </c>
      <c r="J126" s="1" t="str">
        <f t="shared" ca="1" si="21"/>
        <v>3. Mayor a 6 meses</v>
      </c>
      <c r="K126" t="str">
        <f t="shared" si="22"/>
        <v>NO</v>
      </c>
      <c r="L126" t="s">
        <v>213</v>
      </c>
      <c r="M126" t="s">
        <v>252</v>
      </c>
      <c r="N126" t="s">
        <v>31</v>
      </c>
      <c r="O126" t="s">
        <v>31</v>
      </c>
      <c r="P126" t="str">
        <f t="shared" si="23"/>
        <v>KAREN ZULLY AYLAS TORRESBDDEVALUACIÓN</v>
      </c>
      <c r="Q126" t="str">
        <f>BASE[[#This Row],[NombresCalificado]]&amp;BASE[[#This Row],[TipoEvaluacion]]</f>
        <v>KAREN ZULLY AYLAS TORRESEVALUACIÓN</v>
      </c>
      <c r="R126">
        <v>4</v>
      </c>
      <c r="S126" t="s">
        <v>7</v>
      </c>
      <c r="T126" t="s">
        <v>21</v>
      </c>
      <c r="U126" s="20">
        <v>3</v>
      </c>
      <c r="V126" s="20" t="str" cm="1">
        <f t="array" ref="V126">_xlfn.IFS(U126=0,"Prenovato",U126=1,"Novato",U126=2,"Principiante avanzado",U126=3,"Competente",U126=4,"Proficiente",U126=5,"Master")</f>
        <v>Competente</v>
      </c>
      <c r="W126" s="20">
        <v>3</v>
      </c>
      <c r="X126" s="20" t="str" cm="1">
        <f t="array" ref="X126">_xlfn.IFS(W126=0,"No evidenciado",W126=1,"Novato",W126=2,"Principiante avanzado",W126=3,"Competente",W126=4,"Proficiente",W126=5,"Master")</f>
        <v>Competente</v>
      </c>
      <c r="Y126" s="20">
        <v>3</v>
      </c>
      <c r="Z126" s="20" t="str" cm="1">
        <f t="array" ref="Z126">_xlfn.IFS(Y126=0,"No evidenciado",Y126=1,"Novato",Y126=2,"Principiante avanzado",Y126=3,"Competente",Y126=4,"Proficiente",Y126=5,"Master")</f>
        <v>Competente</v>
      </c>
      <c r="AA126" s="20">
        <v>3</v>
      </c>
      <c r="AB126" s="20" t="str" cm="1">
        <f t="array" ref="AB126">_xlfn.IFS(AA126=0,"No evidenciado",AA126=1,"Novato",AA126=2,"Principiante avanzado",AA126=3,"Competente",AA126=4,"Proficiente",AA126=5,"Master")</f>
        <v>Competente</v>
      </c>
      <c r="AC126" s="20">
        <v>3</v>
      </c>
      <c r="AD126" s="20" t="str" cm="1">
        <f t="array" ref="AD126">_xlfn.IFS(AC126=0,"Prenovato",AC126=1,"Novato",AC126=2,"Principiante avanzado",AC126=3,"Competente",AC126=4,"Proficiente",AC126=5,"Master")</f>
        <v>Competente</v>
      </c>
      <c r="AE126" s="20" t="str">
        <f t="shared" si="24"/>
        <v>EVALUACIÓN</v>
      </c>
    </row>
    <row r="127" spans="1:31" x14ac:dyDescent="0.25">
      <c r="A127" t="s">
        <v>201</v>
      </c>
      <c r="B127" t="s">
        <v>210</v>
      </c>
      <c r="C127" t="s">
        <v>213</v>
      </c>
      <c r="D127" t="s">
        <v>214</v>
      </c>
      <c r="E127" t="s">
        <v>221</v>
      </c>
      <c r="F127" t="s">
        <v>232</v>
      </c>
      <c r="G127" t="s">
        <v>244</v>
      </c>
      <c r="H127" s="4"/>
      <c r="I127" s="1">
        <f t="shared" ca="1" si="20"/>
        <v>1481</v>
      </c>
      <c r="J127" s="1" t="str">
        <f t="shared" ca="1" si="21"/>
        <v>3. Mayor a 6 meses</v>
      </c>
      <c r="K127" t="str">
        <f t="shared" si="22"/>
        <v>NO</v>
      </c>
      <c r="L127" t="s">
        <v>213</v>
      </c>
      <c r="M127" t="s">
        <v>253</v>
      </c>
      <c r="N127" t="s">
        <v>189</v>
      </c>
      <c r="O127" t="s">
        <v>189</v>
      </c>
      <c r="P127" t="str">
        <f t="shared" si="23"/>
        <v>KAREN ZULLY AYLAS TORRESPruebas funcionales en dispositivos móvilesEVALUACIÓN</v>
      </c>
      <c r="Q127" t="str">
        <f>BASE[[#This Row],[NombresCalificado]]&amp;BASE[[#This Row],[TipoEvaluacion]]</f>
        <v>KAREN ZULLY AYLAS TORRESEVALUACIÓN</v>
      </c>
      <c r="R127">
        <v>1</v>
      </c>
      <c r="S127" t="s">
        <v>6</v>
      </c>
      <c r="T127" t="s">
        <v>21</v>
      </c>
      <c r="U127" s="20">
        <v>3</v>
      </c>
      <c r="V127" s="20" t="str" cm="1">
        <f t="array" ref="V127">_xlfn.IFS(U127=0,"Prenovato",U127=1,"Novato",U127=2,"Principiante avanzado",U127=3,"Competente",U127=4,"Proficiente",U127=5,"Master")</f>
        <v>Competente</v>
      </c>
      <c r="W127" s="20">
        <v>3</v>
      </c>
      <c r="X127" s="20" t="str" cm="1">
        <f t="array" ref="X127">_xlfn.IFS(W127=0,"No evidenciado",W127=1,"Novato",W127=2,"Principiante avanzado",W127=3,"Competente",W127=4,"Proficiente",W127=5,"Master")</f>
        <v>Competente</v>
      </c>
      <c r="Y127" s="20">
        <v>3</v>
      </c>
      <c r="Z127" s="20" t="str" cm="1">
        <f t="array" ref="Z127">_xlfn.IFS(Y127=0,"No evidenciado",Y127=1,"Novato",Y127=2,"Principiante avanzado",Y127=3,"Competente",Y127=4,"Proficiente",Y127=5,"Master")</f>
        <v>Competente</v>
      </c>
      <c r="AA127" s="20">
        <v>3</v>
      </c>
      <c r="AB127" s="20" t="str" cm="1">
        <f t="array" ref="AB127">_xlfn.IFS(AA127=0,"No evidenciado",AA127=1,"Novato",AA127=2,"Principiante avanzado",AA127=3,"Competente",AA127=4,"Proficiente",AA127=5,"Master")</f>
        <v>Competente</v>
      </c>
      <c r="AC127" s="20">
        <v>3</v>
      </c>
      <c r="AD127" s="20" t="str" cm="1">
        <f t="array" ref="AD127">_xlfn.IFS(AC127=0,"Prenovato",AC127=1,"Novato",AC127=2,"Principiante avanzado",AC127=3,"Competente",AC127=4,"Proficiente",AC127=5,"Master")</f>
        <v>Competente</v>
      </c>
      <c r="AE127" s="20" t="str">
        <f t="shared" si="24"/>
        <v>EVALUACIÓN</v>
      </c>
    </row>
    <row r="128" spans="1:31" x14ac:dyDescent="0.25">
      <c r="A128" t="s">
        <v>201</v>
      </c>
      <c r="B128" t="s">
        <v>210</v>
      </c>
      <c r="C128" t="s">
        <v>213</v>
      </c>
      <c r="D128" t="s">
        <v>214</v>
      </c>
      <c r="E128" t="s">
        <v>221</v>
      </c>
      <c r="F128" t="s">
        <v>232</v>
      </c>
      <c r="G128" t="s">
        <v>244</v>
      </c>
      <c r="H128" s="4"/>
      <c r="I128" s="1">
        <f t="shared" ca="1" si="20"/>
        <v>1481</v>
      </c>
      <c r="J128" s="1" t="str">
        <f t="shared" ca="1" si="21"/>
        <v>3. Mayor a 6 meses</v>
      </c>
      <c r="K128" t="str">
        <f t="shared" si="22"/>
        <v>NO</v>
      </c>
      <c r="L128" t="s">
        <v>213</v>
      </c>
      <c r="M128" t="s">
        <v>254</v>
      </c>
      <c r="N128" t="s">
        <v>189</v>
      </c>
      <c r="O128" t="s">
        <v>189</v>
      </c>
      <c r="P128" t="str">
        <f t="shared" si="23"/>
        <v>KAREN ZULLY AYLAS TORRESFundamentos de pruebas de performanceEVALUACIÓN</v>
      </c>
      <c r="Q128" t="str">
        <f>BASE[[#This Row],[NombresCalificado]]&amp;BASE[[#This Row],[TipoEvaluacion]]</f>
        <v>KAREN ZULLY AYLAS TORRESEVALUACIÓN</v>
      </c>
      <c r="R128">
        <v>3</v>
      </c>
      <c r="S128" t="s">
        <v>5</v>
      </c>
      <c r="T128" t="s">
        <v>21</v>
      </c>
      <c r="U128" s="20">
        <v>3</v>
      </c>
      <c r="V128" s="20" t="str" cm="1">
        <f t="array" ref="V128">_xlfn.IFS(U128=0,"Prenovato",U128=1,"Novato",U128=2,"Principiante avanzado",U128=3,"Competente",U128=4,"Proficiente",U128=5,"Master")</f>
        <v>Competente</v>
      </c>
      <c r="W128" s="20">
        <v>3</v>
      </c>
      <c r="X128" s="20" t="str" cm="1">
        <f t="array" ref="X128">_xlfn.IFS(W128=0,"No evidenciado",W128=1,"Novato",W128=2,"Principiante avanzado",W128=3,"Competente",W128=4,"Proficiente",W128=5,"Master")</f>
        <v>Competente</v>
      </c>
      <c r="Y128" s="20">
        <v>3</v>
      </c>
      <c r="Z128" s="20" t="str" cm="1">
        <f t="array" ref="Z128">_xlfn.IFS(Y128=0,"No evidenciado",Y128=1,"Novato",Y128=2,"Principiante avanzado",Y128=3,"Competente",Y128=4,"Proficiente",Y128=5,"Master")</f>
        <v>Competente</v>
      </c>
      <c r="AA128" s="20">
        <v>3</v>
      </c>
      <c r="AB128" s="20" t="str" cm="1">
        <f t="array" ref="AB128">_xlfn.IFS(AA128=0,"No evidenciado",AA128=1,"Novato",AA128=2,"Principiante avanzado",AA128=3,"Competente",AA128=4,"Proficiente",AA128=5,"Master")</f>
        <v>Competente</v>
      </c>
      <c r="AC128" s="20">
        <v>3</v>
      </c>
      <c r="AD128" s="20" t="str" cm="1">
        <f t="array" ref="AD128">_xlfn.IFS(AC128=0,"Prenovato",AC128=1,"Novato",AC128=2,"Principiante avanzado",AC128=3,"Competente",AC128=4,"Proficiente",AC128=5,"Master")</f>
        <v>Competente</v>
      </c>
      <c r="AE128" s="20" t="str">
        <f t="shared" si="24"/>
        <v>EVALUACIÓN</v>
      </c>
    </row>
    <row r="129" spans="1:31" x14ac:dyDescent="0.25">
      <c r="A129" t="s">
        <v>201</v>
      </c>
      <c r="B129" t="s">
        <v>210</v>
      </c>
      <c r="C129" t="s">
        <v>213</v>
      </c>
      <c r="D129" t="s">
        <v>214</v>
      </c>
      <c r="E129" t="s">
        <v>221</v>
      </c>
      <c r="F129" t="s">
        <v>232</v>
      </c>
      <c r="G129" t="s">
        <v>244</v>
      </c>
      <c r="H129" s="4"/>
      <c r="I129" s="1">
        <f t="shared" ca="1" si="20"/>
        <v>1481</v>
      </c>
      <c r="J129" s="1" t="str">
        <f t="shared" ca="1" si="21"/>
        <v>3. Mayor a 6 meses</v>
      </c>
      <c r="K129" t="str">
        <f t="shared" si="22"/>
        <v>NO</v>
      </c>
      <c r="L129" t="s">
        <v>213</v>
      </c>
      <c r="M129" t="s">
        <v>255</v>
      </c>
      <c r="N129" t="s">
        <v>189</v>
      </c>
      <c r="O129" t="s">
        <v>189</v>
      </c>
      <c r="P129" t="str">
        <f t="shared" si="23"/>
        <v>KAREN ZULLY AYLAS TORRESTécnicas de pruebas de performanceEVALUACIÓN</v>
      </c>
      <c r="Q129" t="str">
        <f>BASE[[#This Row],[NombresCalificado]]&amp;BASE[[#This Row],[TipoEvaluacion]]</f>
        <v>KAREN ZULLY AYLAS TORRESEVALUACIÓN</v>
      </c>
      <c r="R129">
        <v>3</v>
      </c>
      <c r="S129" t="s">
        <v>5</v>
      </c>
      <c r="T129" t="s">
        <v>21</v>
      </c>
      <c r="U129" s="20">
        <v>3</v>
      </c>
      <c r="V129" s="20" t="str" cm="1">
        <f t="array" ref="V129">_xlfn.IFS(U129=0,"Prenovato",U129=1,"Novato",U129=2,"Principiante avanzado",U129=3,"Competente",U129=4,"Proficiente",U129=5,"Master")</f>
        <v>Competente</v>
      </c>
      <c r="W129" s="20">
        <v>3</v>
      </c>
      <c r="X129" s="20" t="str" cm="1">
        <f t="array" ref="X129">_xlfn.IFS(W129=0,"No evidenciado",W129=1,"Novato",W129=2,"Principiante avanzado",W129=3,"Competente",W129=4,"Proficiente",W129=5,"Master")</f>
        <v>Competente</v>
      </c>
      <c r="Y129" s="20">
        <v>3</v>
      </c>
      <c r="Z129" s="20" t="str" cm="1">
        <f t="array" ref="Z129">_xlfn.IFS(Y129=0,"No evidenciado",Y129=1,"Novato",Y129=2,"Principiante avanzado",Y129=3,"Competente",Y129=4,"Proficiente",Y129=5,"Master")</f>
        <v>Competente</v>
      </c>
      <c r="AA129" s="20">
        <v>3</v>
      </c>
      <c r="AB129" s="20" t="str" cm="1">
        <f t="array" ref="AB129">_xlfn.IFS(AA129=0,"No evidenciado",AA129=1,"Novato",AA129=2,"Principiante avanzado",AA129=3,"Competente",AA129=4,"Proficiente",AA129=5,"Master")</f>
        <v>Competente</v>
      </c>
      <c r="AC129" s="20">
        <v>3</v>
      </c>
      <c r="AD129" s="20" t="str" cm="1">
        <f t="array" ref="AD129">_xlfn.IFS(AC129=0,"Prenovato",AC129=1,"Novato",AC129=2,"Principiante avanzado",AC129=3,"Competente",AC129=4,"Proficiente",AC129=5,"Master")</f>
        <v>Competente</v>
      </c>
      <c r="AE129" s="20" t="str">
        <f t="shared" si="24"/>
        <v>EVALUACIÓN</v>
      </c>
    </row>
    <row r="130" spans="1:31" x14ac:dyDescent="0.25">
      <c r="A130" t="s">
        <v>201</v>
      </c>
      <c r="B130" t="s">
        <v>210</v>
      </c>
      <c r="C130" t="s">
        <v>213</v>
      </c>
      <c r="D130" t="s">
        <v>214</v>
      </c>
      <c r="E130" t="s">
        <v>221</v>
      </c>
      <c r="F130" t="s">
        <v>232</v>
      </c>
      <c r="G130" t="s">
        <v>244</v>
      </c>
      <c r="H130" s="4"/>
      <c r="I130" s="1">
        <f t="shared" ca="1" si="20"/>
        <v>1481</v>
      </c>
      <c r="J130" s="1" t="str">
        <f t="shared" ca="1" si="21"/>
        <v>3. Mayor a 6 meses</v>
      </c>
      <c r="K130" t="str">
        <f t="shared" si="22"/>
        <v>NO</v>
      </c>
      <c r="L130" t="s">
        <v>213</v>
      </c>
      <c r="M130" t="s">
        <v>256</v>
      </c>
      <c r="N130" t="s">
        <v>189</v>
      </c>
      <c r="O130" t="s">
        <v>189</v>
      </c>
      <c r="P130" t="str">
        <f t="shared" si="23"/>
        <v>KAREN ZULLY AYLAS TORRESPruebas de SeguridadEVALUACIÓN</v>
      </c>
      <c r="Q130" t="str">
        <f>BASE[[#This Row],[NombresCalificado]]&amp;BASE[[#This Row],[TipoEvaluacion]]</f>
        <v>KAREN ZULLY AYLAS TORRESEVALUACIÓN</v>
      </c>
      <c r="R130">
        <v>3</v>
      </c>
      <c r="S130" t="s">
        <v>5</v>
      </c>
      <c r="T130" t="s">
        <v>21</v>
      </c>
      <c r="U130" s="20">
        <v>3</v>
      </c>
      <c r="V130" s="20" t="str" cm="1">
        <f t="array" ref="V130">_xlfn.IFS(U130=0,"Prenovato",U130=1,"Novato",U130=2,"Principiante avanzado",U130=3,"Competente",U130=4,"Proficiente",U130=5,"Master")</f>
        <v>Competente</v>
      </c>
      <c r="W130" s="20">
        <v>3</v>
      </c>
      <c r="X130" s="20" t="str" cm="1">
        <f t="array" ref="X130">_xlfn.IFS(W130=0,"No evidenciado",W130=1,"Novato",W130=2,"Principiante avanzado",W130=3,"Competente",W130=4,"Proficiente",W130=5,"Master")</f>
        <v>Competente</v>
      </c>
      <c r="Y130" s="20">
        <v>3</v>
      </c>
      <c r="Z130" s="20" t="str" cm="1">
        <f t="array" ref="Z130">_xlfn.IFS(Y130=0,"No evidenciado",Y130=1,"Novato",Y130=2,"Principiante avanzado",Y130=3,"Competente",Y130=4,"Proficiente",Y130=5,"Master")</f>
        <v>Competente</v>
      </c>
      <c r="AA130" s="20">
        <v>3</v>
      </c>
      <c r="AB130" s="20" t="str" cm="1">
        <f t="array" ref="AB130">_xlfn.IFS(AA130=0,"No evidenciado",AA130=1,"Novato",AA130=2,"Principiante avanzado",AA130=3,"Competente",AA130=4,"Proficiente",AA130=5,"Master")</f>
        <v>Competente</v>
      </c>
      <c r="AC130" s="20">
        <v>3</v>
      </c>
      <c r="AD130" s="20" t="str" cm="1">
        <f t="array" ref="AD130">_xlfn.IFS(AC130=0,"Prenovato",AC130=1,"Novato",AC130=2,"Principiante avanzado",AC130=3,"Competente",AC130=4,"Proficiente",AC130=5,"Master")</f>
        <v>Competente</v>
      </c>
      <c r="AE130" s="20" t="str">
        <f t="shared" si="24"/>
        <v>EVALUACIÓN</v>
      </c>
    </row>
    <row r="131" spans="1:31" x14ac:dyDescent="0.25">
      <c r="A131" t="s">
        <v>201</v>
      </c>
      <c r="B131" t="s">
        <v>210</v>
      </c>
      <c r="C131" t="s">
        <v>213</v>
      </c>
      <c r="D131" t="s">
        <v>214</v>
      </c>
      <c r="E131" t="s">
        <v>221</v>
      </c>
      <c r="F131" t="s">
        <v>232</v>
      </c>
      <c r="G131" t="s">
        <v>244</v>
      </c>
      <c r="H131" s="4"/>
      <c r="I131" s="1">
        <f t="shared" ca="1" si="20"/>
        <v>1481</v>
      </c>
      <c r="J131" s="1" t="str">
        <f t="shared" ca="1" si="21"/>
        <v>3. Mayor a 6 meses</v>
      </c>
      <c r="K131" t="str">
        <f t="shared" si="22"/>
        <v>NO</v>
      </c>
      <c r="L131" t="s">
        <v>213</v>
      </c>
      <c r="M131" t="s">
        <v>257</v>
      </c>
      <c r="N131" t="s">
        <v>189</v>
      </c>
      <c r="O131" t="s">
        <v>189</v>
      </c>
      <c r="P131" t="str">
        <f t="shared" si="23"/>
        <v>KAREN ZULLY AYLAS TORRESPruebas NO-funcionales en dispositivos móvilesEVALUACIÓN</v>
      </c>
      <c r="Q131" t="str">
        <f>BASE[[#This Row],[NombresCalificado]]&amp;BASE[[#This Row],[TipoEvaluacion]]</f>
        <v>KAREN ZULLY AYLAS TORRESEVALUACIÓN</v>
      </c>
      <c r="R131">
        <v>1</v>
      </c>
      <c r="S131" t="s">
        <v>6</v>
      </c>
      <c r="T131" t="s">
        <v>21</v>
      </c>
      <c r="U131" s="20">
        <v>3</v>
      </c>
      <c r="V131" s="20" t="str" cm="1">
        <f t="array" ref="V131">_xlfn.IFS(U131=0,"Prenovato",U131=1,"Novato",U131=2,"Principiante avanzado",U131=3,"Competente",U131=4,"Proficiente",U131=5,"Master")</f>
        <v>Competente</v>
      </c>
      <c r="W131" s="20">
        <v>3</v>
      </c>
      <c r="X131" s="20" t="str" cm="1">
        <f t="array" ref="X131">_xlfn.IFS(W131=0,"No evidenciado",W131=1,"Novato",W131=2,"Principiante avanzado",W131=3,"Competente",W131=4,"Proficiente",W131=5,"Master")</f>
        <v>Competente</v>
      </c>
      <c r="Y131" s="20">
        <v>3</v>
      </c>
      <c r="Z131" s="20" t="str" cm="1">
        <f t="array" ref="Z131">_xlfn.IFS(Y131=0,"No evidenciado",Y131=1,"Novato",Y131=2,"Principiante avanzado",Y131=3,"Competente",Y131=4,"Proficiente",Y131=5,"Master")</f>
        <v>Competente</v>
      </c>
      <c r="AA131" s="20">
        <v>3</v>
      </c>
      <c r="AB131" s="20" t="str" cm="1">
        <f t="array" ref="AB131">_xlfn.IFS(AA131=0,"No evidenciado",AA131=1,"Novato",AA131=2,"Principiante avanzado",AA131=3,"Competente",AA131=4,"Proficiente",AA131=5,"Master")</f>
        <v>Competente</v>
      </c>
      <c r="AC131" s="20">
        <v>3</v>
      </c>
      <c r="AD131" s="20" t="str" cm="1">
        <f t="array" ref="AD131">_xlfn.IFS(AC131=0,"Prenovato",AC131=1,"Novato",AC131=2,"Principiante avanzado",AC131=3,"Competente",AC131=4,"Proficiente",AC131=5,"Master")</f>
        <v>Competente</v>
      </c>
      <c r="AE131" s="20" t="str">
        <f t="shared" si="24"/>
        <v>EVALUACIÓN</v>
      </c>
    </row>
    <row r="132" spans="1:31" x14ac:dyDescent="0.25">
      <c r="A132" t="s">
        <v>201</v>
      </c>
      <c r="B132" t="s">
        <v>210</v>
      </c>
      <c r="C132" t="s">
        <v>213</v>
      </c>
      <c r="D132" t="s">
        <v>214</v>
      </c>
      <c r="E132" t="s">
        <v>221</v>
      </c>
      <c r="F132" t="s">
        <v>232</v>
      </c>
      <c r="G132" t="s">
        <v>244</v>
      </c>
      <c r="H132" s="4"/>
      <c r="I132" s="1">
        <f t="shared" ca="1" si="20"/>
        <v>1481</v>
      </c>
      <c r="J132" s="1" t="str">
        <f t="shared" ca="1" si="21"/>
        <v>3. Mayor a 6 meses</v>
      </c>
      <c r="K132" t="str">
        <f t="shared" si="22"/>
        <v>NO</v>
      </c>
      <c r="L132" t="s">
        <v>213</v>
      </c>
      <c r="M132" t="s">
        <v>258</v>
      </c>
      <c r="N132" t="s">
        <v>189</v>
      </c>
      <c r="O132" t="s">
        <v>189</v>
      </c>
      <c r="P132" t="str">
        <f t="shared" si="23"/>
        <v>KAREN ZULLY AYLAS TORRESAdministración de datos de pruebasEVALUACIÓN</v>
      </c>
      <c r="Q132" t="str">
        <f>BASE[[#This Row],[NombresCalificado]]&amp;BASE[[#This Row],[TipoEvaluacion]]</f>
        <v>KAREN ZULLY AYLAS TORRESEVALUACIÓN</v>
      </c>
      <c r="R132">
        <v>3</v>
      </c>
      <c r="S132" t="s">
        <v>5</v>
      </c>
      <c r="T132" t="s">
        <v>21</v>
      </c>
      <c r="U132" s="20">
        <v>3</v>
      </c>
      <c r="V132" s="20" t="str" cm="1">
        <f t="array" ref="V132">_xlfn.IFS(U132=0,"Prenovato",U132=1,"Novato",U132=2,"Principiante avanzado",U132=3,"Competente",U132=4,"Proficiente",U132=5,"Master")</f>
        <v>Competente</v>
      </c>
      <c r="W132" s="20">
        <v>3</v>
      </c>
      <c r="X132" s="20" t="str" cm="1">
        <f t="array" ref="X132">_xlfn.IFS(W132=0,"No evidenciado",W132=1,"Novato",W132=2,"Principiante avanzado",W132=3,"Competente",W132=4,"Proficiente",W132=5,"Master")</f>
        <v>Competente</v>
      </c>
      <c r="Y132" s="20">
        <v>3</v>
      </c>
      <c r="Z132" s="20" t="str" cm="1">
        <f t="array" ref="Z132">_xlfn.IFS(Y132=0,"No evidenciado",Y132=1,"Novato",Y132=2,"Principiante avanzado",Y132=3,"Competente",Y132=4,"Proficiente",Y132=5,"Master")</f>
        <v>Competente</v>
      </c>
      <c r="AA132" s="20">
        <v>3</v>
      </c>
      <c r="AB132" s="20" t="str" cm="1">
        <f t="array" ref="AB132">_xlfn.IFS(AA132=0,"No evidenciado",AA132=1,"Novato",AA132=2,"Principiante avanzado",AA132=3,"Competente",AA132=4,"Proficiente",AA132=5,"Master")</f>
        <v>Competente</v>
      </c>
      <c r="AC132" s="20">
        <v>3</v>
      </c>
      <c r="AD132" s="20" t="str" cm="1">
        <f t="array" ref="AD132">_xlfn.IFS(AC132=0,"Prenovato",AC132=1,"Novato",AC132=2,"Principiante avanzado",AC132=3,"Competente",AC132=4,"Proficiente",AC132=5,"Master")</f>
        <v>Competente</v>
      </c>
      <c r="AE132" s="20" t="str">
        <f t="shared" si="24"/>
        <v>EVALUACIÓN</v>
      </c>
    </row>
    <row r="133" spans="1:31" x14ac:dyDescent="0.25">
      <c r="A133" t="s">
        <v>201</v>
      </c>
      <c r="B133" t="s">
        <v>210</v>
      </c>
      <c r="C133" t="s">
        <v>213</v>
      </c>
      <c r="D133" t="s">
        <v>214</v>
      </c>
      <c r="E133" t="s">
        <v>221</v>
      </c>
      <c r="F133" t="s">
        <v>232</v>
      </c>
      <c r="G133" t="s">
        <v>244</v>
      </c>
      <c r="H133" s="4"/>
      <c r="I133" s="1">
        <f t="shared" ca="1" si="20"/>
        <v>1481</v>
      </c>
      <c r="J133" s="1" t="str">
        <f t="shared" ca="1" si="21"/>
        <v>3. Mayor a 6 meses</v>
      </c>
      <c r="K133" t="str">
        <f t="shared" si="22"/>
        <v>NO</v>
      </c>
      <c r="L133" t="s">
        <v>213</v>
      </c>
      <c r="M133" t="s">
        <v>259</v>
      </c>
      <c r="N133" t="s">
        <v>189</v>
      </c>
      <c r="O133" t="s">
        <v>189</v>
      </c>
      <c r="P133" t="str">
        <f t="shared" si="23"/>
        <v>KAREN ZULLY AYLAS TORRESAdministración de casos de prueba y escenariosEVALUACIÓN</v>
      </c>
      <c r="Q133" t="str">
        <f>BASE[[#This Row],[NombresCalificado]]&amp;BASE[[#This Row],[TipoEvaluacion]]</f>
        <v>KAREN ZULLY AYLAS TORRESEVALUACIÓN</v>
      </c>
      <c r="R133">
        <v>3</v>
      </c>
      <c r="S133" t="s">
        <v>5</v>
      </c>
      <c r="T133" t="s">
        <v>21</v>
      </c>
      <c r="U133" s="20">
        <v>3</v>
      </c>
      <c r="V133" s="20" t="str" cm="1">
        <f t="array" ref="V133">_xlfn.IFS(U133=0,"Prenovato",U133=1,"Novato",U133=2,"Principiante avanzado",U133=3,"Competente",U133=4,"Proficiente",U133=5,"Master")</f>
        <v>Competente</v>
      </c>
      <c r="W133" s="20">
        <v>3</v>
      </c>
      <c r="X133" s="20" t="str" cm="1">
        <f t="array" ref="X133">_xlfn.IFS(W133=0,"No evidenciado",W133=1,"Novato",W133=2,"Principiante avanzado",W133=3,"Competente",W133=4,"Proficiente",W133=5,"Master")</f>
        <v>Competente</v>
      </c>
      <c r="Y133" s="20">
        <v>3</v>
      </c>
      <c r="Z133" s="20" t="str" cm="1">
        <f t="array" ref="Z133">_xlfn.IFS(Y133=0,"No evidenciado",Y133=1,"Novato",Y133=2,"Principiante avanzado",Y133=3,"Competente",Y133=4,"Proficiente",Y133=5,"Master")</f>
        <v>Competente</v>
      </c>
      <c r="AA133" s="20">
        <v>3</v>
      </c>
      <c r="AB133" s="20" t="str" cm="1">
        <f t="array" ref="AB133">_xlfn.IFS(AA133=0,"No evidenciado",AA133=1,"Novato",AA133=2,"Principiante avanzado",AA133=3,"Competente",AA133=4,"Proficiente",AA133=5,"Master")</f>
        <v>Competente</v>
      </c>
      <c r="AC133" s="20">
        <v>3</v>
      </c>
      <c r="AD133" s="20" t="str" cm="1">
        <f t="array" ref="AD133">_xlfn.IFS(AC133=0,"Prenovato",AC133=1,"Novato",AC133=2,"Principiante avanzado",AC133=3,"Competente",AC133=4,"Proficiente",AC133=5,"Master")</f>
        <v>Competente</v>
      </c>
      <c r="AE133" s="20" t="str">
        <f t="shared" si="24"/>
        <v>EVALUACIÓN</v>
      </c>
    </row>
    <row r="134" spans="1:31" x14ac:dyDescent="0.25">
      <c r="A134" t="s">
        <v>201</v>
      </c>
      <c r="B134" t="s">
        <v>210</v>
      </c>
      <c r="C134" t="s">
        <v>213</v>
      </c>
      <c r="D134" t="s">
        <v>214</v>
      </c>
      <c r="E134" t="s">
        <v>221</v>
      </c>
      <c r="F134" t="s">
        <v>232</v>
      </c>
      <c r="G134" t="s">
        <v>244</v>
      </c>
      <c r="H134" s="4"/>
      <c r="I134" s="1">
        <f t="shared" ca="1" si="20"/>
        <v>1481</v>
      </c>
      <c r="J134" s="1" t="str">
        <f t="shared" ca="1" si="21"/>
        <v>3. Mayor a 6 meses</v>
      </c>
      <c r="K134" t="str">
        <f t="shared" si="22"/>
        <v>NO</v>
      </c>
      <c r="L134" t="s">
        <v>213</v>
      </c>
      <c r="M134" t="s">
        <v>260</v>
      </c>
      <c r="N134" t="s">
        <v>31</v>
      </c>
      <c r="O134" t="s">
        <v>31</v>
      </c>
      <c r="P134" t="str">
        <f t="shared" si="23"/>
        <v>KAREN ZULLY AYLAS TORRESEstrategias de pruebasEVALUACIÓN</v>
      </c>
      <c r="Q134" t="str">
        <f>BASE[[#This Row],[NombresCalificado]]&amp;BASE[[#This Row],[TipoEvaluacion]]</f>
        <v>KAREN ZULLY AYLAS TORRESEVALUACIÓN</v>
      </c>
      <c r="R134">
        <v>3</v>
      </c>
      <c r="S134" t="s">
        <v>5</v>
      </c>
      <c r="T134" t="s">
        <v>21</v>
      </c>
      <c r="U134" s="20">
        <v>3</v>
      </c>
      <c r="V134" s="20" t="str" cm="1">
        <f t="array" ref="V134">_xlfn.IFS(U134=0,"Prenovato",U134=1,"Novato",U134=2,"Principiante avanzado",U134=3,"Competente",U134=4,"Proficiente",U134=5,"Master")</f>
        <v>Competente</v>
      </c>
      <c r="W134" s="20">
        <v>3</v>
      </c>
      <c r="X134" s="20" t="str" cm="1">
        <f t="array" ref="X134">_xlfn.IFS(W134=0,"No evidenciado",W134=1,"Novato",W134=2,"Principiante avanzado",W134=3,"Competente",W134=4,"Proficiente",W134=5,"Master")</f>
        <v>Competente</v>
      </c>
      <c r="Y134" s="20">
        <v>3</v>
      </c>
      <c r="Z134" s="20" t="str" cm="1">
        <f t="array" ref="Z134">_xlfn.IFS(Y134=0,"No evidenciado",Y134=1,"Novato",Y134=2,"Principiante avanzado",Y134=3,"Competente",Y134=4,"Proficiente",Y134=5,"Master")</f>
        <v>Competente</v>
      </c>
      <c r="AA134" s="20">
        <v>3</v>
      </c>
      <c r="AB134" s="20" t="str" cm="1">
        <f t="array" ref="AB134">_xlfn.IFS(AA134=0,"No evidenciado",AA134=1,"Novato",AA134=2,"Principiante avanzado",AA134=3,"Competente",AA134=4,"Proficiente",AA134=5,"Master")</f>
        <v>Competente</v>
      </c>
      <c r="AC134" s="20">
        <v>3</v>
      </c>
      <c r="AD134" s="20" t="str" cm="1">
        <f t="array" ref="AD134">_xlfn.IFS(AC134=0,"Prenovato",AC134=1,"Novato",AC134=2,"Principiante avanzado",AC134=3,"Competente",AC134=4,"Proficiente",AC134=5,"Master")</f>
        <v>Competente</v>
      </c>
      <c r="AE134" s="20" t="str">
        <f t="shared" si="24"/>
        <v>EVALUACIÓN</v>
      </c>
    </row>
    <row r="135" spans="1:31" x14ac:dyDescent="0.25">
      <c r="A135" t="s">
        <v>201</v>
      </c>
      <c r="B135" t="s">
        <v>210</v>
      </c>
      <c r="C135" t="s">
        <v>213</v>
      </c>
      <c r="D135" t="s">
        <v>214</v>
      </c>
      <c r="E135" t="s">
        <v>221</v>
      </c>
      <c r="F135" t="s">
        <v>232</v>
      </c>
      <c r="G135" t="s">
        <v>244</v>
      </c>
      <c r="H135" s="4"/>
      <c r="I135" s="1">
        <f t="shared" ca="1" si="20"/>
        <v>1481</v>
      </c>
      <c r="J135" s="1" t="str">
        <f t="shared" ca="1" si="21"/>
        <v>3. Mayor a 6 meses</v>
      </c>
      <c r="K135" t="str">
        <f t="shared" si="22"/>
        <v>NO</v>
      </c>
      <c r="L135" t="s">
        <v>213</v>
      </c>
      <c r="M135" t="s">
        <v>261</v>
      </c>
      <c r="N135" t="s">
        <v>189</v>
      </c>
      <c r="O135" t="s">
        <v>189</v>
      </c>
      <c r="P135" t="str">
        <f t="shared" si="23"/>
        <v>KAREN ZULLY AYLAS TORRESPatrones de diseño de pruebasEVALUACIÓN</v>
      </c>
      <c r="Q135" t="str">
        <f>BASE[[#This Row],[NombresCalificado]]&amp;BASE[[#This Row],[TipoEvaluacion]]</f>
        <v>KAREN ZULLY AYLAS TORRESEVALUACIÓN</v>
      </c>
      <c r="R135">
        <v>3</v>
      </c>
      <c r="S135" t="s">
        <v>5</v>
      </c>
      <c r="T135" t="s">
        <v>21</v>
      </c>
      <c r="U135" s="20">
        <v>3</v>
      </c>
      <c r="V135" s="20" t="str" cm="1">
        <f t="array" ref="V135">_xlfn.IFS(U135=0,"Prenovato",U135=1,"Novato",U135=2,"Principiante avanzado",U135=3,"Competente",U135=4,"Proficiente",U135=5,"Master")</f>
        <v>Competente</v>
      </c>
      <c r="W135" s="20">
        <v>3</v>
      </c>
      <c r="X135" s="20" t="str" cm="1">
        <f t="array" ref="X135">_xlfn.IFS(W135=0,"No evidenciado",W135=1,"Novato",W135=2,"Principiante avanzado",W135=3,"Competente",W135=4,"Proficiente",W135=5,"Master")</f>
        <v>Competente</v>
      </c>
      <c r="Y135" s="20">
        <v>3</v>
      </c>
      <c r="Z135" s="20" t="str" cm="1">
        <f t="array" ref="Z135">_xlfn.IFS(Y135=0,"No evidenciado",Y135=1,"Novato",Y135=2,"Principiante avanzado",Y135=3,"Competente",Y135=4,"Proficiente",Y135=5,"Master")</f>
        <v>Competente</v>
      </c>
      <c r="AA135" s="20">
        <v>3</v>
      </c>
      <c r="AB135" s="20" t="str" cm="1">
        <f t="array" ref="AB135">_xlfn.IFS(AA135=0,"No evidenciado",AA135=1,"Novato",AA135=2,"Principiante avanzado",AA135=3,"Competente",AA135=4,"Proficiente",AA135=5,"Master")</f>
        <v>Competente</v>
      </c>
      <c r="AC135" s="20">
        <v>3</v>
      </c>
      <c r="AD135" s="20" t="str" cm="1">
        <f t="array" ref="AD135">_xlfn.IFS(AC135=0,"Prenovato",AC135=1,"Novato",AC135=2,"Principiante avanzado",AC135=3,"Competente",AC135=4,"Proficiente",AC135=5,"Master")</f>
        <v>Competente</v>
      </c>
      <c r="AE135" s="20" t="str">
        <f t="shared" si="24"/>
        <v>EVALUACIÓN</v>
      </c>
    </row>
    <row r="136" spans="1:31" x14ac:dyDescent="0.25">
      <c r="A136" t="s">
        <v>201</v>
      </c>
      <c r="B136" t="s">
        <v>210</v>
      </c>
      <c r="C136" t="s">
        <v>213</v>
      </c>
      <c r="D136" t="s">
        <v>214</v>
      </c>
      <c r="E136" t="s">
        <v>221</v>
      </c>
      <c r="F136" t="s">
        <v>232</v>
      </c>
      <c r="G136" t="s">
        <v>244</v>
      </c>
      <c r="H136" s="4"/>
      <c r="I136" s="1">
        <f t="shared" ca="1" si="20"/>
        <v>1481</v>
      </c>
      <c r="J136" s="1" t="str">
        <f t="shared" ca="1" si="21"/>
        <v>3. Mayor a 6 meses</v>
      </c>
      <c r="K136" t="str">
        <f t="shared" si="22"/>
        <v>NO</v>
      </c>
      <c r="L136" t="s">
        <v>213</v>
      </c>
      <c r="M136" t="s">
        <v>262</v>
      </c>
      <c r="N136" t="s">
        <v>31</v>
      </c>
      <c r="O136" t="s">
        <v>31</v>
      </c>
      <c r="P136" t="str">
        <f t="shared" si="23"/>
        <v>KAREN ZULLY AYLAS TORRESPruebas de BackendEVALUACIÓN</v>
      </c>
      <c r="Q136" t="str">
        <f>BASE[[#This Row],[NombresCalificado]]&amp;BASE[[#This Row],[TipoEvaluacion]]</f>
        <v>KAREN ZULLY AYLAS TORRESEVALUACIÓN</v>
      </c>
      <c r="R136">
        <v>3</v>
      </c>
      <c r="S136" t="s">
        <v>5</v>
      </c>
      <c r="T136" t="s">
        <v>21</v>
      </c>
      <c r="U136" s="20">
        <v>3</v>
      </c>
      <c r="V136" s="20" t="str" cm="1">
        <f t="array" ref="V136">_xlfn.IFS(U136=0,"Prenovato",U136=1,"Novato",U136=2,"Principiante avanzado",U136=3,"Competente",U136=4,"Proficiente",U136=5,"Master")</f>
        <v>Competente</v>
      </c>
      <c r="W136" s="20">
        <v>3</v>
      </c>
      <c r="X136" s="20" t="str" cm="1">
        <f t="array" ref="X136">_xlfn.IFS(W136=0,"No evidenciado",W136=1,"Novato",W136=2,"Principiante avanzado",W136=3,"Competente",W136=4,"Proficiente",W136=5,"Master")</f>
        <v>Competente</v>
      </c>
      <c r="Y136" s="20">
        <v>3</v>
      </c>
      <c r="Z136" s="20" t="str" cm="1">
        <f t="array" ref="Z136">_xlfn.IFS(Y136=0,"No evidenciado",Y136=1,"Novato",Y136=2,"Principiante avanzado",Y136=3,"Competente",Y136=4,"Proficiente",Y136=5,"Master")</f>
        <v>Competente</v>
      </c>
      <c r="AA136" s="20">
        <v>3</v>
      </c>
      <c r="AB136" s="20" t="str" cm="1">
        <f t="array" ref="AB136">_xlfn.IFS(AA136=0,"No evidenciado",AA136=1,"Novato",AA136=2,"Principiante avanzado",AA136=3,"Competente",AA136=4,"Proficiente",AA136=5,"Master")</f>
        <v>Competente</v>
      </c>
      <c r="AC136" s="20">
        <v>3</v>
      </c>
      <c r="AD136" s="20" t="str" cm="1">
        <f t="array" ref="AD136">_xlfn.IFS(AC136=0,"Prenovato",AC136=1,"Novato",AC136=2,"Principiante avanzado",AC136=3,"Competente",AC136=4,"Proficiente",AC136=5,"Master")</f>
        <v>Competente</v>
      </c>
      <c r="AE136" s="20" t="str">
        <f t="shared" si="24"/>
        <v>EVALUACIÓN</v>
      </c>
    </row>
    <row r="137" spans="1:31" x14ac:dyDescent="0.25">
      <c r="A137" t="s">
        <v>201</v>
      </c>
      <c r="B137" t="s">
        <v>210</v>
      </c>
      <c r="C137" t="s">
        <v>213</v>
      </c>
      <c r="D137" t="s">
        <v>214</v>
      </c>
      <c r="E137" t="s">
        <v>221</v>
      </c>
      <c r="F137" t="s">
        <v>232</v>
      </c>
      <c r="G137" t="s">
        <v>244</v>
      </c>
      <c r="H137" s="4"/>
      <c r="I137" s="1">
        <f t="shared" ca="1" si="20"/>
        <v>1481</v>
      </c>
      <c r="J137" s="1" t="str">
        <f t="shared" ca="1" si="21"/>
        <v>3. Mayor a 6 meses</v>
      </c>
      <c r="K137" t="str">
        <f t="shared" si="22"/>
        <v>NO</v>
      </c>
      <c r="L137" t="s">
        <v>213</v>
      </c>
      <c r="M137" t="s">
        <v>263</v>
      </c>
      <c r="N137" t="s">
        <v>31</v>
      </c>
      <c r="O137" t="s">
        <v>31</v>
      </c>
      <c r="P137" t="str">
        <f t="shared" si="23"/>
        <v>KAREN ZULLY AYLAS TORRESPruebas web de escritorioEVALUACIÓN</v>
      </c>
      <c r="Q137" t="str">
        <f>BASE[[#This Row],[NombresCalificado]]&amp;BASE[[#This Row],[TipoEvaluacion]]</f>
        <v>KAREN ZULLY AYLAS TORRESEVALUACIÓN</v>
      </c>
      <c r="R137">
        <v>3</v>
      </c>
      <c r="S137" t="s">
        <v>5</v>
      </c>
      <c r="T137" t="s">
        <v>21</v>
      </c>
      <c r="U137" s="20">
        <v>3</v>
      </c>
      <c r="V137" s="20" t="str" cm="1">
        <f t="array" ref="V137">_xlfn.IFS(U137=0,"Prenovato",U137=1,"Novato",U137=2,"Principiante avanzado",U137=3,"Competente",U137=4,"Proficiente",U137=5,"Master")</f>
        <v>Competente</v>
      </c>
      <c r="W137" s="20">
        <v>3</v>
      </c>
      <c r="X137" s="20" t="str" cm="1">
        <f t="array" ref="X137">_xlfn.IFS(W137=0,"No evidenciado",W137=1,"Novato",W137=2,"Principiante avanzado",W137=3,"Competente",W137=4,"Proficiente",W137=5,"Master")</f>
        <v>Competente</v>
      </c>
      <c r="Y137" s="20">
        <v>3</v>
      </c>
      <c r="Z137" s="20" t="str" cm="1">
        <f t="array" ref="Z137">_xlfn.IFS(Y137=0,"No evidenciado",Y137=1,"Novato",Y137=2,"Principiante avanzado",Y137=3,"Competente",Y137=4,"Proficiente",Y137=5,"Master")</f>
        <v>Competente</v>
      </c>
      <c r="AA137" s="20">
        <v>3</v>
      </c>
      <c r="AB137" s="20" t="str" cm="1">
        <f t="array" ref="AB137">_xlfn.IFS(AA137=0,"No evidenciado",AA137=1,"Novato",AA137=2,"Principiante avanzado",AA137=3,"Competente",AA137=4,"Proficiente",AA137=5,"Master")</f>
        <v>Competente</v>
      </c>
      <c r="AC137" s="20">
        <v>3</v>
      </c>
      <c r="AD137" s="20" t="str" cm="1">
        <f t="array" ref="AD137">_xlfn.IFS(AC137=0,"Prenovato",AC137=1,"Novato",AC137=2,"Principiante avanzado",AC137=3,"Competente",AC137=4,"Proficiente",AC137=5,"Master")</f>
        <v>Competente</v>
      </c>
      <c r="AE137" s="20" t="str">
        <f t="shared" si="24"/>
        <v>EVALUACIÓN</v>
      </c>
    </row>
    <row r="138" spans="1:31" x14ac:dyDescent="0.25">
      <c r="A138" t="s">
        <v>202</v>
      </c>
      <c r="B138" t="s">
        <v>211</v>
      </c>
      <c r="C138" t="s">
        <v>188</v>
      </c>
      <c r="D138" t="s">
        <v>214</v>
      </c>
      <c r="E138" t="s">
        <v>222</v>
      </c>
      <c r="F138" t="s">
        <v>233</v>
      </c>
      <c r="G138" t="s">
        <v>245</v>
      </c>
      <c r="H138" s="4"/>
      <c r="I138" s="1">
        <f t="shared" ca="1" si="20"/>
        <v>1481</v>
      </c>
      <c r="J138" s="1" t="str">
        <f t="shared" ca="1" si="21"/>
        <v>3. Mayor a 6 meses</v>
      </c>
      <c r="K138" t="str">
        <f t="shared" si="22"/>
        <v>NO</v>
      </c>
      <c r="L138" t="s">
        <v>213</v>
      </c>
      <c r="M138" t="s">
        <v>60</v>
      </c>
      <c r="N138" t="s">
        <v>189</v>
      </c>
      <c r="O138" t="s">
        <v>189</v>
      </c>
      <c r="P138" t="str">
        <f t="shared" si="23"/>
        <v>AXEL MAXIMINO CHACALIAZA SIGUASProgramaciónEVALUACIÓN</v>
      </c>
      <c r="Q138" t="str">
        <f>BASE[[#This Row],[NombresCalificado]]&amp;BASE[[#This Row],[TipoEvaluacion]]</f>
        <v>AXEL MAXIMINO CHACALIAZA SIGUASEVALUACIÓN</v>
      </c>
      <c r="R138">
        <v>3</v>
      </c>
      <c r="S138" t="s">
        <v>5</v>
      </c>
      <c r="T138" t="s">
        <v>21</v>
      </c>
      <c r="U138" s="20">
        <v>2</v>
      </c>
      <c r="V138" s="20" t="str" cm="1">
        <f t="array" ref="V138">_xlfn.IFS(U138=0,"Prenovato",U138=1,"Novato",U138=2,"Principiante avanzado",U138=3,"Competente",U138=4,"Proficiente",U138=5,"Master")</f>
        <v>Principiante avanzado</v>
      </c>
      <c r="W138" s="20">
        <v>3</v>
      </c>
      <c r="X138" s="20" t="str" cm="1">
        <f t="array" ref="X138">_xlfn.IFS(W138=0,"No evidenciado",W138=1,"Novato",W138=2,"Principiante avanzado",W138=3,"Competente",W138=4,"Proficiente",W138=5,"Master")</f>
        <v>Competente</v>
      </c>
      <c r="Y138" s="20">
        <v>3</v>
      </c>
      <c r="Z138" s="20" t="str" cm="1">
        <f t="array" ref="Z138">_xlfn.IFS(Y138=0,"No evidenciado",Y138=1,"Novato",Y138=2,"Principiante avanzado",Y138=3,"Competente",Y138=4,"Proficiente",Y138=5,"Master")</f>
        <v>Competente</v>
      </c>
      <c r="AA138" s="20">
        <v>3</v>
      </c>
      <c r="AB138" s="20" t="str" cm="1">
        <f t="array" ref="AB138">_xlfn.IFS(AA138=0,"No evidenciado",AA138=1,"Novato",AA138=2,"Principiante avanzado",AA138=3,"Competente",AA138=4,"Proficiente",AA138=5,"Master")</f>
        <v>Competente</v>
      </c>
      <c r="AC138" s="20">
        <v>2</v>
      </c>
      <c r="AD138" s="20" t="str" cm="1">
        <f t="array" ref="AD138">_xlfn.IFS(AC138=0,"Prenovato",AC138=1,"Novato",AC138=2,"Principiante avanzado",AC138=3,"Competente",AC138=4,"Proficiente",AC138=5,"Master")</f>
        <v>Principiante avanzado</v>
      </c>
      <c r="AE138" s="20" t="str">
        <f t="shared" si="24"/>
        <v>EVALUACIÓN</v>
      </c>
    </row>
    <row r="139" spans="1:31" x14ac:dyDescent="0.25">
      <c r="A139" t="s">
        <v>202</v>
      </c>
      <c r="B139" t="s">
        <v>211</v>
      </c>
      <c r="C139" t="s">
        <v>188</v>
      </c>
      <c r="D139" t="s">
        <v>214</v>
      </c>
      <c r="E139" t="s">
        <v>222</v>
      </c>
      <c r="F139" t="s">
        <v>233</v>
      </c>
      <c r="G139" t="s">
        <v>245</v>
      </c>
      <c r="H139" s="4"/>
      <c r="I139" s="1">
        <f t="shared" ca="1" si="20"/>
        <v>1481</v>
      </c>
      <c r="J139" s="1" t="str">
        <f t="shared" ca="1" si="21"/>
        <v>3. Mayor a 6 meses</v>
      </c>
      <c r="K139" t="str">
        <f t="shared" si="22"/>
        <v>NO</v>
      </c>
      <c r="L139" t="s">
        <v>213</v>
      </c>
      <c r="M139" t="s">
        <v>61</v>
      </c>
      <c r="N139" t="s">
        <v>189</v>
      </c>
      <c r="O139" t="s">
        <v>189</v>
      </c>
      <c r="P139" t="str">
        <f t="shared" si="23"/>
        <v>AXEL MAXIMINO CHACALIAZA SIGUASControl de versionesEVALUACIÓN</v>
      </c>
      <c r="Q139" t="str">
        <f>BASE[[#This Row],[NombresCalificado]]&amp;BASE[[#This Row],[TipoEvaluacion]]</f>
        <v>AXEL MAXIMINO CHACALIAZA SIGUASEVALUACIÓN</v>
      </c>
      <c r="R139">
        <v>3</v>
      </c>
      <c r="S139" t="s">
        <v>5</v>
      </c>
      <c r="T139" t="s">
        <v>21</v>
      </c>
      <c r="U139" s="20">
        <v>2</v>
      </c>
      <c r="V139" s="20" t="str" cm="1">
        <f t="array" ref="V139">_xlfn.IFS(U139=0,"Prenovato",U139=1,"Novato",U139=2,"Principiante avanzado",U139=3,"Competente",U139=4,"Proficiente",U139=5,"Master")</f>
        <v>Principiante avanzado</v>
      </c>
      <c r="W139" s="20">
        <v>3</v>
      </c>
      <c r="X139" s="20" t="str" cm="1">
        <f t="array" ref="X139">_xlfn.IFS(W139=0,"No evidenciado",W139=1,"Novato",W139=2,"Principiante avanzado",W139=3,"Competente",W139=4,"Proficiente",W139=5,"Master")</f>
        <v>Competente</v>
      </c>
      <c r="Y139" s="20">
        <v>3</v>
      </c>
      <c r="Z139" s="20" t="str" cm="1">
        <f t="array" ref="Z139">_xlfn.IFS(Y139=0,"No evidenciado",Y139=1,"Novato",Y139=2,"Principiante avanzado",Y139=3,"Competente",Y139=4,"Proficiente",Y139=5,"Master")</f>
        <v>Competente</v>
      </c>
      <c r="AA139" s="20">
        <v>3</v>
      </c>
      <c r="AB139" s="20" t="str" cm="1">
        <f t="array" ref="AB139">_xlfn.IFS(AA139=0,"No evidenciado",AA139=1,"Novato",AA139=2,"Principiante avanzado",AA139=3,"Competente",AA139=4,"Proficiente",AA139=5,"Master")</f>
        <v>Competente</v>
      </c>
      <c r="AC139" s="20">
        <v>2</v>
      </c>
      <c r="AD139" s="20" t="str" cm="1">
        <f t="array" ref="AD139">_xlfn.IFS(AC139=0,"Prenovato",AC139=1,"Novato",AC139=2,"Principiante avanzado",AC139=3,"Competente",AC139=4,"Proficiente",AC139=5,"Master")</f>
        <v>Principiante avanzado</v>
      </c>
      <c r="AE139" s="20" t="str">
        <f t="shared" si="24"/>
        <v>EVALUACIÓN</v>
      </c>
    </row>
    <row r="140" spans="1:31" x14ac:dyDescent="0.25">
      <c r="A140" t="s">
        <v>202</v>
      </c>
      <c r="B140" t="s">
        <v>211</v>
      </c>
      <c r="C140" t="s">
        <v>188</v>
      </c>
      <c r="D140" t="s">
        <v>214</v>
      </c>
      <c r="E140" t="s">
        <v>222</v>
      </c>
      <c r="F140" t="s">
        <v>233</v>
      </c>
      <c r="G140" t="s">
        <v>245</v>
      </c>
      <c r="H140" s="4"/>
      <c r="I140" s="1">
        <f t="shared" ca="1" si="20"/>
        <v>1481</v>
      </c>
      <c r="J140" s="1" t="str">
        <f t="shared" ca="1" si="21"/>
        <v>3. Mayor a 6 meses</v>
      </c>
      <c r="K140" t="str">
        <f t="shared" si="22"/>
        <v>NO</v>
      </c>
      <c r="L140" t="s">
        <v>213</v>
      </c>
      <c r="M140" t="s">
        <v>249</v>
      </c>
      <c r="N140" t="s">
        <v>189</v>
      </c>
      <c r="O140" t="s">
        <v>189</v>
      </c>
      <c r="P140" t="str">
        <f t="shared" si="23"/>
        <v>AXEL MAXIMINO CHACALIAZA SIGUASDevOps para pruebasEVALUACIÓN</v>
      </c>
      <c r="Q140" t="str">
        <f>BASE[[#This Row],[NombresCalificado]]&amp;BASE[[#This Row],[TipoEvaluacion]]</f>
        <v>AXEL MAXIMINO CHACALIAZA SIGUASEVALUACIÓN</v>
      </c>
      <c r="R140">
        <v>3</v>
      </c>
      <c r="S140" t="s">
        <v>5</v>
      </c>
      <c r="T140" t="s">
        <v>21</v>
      </c>
      <c r="U140" s="20">
        <v>2</v>
      </c>
      <c r="V140" s="20" t="str" cm="1">
        <f t="array" ref="V140">_xlfn.IFS(U140=0,"Prenovato",U140=1,"Novato",U140=2,"Principiante avanzado",U140=3,"Competente",U140=4,"Proficiente",U140=5,"Master")</f>
        <v>Principiante avanzado</v>
      </c>
      <c r="W140" s="20">
        <v>3</v>
      </c>
      <c r="X140" s="20" t="str" cm="1">
        <f t="array" ref="X140">_xlfn.IFS(W140=0,"No evidenciado",W140=1,"Novato",W140=2,"Principiante avanzado",W140=3,"Competente",W140=4,"Proficiente",W140=5,"Master")</f>
        <v>Competente</v>
      </c>
      <c r="Y140" s="20">
        <v>3</v>
      </c>
      <c r="Z140" s="20" t="str" cm="1">
        <f t="array" ref="Z140">_xlfn.IFS(Y140=0,"No evidenciado",Y140=1,"Novato",Y140=2,"Principiante avanzado",Y140=3,"Competente",Y140=4,"Proficiente",Y140=5,"Master")</f>
        <v>Competente</v>
      </c>
      <c r="AA140" s="20">
        <v>3</v>
      </c>
      <c r="AB140" s="20" t="str" cm="1">
        <f t="array" ref="AB140">_xlfn.IFS(AA140=0,"No evidenciado",AA140=1,"Novato",AA140=2,"Principiante avanzado",AA140=3,"Competente",AA140=4,"Proficiente",AA140=5,"Master")</f>
        <v>Competente</v>
      </c>
      <c r="AC140" s="20">
        <v>2</v>
      </c>
      <c r="AD140" s="20" t="str" cm="1">
        <f t="array" ref="AD140">_xlfn.IFS(AC140=0,"Prenovato",AC140=1,"Novato",AC140=2,"Principiante avanzado",AC140=3,"Competente",AC140=4,"Proficiente",AC140=5,"Master")</f>
        <v>Principiante avanzado</v>
      </c>
      <c r="AE140" s="20" t="str">
        <f t="shared" si="24"/>
        <v>EVALUACIÓN</v>
      </c>
    </row>
    <row r="141" spans="1:31" x14ac:dyDescent="0.25">
      <c r="A141" t="s">
        <v>202</v>
      </c>
      <c r="B141" t="s">
        <v>211</v>
      </c>
      <c r="C141" t="s">
        <v>188</v>
      </c>
      <c r="D141" t="s">
        <v>214</v>
      </c>
      <c r="E141" t="s">
        <v>222</v>
      </c>
      <c r="F141" t="s">
        <v>233</v>
      </c>
      <c r="G141" t="s">
        <v>245</v>
      </c>
      <c r="H141" s="4"/>
      <c r="I141" s="1">
        <f t="shared" ca="1" si="20"/>
        <v>1481</v>
      </c>
      <c r="J141" s="1" t="str">
        <f t="shared" ca="1" si="21"/>
        <v>3. Mayor a 6 meses</v>
      </c>
      <c r="K141" t="str">
        <f t="shared" si="22"/>
        <v>NO</v>
      </c>
      <c r="L141" t="s">
        <v>213</v>
      </c>
      <c r="M141" t="s">
        <v>250</v>
      </c>
      <c r="N141" t="s">
        <v>31</v>
      </c>
      <c r="O141" t="s">
        <v>31</v>
      </c>
      <c r="P141" t="str">
        <f t="shared" si="23"/>
        <v>AXEL MAXIMINO CHACALIAZA SIGUASISTQBEVALUACIÓN</v>
      </c>
      <c r="Q141" t="str">
        <f>BASE[[#This Row],[NombresCalificado]]&amp;BASE[[#This Row],[TipoEvaluacion]]</f>
        <v>AXEL MAXIMINO CHACALIAZA SIGUASEVALUACIÓN</v>
      </c>
      <c r="R141">
        <v>3</v>
      </c>
      <c r="S141" t="s">
        <v>5</v>
      </c>
      <c r="T141" t="s">
        <v>21</v>
      </c>
      <c r="U141" s="20">
        <v>2</v>
      </c>
      <c r="V141" s="20" t="str" cm="1">
        <f t="array" ref="V141">_xlfn.IFS(U141=0,"Prenovato",U141=1,"Novato",U141=2,"Principiante avanzado",U141=3,"Competente",U141=4,"Proficiente",U141=5,"Master")</f>
        <v>Principiante avanzado</v>
      </c>
      <c r="W141" s="20">
        <v>3</v>
      </c>
      <c r="X141" s="20" t="str" cm="1">
        <f t="array" ref="X141">_xlfn.IFS(W141=0,"No evidenciado",W141=1,"Novato",W141=2,"Principiante avanzado",W141=3,"Competente",W141=4,"Proficiente",W141=5,"Master")</f>
        <v>Competente</v>
      </c>
      <c r="Y141" s="20">
        <v>3</v>
      </c>
      <c r="Z141" s="20" t="str" cm="1">
        <f t="array" ref="Z141">_xlfn.IFS(Y141=0,"No evidenciado",Y141=1,"Novato",Y141=2,"Principiante avanzado",Y141=3,"Competente",Y141=4,"Proficiente",Y141=5,"Master")</f>
        <v>Competente</v>
      </c>
      <c r="AA141" s="20">
        <v>3</v>
      </c>
      <c r="AB141" s="20" t="str" cm="1">
        <f t="array" ref="AB141">_xlfn.IFS(AA141=0,"No evidenciado",AA141=1,"Novato",AA141=2,"Principiante avanzado",AA141=3,"Competente",AA141=4,"Proficiente",AA141=5,"Master")</f>
        <v>Competente</v>
      </c>
      <c r="AC141" s="20">
        <v>2</v>
      </c>
      <c r="AD141" s="20" t="str" cm="1">
        <f t="array" ref="AD141">_xlfn.IFS(AC141=0,"Prenovato",AC141=1,"Novato",AC141=2,"Principiante avanzado",AC141=3,"Competente",AC141=4,"Proficiente",AC141=5,"Master")</f>
        <v>Principiante avanzado</v>
      </c>
      <c r="AE141" s="20" t="str">
        <f t="shared" si="24"/>
        <v>EVALUACIÓN</v>
      </c>
    </row>
    <row r="142" spans="1:31" x14ac:dyDescent="0.25">
      <c r="A142" t="s">
        <v>202</v>
      </c>
      <c r="B142" t="s">
        <v>211</v>
      </c>
      <c r="C142" t="s">
        <v>188</v>
      </c>
      <c r="D142" t="s">
        <v>214</v>
      </c>
      <c r="E142" t="s">
        <v>222</v>
      </c>
      <c r="F142" t="s">
        <v>233</v>
      </c>
      <c r="G142" t="s">
        <v>245</v>
      </c>
      <c r="H142" s="4"/>
      <c r="I142" s="1">
        <f t="shared" ref="I142:I173" ca="1" si="25">DATEDIF(H142,TODAY(),"m")</f>
        <v>1481</v>
      </c>
      <c r="J142" s="1" t="str">
        <f t="shared" ref="J142:J173" ca="1" si="26">IF(I142&lt;=3,"1. Menor o igual a 3 meses",IF(I142&lt;=6,"2. Entre 4 - 6 meses","3. Mayor a 6 meses"))</f>
        <v>3. Mayor a 6 meses</v>
      </c>
      <c r="K142" t="str">
        <f t="shared" ref="K142:K173" si="27">IF(COUNTIFS($E$2:$E$205,E142,$O$2:$O$205,"PRINCIPAL",$R$2:$R$205,0)&gt;0,"SI","NO")</f>
        <v>NO</v>
      </c>
      <c r="L142" t="s">
        <v>213</v>
      </c>
      <c r="M142" t="s">
        <v>251</v>
      </c>
      <c r="N142" t="s">
        <v>31</v>
      </c>
      <c r="O142" t="s">
        <v>31</v>
      </c>
      <c r="P142" t="str">
        <f t="shared" ref="P142:P173" si="28">F142&amp;M142&amp;AE142</f>
        <v>AXEL MAXIMINO CHACALIAZA SIGUASTécnicas de pruebasEVALUACIÓN</v>
      </c>
      <c r="Q142" t="str">
        <f>BASE[[#This Row],[NombresCalificado]]&amp;BASE[[#This Row],[TipoEvaluacion]]</f>
        <v>AXEL MAXIMINO CHACALIAZA SIGUASEVALUACIÓN</v>
      </c>
      <c r="R142">
        <v>3</v>
      </c>
      <c r="S142" t="s">
        <v>5</v>
      </c>
      <c r="T142" t="s">
        <v>21</v>
      </c>
      <c r="U142" s="20">
        <v>2</v>
      </c>
      <c r="V142" s="20" t="str" cm="1">
        <f t="array" ref="V142">_xlfn.IFS(U142=0,"Prenovato",U142=1,"Novato",U142=2,"Principiante avanzado",U142=3,"Competente",U142=4,"Proficiente",U142=5,"Master")</f>
        <v>Principiante avanzado</v>
      </c>
      <c r="W142" s="20">
        <v>3</v>
      </c>
      <c r="X142" s="20" t="str" cm="1">
        <f t="array" ref="X142">_xlfn.IFS(W142=0,"No evidenciado",W142=1,"Novato",W142=2,"Principiante avanzado",W142=3,"Competente",W142=4,"Proficiente",W142=5,"Master")</f>
        <v>Competente</v>
      </c>
      <c r="Y142" s="20">
        <v>3</v>
      </c>
      <c r="Z142" s="20" t="str" cm="1">
        <f t="array" ref="Z142">_xlfn.IFS(Y142=0,"No evidenciado",Y142=1,"Novato",Y142=2,"Principiante avanzado",Y142=3,"Competente",Y142=4,"Proficiente",Y142=5,"Master")</f>
        <v>Competente</v>
      </c>
      <c r="AA142" s="20">
        <v>3</v>
      </c>
      <c r="AB142" s="20" t="str" cm="1">
        <f t="array" ref="AB142">_xlfn.IFS(AA142=0,"No evidenciado",AA142=1,"Novato",AA142=2,"Principiante avanzado",AA142=3,"Competente",AA142=4,"Proficiente",AA142=5,"Master")</f>
        <v>Competente</v>
      </c>
      <c r="AC142" s="20">
        <v>2</v>
      </c>
      <c r="AD142" s="20" t="str" cm="1">
        <f t="array" ref="AD142">_xlfn.IFS(AC142=0,"Prenovato",AC142=1,"Novato",AC142=2,"Principiante avanzado",AC142=3,"Competente",AC142=4,"Proficiente",AC142=5,"Master")</f>
        <v>Principiante avanzado</v>
      </c>
      <c r="AE142" s="20" t="str">
        <f t="shared" ref="AE142:AE173" si="29">IF(A142&lt;&gt;E142,"EVALUACIÓN","AUTOEVALUACIÓN")</f>
        <v>EVALUACIÓN</v>
      </c>
    </row>
    <row r="143" spans="1:31" x14ac:dyDescent="0.25">
      <c r="A143" t="s">
        <v>202</v>
      </c>
      <c r="B143" t="s">
        <v>211</v>
      </c>
      <c r="C143" t="s">
        <v>188</v>
      </c>
      <c r="D143" t="s">
        <v>214</v>
      </c>
      <c r="E143" t="s">
        <v>222</v>
      </c>
      <c r="F143" t="s">
        <v>233</v>
      </c>
      <c r="G143" t="s">
        <v>245</v>
      </c>
      <c r="H143" s="4"/>
      <c r="I143" s="1">
        <f t="shared" ca="1" si="25"/>
        <v>1481</v>
      </c>
      <c r="J143" s="1" t="str">
        <f t="shared" ca="1" si="26"/>
        <v>3. Mayor a 6 meses</v>
      </c>
      <c r="K143" t="str">
        <f t="shared" si="27"/>
        <v>NO</v>
      </c>
      <c r="L143" t="s">
        <v>213</v>
      </c>
      <c r="M143" t="s">
        <v>252</v>
      </c>
      <c r="N143" t="s">
        <v>31</v>
      </c>
      <c r="O143" t="s">
        <v>31</v>
      </c>
      <c r="P143" t="str">
        <f t="shared" si="28"/>
        <v>AXEL MAXIMINO CHACALIAZA SIGUASBDDEVALUACIÓN</v>
      </c>
      <c r="Q143" t="str">
        <f>BASE[[#This Row],[NombresCalificado]]&amp;BASE[[#This Row],[TipoEvaluacion]]</f>
        <v>AXEL MAXIMINO CHACALIAZA SIGUASEVALUACIÓN</v>
      </c>
      <c r="R143">
        <v>2</v>
      </c>
      <c r="S143" t="s">
        <v>4</v>
      </c>
      <c r="T143" t="s">
        <v>21</v>
      </c>
      <c r="U143" s="20">
        <v>2</v>
      </c>
      <c r="V143" s="20" t="str" cm="1">
        <f t="array" ref="V143">_xlfn.IFS(U143=0,"Prenovato",U143=1,"Novato",U143=2,"Principiante avanzado",U143=3,"Competente",U143=4,"Proficiente",U143=5,"Master")</f>
        <v>Principiante avanzado</v>
      </c>
      <c r="W143" s="20">
        <v>3</v>
      </c>
      <c r="X143" s="20" t="str" cm="1">
        <f t="array" ref="X143">_xlfn.IFS(W143=0,"No evidenciado",W143=1,"Novato",W143=2,"Principiante avanzado",W143=3,"Competente",W143=4,"Proficiente",W143=5,"Master")</f>
        <v>Competente</v>
      </c>
      <c r="Y143" s="20">
        <v>3</v>
      </c>
      <c r="Z143" s="20" t="str" cm="1">
        <f t="array" ref="Z143">_xlfn.IFS(Y143=0,"No evidenciado",Y143=1,"Novato",Y143=2,"Principiante avanzado",Y143=3,"Competente",Y143=4,"Proficiente",Y143=5,"Master")</f>
        <v>Competente</v>
      </c>
      <c r="AA143" s="20">
        <v>3</v>
      </c>
      <c r="AB143" s="20" t="str" cm="1">
        <f t="array" ref="AB143">_xlfn.IFS(AA143=0,"No evidenciado",AA143=1,"Novato",AA143=2,"Principiante avanzado",AA143=3,"Competente",AA143=4,"Proficiente",AA143=5,"Master")</f>
        <v>Competente</v>
      </c>
      <c r="AC143" s="20">
        <v>2</v>
      </c>
      <c r="AD143" s="20" t="str" cm="1">
        <f t="array" ref="AD143">_xlfn.IFS(AC143=0,"Prenovato",AC143=1,"Novato",AC143=2,"Principiante avanzado",AC143=3,"Competente",AC143=4,"Proficiente",AC143=5,"Master")</f>
        <v>Principiante avanzado</v>
      </c>
      <c r="AE143" s="20" t="str">
        <f t="shared" si="29"/>
        <v>EVALUACIÓN</v>
      </c>
    </row>
    <row r="144" spans="1:31" x14ac:dyDescent="0.25">
      <c r="A144" t="s">
        <v>202</v>
      </c>
      <c r="B144" t="s">
        <v>211</v>
      </c>
      <c r="C144" t="s">
        <v>188</v>
      </c>
      <c r="D144" t="s">
        <v>214</v>
      </c>
      <c r="E144" t="s">
        <v>222</v>
      </c>
      <c r="F144" t="s">
        <v>233</v>
      </c>
      <c r="G144" t="s">
        <v>245</v>
      </c>
      <c r="H144" s="4"/>
      <c r="I144" s="1">
        <f t="shared" ca="1" si="25"/>
        <v>1481</v>
      </c>
      <c r="J144" s="1" t="str">
        <f t="shared" ca="1" si="26"/>
        <v>3. Mayor a 6 meses</v>
      </c>
      <c r="K144" t="str">
        <f t="shared" si="27"/>
        <v>NO</v>
      </c>
      <c r="L144" t="s">
        <v>213</v>
      </c>
      <c r="M144" t="s">
        <v>253</v>
      </c>
      <c r="N144" t="s">
        <v>189</v>
      </c>
      <c r="O144" t="s">
        <v>189</v>
      </c>
      <c r="P144" t="str">
        <f t="shared" si="28"/>
        <v>AXEL MAXIMINO CHACALIAZA SIGUASPruebas funcionales en dispositivos móvilesEVALUACIÓN</v>
      </c>
      <c r="Q144" t="str">
        <f>BASE[[#This Row],[NombresCalificado]]&amp;BASE[[#This Row],[TipoEvaluacion]]</f>
        <v>AXEL MAXIMINO CHACALIAZA SIGUASEVALUACIÓN</v>
      </c>
      <c r="R144">
        <v>3</v>
      </c>
      <c r="S144" t="s">
        <v>5</v>
      </c>
      <c r="T144" t="s">
        <v>21</v>
      </c>
      <c r="U144" s="20">
        <v>2</v>
      </c>
      <c r="V144" s="20" t="str" cm="1">
        <f t="array" ref="V144">_xlfn.IFS(U144=0,"Prenovato",U144=1,"Novato",U144=2,"Principiante avanzado",U144=3,"Competente",U144=4,"Proficiente",U144=5,"Master")</f>
        <v>Principiante avanzado</v>
      </c>
      <c r="W144" s="20">
        <v>3</v>
      </c>
      <c r="X144" s="20" t="str" cm="1">
        <f t="array" ref="X144">_xlfn.IFS(W144=0,"No evidenciado",W144=1,"Novato",W144=2,"Principiante avanzado",W144=3,"Competente",W144=4,"Proficiente",W144=5,"Master")</f>
        <v>Competente</v>
      </c>
      <c r="Y144" s="20">
        <v>3</v>
      </c>
      <c r="Z144" s="20" t="str" cm="1">
        <f t="array" ref="Z144">_xlfn.IFS(Y144=0,"No evidenciado",Y144=1,"Novato",Y144=2,"Principiante avanzado",Y144=3,"Competente",Y144=4,"Proficiente",Y144=5,"Master")</f>
        <v>Competente</v>
      </c>
      <c r="AA144" s="20">
        <v>3</v>
      </c>
      <c r="AB144" s="20" t="str" cm="1">
        <f t="array" ref="AB144">_xlfn.IFS(AA144=0,"No evidenciado",AA144=1,"Novato",AA144=2,"Principiante avanzado",AA144=3,"Competente",AA144=4,"Proficiente",AA144=5,"Master")</f>
        <v>Competente</v>
      </c>
      <c r="AC144" s="20">
        <v>2</v>
      </c>
      <c r="AD144" s="20" t="str" cm="1">
        <f t="array" ref="AD144">_xlfn.IFS(AC144=0,"Prenovato",AC144=1,"Novato",AC144=2,"Principiante avanzado",AC144=3,"Competente",AC144=4,"Proficiente",AC144=5,"Master")</f>
        <v>Principiante avanzado</v>
      </c>
      <c r="AE144" s="20" t="str">
        <f t="shared" si="29"/>
        <v>EVALUACIÓN</v>
      </c>
    </row>
    <row r="145" spans="1:31" x14ac:dyDescent="0.25">
      <c r="A145" t="s">
        <v>202</v>
      </c>
      <c r="B145" t="s">
        <v>211</v>
      </c>
      <c r="C145" t="s">
        <v>188</v>
      </c>
      <c r="D145" t="s">
        <v>214</v>
      </c>
      <c r="E145" t="s">
        <v>222</v>
      </c>
      <c r="F145" t="s">
        <v>233</v>
      </c>
      <c r="G145" t="s">
        <v>245</v>
      </c>
      <c r="H145" s="4"/>
      <c r="I145" s="1">
        <f t="shared" ca="1" si="25"/>
        <v>1481</v>
      </c>
      <c r="J145" s="1" t="str">
        <f t="shared" ca="1" si="26"/>
        <v>3. Mayor a 6 meses</v>
      </c>
      <c r="K145" t="str">
        <f t="shared" si="27"/>
        <v>NO</v>
      </c>
      <c r="L145" t="s">
        <v>213</v>
      </c>
      <c r="M145" t="s">
        <v>254</v>
      </c>
      <c r="N145" t="s">
        <v>189</v>
      </c>
      <c r="O145" t="s">
        <v>189</v>
      </c>
      <c r="P145" t="str">
        <f t="shared" si="28"/>
        <v>AXEL MAXIMINO CHACALIAZA SIGUASFundamentos de pruebas de performanceEVALUACIÓN</v>
      </c>
      <c r="Q145" t="str">
        <f>BASE[[#This Row],[NombresCalificado]]&amp;BASE[[#This Row],[TipoEvaluacion]]</f>
        <v>AXEL MAXIMINO CHACALIAZA SIGUASEVALUACIÓN</v>
      </c>
      <c r="R145">
        <v>1</v>
      </c>
      <c r="S145" t="s">
        <v>6</v>
      </c>
      <c r="T145" t="s">
        <v>21</v>
      </c>
      <c r="U145" s="20">
        <v>2</v>
      </c>
      <c r="V145" s="20" t="str" cm="1">
        <f t="array" ref="V145">_xlfn.IFS(U145=0,"Prenovato",U145=1,"Novato",U145=2,"Principiante avanzado",U145=3,"Competente",U145=4,"Proficiente",U145=5,"Master")</f>
        <v>Principiante avanzado</v>
      </c>
      <c r="W145" s="20">
        <v>3</v>
      </c>
      <c r="X145" s="20" t="str" cm="1">
        <f t="array" ref="X145">_xlfn.IFS(W145=0,"No evidenciado",W145=1,"Novato",W145=2,"Principiante avanzado",W145=3,"Competente",W145=4,"Proficiente",W145=5,"Master")</f>
        <v>Competente</v>
      </c>
      <c r="Y145" s="20">
        <v>3</v>
      </c>
      <c r="Z145" s="20" t="str" cm="1">
        <f t="array" ref="Z145">_xlfn.IFS(Y145=0,"No evidenciado",Y145=1,"Novato",Y145=2,"Principiante avanzado",Y145=3,"Competente",Y145=4,"Proficiente",Y145=5,"Master")</f>
        <v>Competente</v>
      </c>
      <c r="AA145" s="20">
        <v>3</v>
      </c>
      <c r="AB145" s="20" t="str" cm="1">
        <f t="array" ref="AB145">_xlfn.IFS(AA145=0,"No evidenciado",AA145=1,"Novato",AA145=2,"Principiante avanzado",AA145=3,"Competente",AA145=4,"Proficiente",AA145=5,"Master")</f>
        <v>Competente</v>
      </c>
      <c r="AC145" s="20">
        <v>2</v>
      </c>
      <c r="AD145" s="20" t="str" cm="1">
        <f t="array" ref="AD145">_xlfn.IFS(AC145=0,"Prenovato",AC145=1,"Novato",AC145=2,"Principiante avanzado",AC145=3,"Competente",AC145=4,"Proficiente",AC145=5,"Master")</f>
        <v>Principiante avanzado</v>
      </c>
      <c r="AE145" s="20" t="str">
        <f t="shared" si="29"/>
        <v>EVALUACIÓN</v>
      </c>
    </row>
    <row r="146" spans="1:31" x14ac:dyDescent="0.25">
      <c r="A146" t="s">
        <v>202</v>
      </c>
      <c r="B146" t="s">
        <v>211</v>
      </c>
      <c r="C146" t="s">
        <v>188</v>
      </c>
      <c r="D146" t="s">
        <v>214</v>
      </c>
      <c r="E146" t="s">
        <v>222</v>
      </c>
      <c r="F146" t="s">
        <v>233</v>
      </c>
      <c r="G146" t="s">
        <v>245</v>
      </c>
      <c r="H146" s="4"/>
      <c r="I146" s="1">
        <f t="shared" ca="1" si="25"/>
        <v>1481</v>
      </c>
      <c r="J146" s="1" t="str">
        <f t="shared" ca="1" si="26"/>
        <v>3. Mayor a 6 meses</v>
      </c>
      <c r="K146" t="str">
        <f t="shared" si="27"/>
        <v>NO</v>
      </c>
      <c r="L146" t="s">
        <v>213</v>
      </c>
      <c r="M146" t="s">
        <v>255</v>
      </c>
      <c r="N146" t="s">
        <v>189</v>
      </c>
      <c r="O146" t="s">
        <v>189</v>
      </c>
      <c r="P146" t="str">
        <f t="shared" si="28"/>
        <v>AXEL MAXIMINO CHACALIAZA SIGUASTécnicas de pruebas de performanceEVALUACIÓN</v>
      </c>
      <c r="Q146" t="str">
        <f>BASE[[#This Row],[NombresCalificado]]&amp;BASE[[#This Row],[TipoEvaluacion]]</f>
        <v>AXEL MAXIMINO CHACALIAZA SIGUASEVALUACIÓN</v>
      </c>
      <c r="R146">
        <v>1</v>
      </c>
      <c r="S146" t="s">
        <v>6</v>
      </c>
      <c r="T146" t="s">
        <v>21</v>
      </c>
      <c r="U146" s="20">
        <v>2</v>
      </c>
      <c r="V146" s="20" t="str" cm="1">
        <f t="array" ref="V146">_xlfn.IFS(U146=0,"Prenovato",U146=1,"Novato",U146=2,"Principiante avanzado",U146=3,"Competente",U146=4,"Proficiente",U146=5,"Master")</f>
        <v>Principiante avanzado</v>
      </c>
      <c r="W146" s="20">
        <v>3</v>
      </c>
      <c r="X146" s="20" t="str" cm="1">
        <f t="array" ref="X146">_xlfn.IFS(W146=0,"No evidenciado",W146=1,"Novato",W146=2,"Principiante avanzado",W146=3,"Competente",W146=4,"Proficiente",W146=5,"Master")</f>
        <v>Competente</v>
      </c>
      <c r="Y146" s="20">
        <v>3</v>
      </c>
      <c r="Z146" s="20" t="str" cm="1">
        <f t="array" ref="Z146">_xlfn.IFS(Y146=0,"No evidenciado",Y146=1,"Novato",Y146=2,"Principiante avanzado",Y146=3,"Competente",Y146=4,"Proficiente",Y146=5,"Master")</f>
        <v>Competente</v>
      </c>
      <c r="AA146" s="20">
        <v>3</v>
      </c>
      <c r="AB146" s="20" t="str" cm="1">
        <f t="array" ref="AB146">_xlfn.IFS(AA146=0,"No evidenciado",AA146=1,"Novato",AA146=2,"Principiante avanzado",AA146=3,"Competente",AA146=4,"Proficiente",AA146=5,"Master")</f>
        <v>Competente</v>
      </c>
      <c r="AC146" s="20">
        <v>2</v>
      </c>
      <c r="AD146" s="20" t="str" cm="1">
        <f t="array" ref="AD146">_xlfn.IFS(AC146=0,"Prenovato",AC146=1,"Novato",AC146=2,"Principiante avanzado",AC146=3,"Competente",AC146=4,"Proficiente",AC146=5,"Master")</f>
        <v>Principiante avanzado</v>
      </c>
      <c r="AE146" s="20" t="str">
        <f t="shared" si="29"/>
        <v>EVALUACIÓN</v>
      </c>
    </row>
    <row r="147" spans="1:31" x14ac:dyDescent="0.25">
      <c r="A147" t="s">
        <v>202</v>
      </c>
      <c r="B147" t="s">
        <v>211</v>
      </c>
      <c r="C147" t="s">
        <v>188</v>
      </c>
      <c r="D147" t="s">
        <v>214</v>
      </c>
      <c r="E147" t="s">
        <v>222</v>
      </c>
      <c r="F147" t="s">
        <v>233</v>
      </c>
      <c r="G147" t="s">
        <v>245</v>
      </c>
      <c r="H147" s="4"/>
      <c r="I147" s="1">
        <f t="shared" ca="1" si="25"/>
        <v>1481</v>
      </c>
      <c r="J147" s="1" t="str">
        <f t="shared" ca="1" si="26"/>
        <v>3. Mayor a 6 meses</v>
      </c>
      <c r="K147" t="str">
        <f t="shared" si="27"/>
        <v>NO</v>
      </c>
      <c r="L147" t="s">
        <v>213</v>
      </c>
      <c r="M147" t="s">
        <v>256</v>
      </c>
      <c r="N147" t="s">
        <v>189</v>
      </c>
      <c r="O147" t="s">
        <v>189</v>
      </c>
      <c r="P147" t="str">
        <f t="shared" si="28"/>
        <v>AXEL MAXIMINO CHACALIAZA SIGUASPruebas de SeguridadEVALUACIÓN</v>
      </c>
      <c r="Q147" t="str">
        <f>BASE[[#This Row],[NombresCalificado]]&amp;BASE[[#This Row],[TipoEvaluacion]]</f>
        <v>AXEL MAXIMINO CHACALIAZA SIGUASEVALUACIÓN</v>
      </c>
      <c r="R147">
        <v>1</v>
      </c>
      <c r="S147" t="s">
        <v>6</v>
      </c>
      <c r="T147" t="s">
        <v>21</v>
      </c>
      <c r="U147" s="20">
        <v>2</v>
      </c>
      <c r="V147" s="20" t="str" cm="1">
        <f t="array" ref="V147">_xlfn.IFS(U147=0,"Prenovato",U147=1,"Novato",U147=2,"Principiante avanzado",U147=3,"Competente",U147=4,"Proficiente",U147=5,"Master")</f>
        <v>Principiante avanzado</v>
      </c>
      <c r="W147" s="20">
        <v>3</v>
      </c>
      <c r="X147" s="20" t="str" cm="1">
        <f t="array" ref="X147">_xlfn.IFS(W147=0,"No evidenciado",W147=1,"Novato",W147=2,"Principiante avanzado",W147=3,"Competente",W147=4,"Proficiente",W147=5,"Master")</f>
        <v>Competente</v>
      </c>
      <c r="Y147" s="20">
        <v>3</v>
      </c>
      <c r="Z147" s="20" t="str" cm="1">
        <f t="array" ref="Z147">_xlfn.IFS(Y147=0,"No evidenciado",Y147=1,"Novato",Y147=2,"Principiante avanzado",Y147=3,"Competente",Y147=4,"Proficiente",Y147=5,"Master")</f>
        <v>Competente</v>
      </c>
      <c r="AA147" s="20">
        <v>3</v>
      </c>
      <c r="AB147" s="20" t="str" cm="1">
        <f t="array" ref="AB147">_xlfn.IFS(AA147=0,"No evidenciado",AA147=1,"Novato",AA147=2,"Principiante avanzado",AA147=3,"Competente",AA147=4,"Proficiente",AA147=5,"Master")</f>
        <v>Competente</v>
      </c>
      <c r="AC147" s="20">
        <v>2</v>
      </c>
      <c r="AD147" s="20" t="str" cm="1">
        <f t="array" ref="AD147">_xlfn.IFS(AC147=0,"Prenovato",AC147=1,"Novato",AC147=2,"Principiante avanzado",AC147=3,"Competente",AC147=4,"Proficiente",AC147=5,"Master")</f>
        <v>Principiante avanzado</v>
      </c>
      <c r="AE147" s="20" t="str">
        <f t="shared" si="29"/>
        <v>EVALUACIÓN</v>
      </c>
    </row>
    <row r="148" spans="1:31" x14ac:dyDescent="0.25">
      <c r="A148" t="s">
        <v>202</v>
      </c>
      <c r="B148" t="s">
        <v>211</v>
      </c>
      <c r="C148" t="s">
        <v>188</v>
      </c>
      <c r="D148" t="s">
        <v>214</v>
      </c>
      <c r="E148" t="s">
        <v>222</v>
      </c>
      <c r="F148" t="s">
        <v>233</v>
      </c>
      <c r="G148" t="s">
        <v>245</v>
      </c>
      <c r="H148" s="4"/>
      <c r="I148" s="1">
        <f t="shared" ca="1" si="25"/>
        <v>1481</v>
      </c>
      <c r="J148" s="1" t="str">
        <f t="shared" ca="1" si="26"/>
        <v>3. Mayor a 6 meses</v>
      </c>
      <c r="K148" t="str">
        <f t="shared" si="27"/>
        <v>NO</v>
      </c>
      <c r="L148" t="s">
        <v>213</v>
      </c>
      <c r="M148" t="s">
        <v>257</v>
      </c>
      <c r="N148" t="s">
        <v>189</v>
      </c>
      <c r="O148" t="s">
        <v>189</v>
      </c>
      <c r="P148" t="str">
        <f t="shared" si="28"/>
        <v>AXEL MAXIMINO CHACALIAZA SIGUASPruebas NO-funcionales en dispositivos móvilesEVALUACIÓN</v>
      </c>
      <c r="Q148" t="str">
        <f>BASE[[#This Row],[NombresCalificado]]&amp;BASE[[#This Row],[TipoEvaluacion]]</f>
        <v>AXEL MAXIMINO CHACALIAZA SIGUASEVALUACIÓN</v>
      </c>
      <c r="R148">
        <v>3</v>
      </c>
      <c r="S148" t="s">
        <v>5</v>
      </c>
      <c r="T148" t="s">
        <v>21</v>
      </c>
      <c r="U148" s="20">
        <v>2</v>
      </c>
      <c r="V148" s="20" t="str" cm="1">
        <f t="array" ref="V148">_xlfn.IFS(U148=0,"Prenovato",U148=1,"Novato",U148=2,"Principiante avanzado",U148=3,"Competente",U148=4,"Proficiente",U148=5,"Master")</f>
        <v>Principiante avanzado</v>
      </c>
      <c r="W148" s="20">
        <v>3</v>
      </c>
      <c r="X148" s="20" t="str" cm="1">
        <f t="array" ref="X148">_xlfn.IFS(W148=0,"No evidenciado",W148=1,"Novato",W148=2,"Principiante avanzado",W148=3,"Competente",W148=4,"Proficiente",W148=5,"Master")</f>
        <v>Competente</v>
      </c>
      <c r="Y148" s="20">
        <v>3</v>
      </c>
      <c r="Z148" s="20" t="str" cm="1">
        <f t="array" ref="Z148">_xlfn.IFS(Y148=0,"No evidenciado",Y148=1,"Novato",Y148=2,"Principiante avanzado",Y148=3,"Competente",Y148=4,"Proficiente",Y148=5,"Master")</f>
        <v>Competente</v>
      </c>
      <c r="AA148" s="20">
        <v>3</v>
      </c>
      <c r="AB148" s="20" t="str" cm="1">
        <f t="array" ref="AB148">_xlfn.IFS(AA148=0,"No evidenciado",AA148=1,"Novato",AA148=2,"Principiante avanzado",AA148=3,"Competente",AA148=4,"Proficiente",AA148=5,"Master")</f>
        <v>Competente</v>
      </c>
      <c r="AC148" s="20">
        <v>2</v>
      </c>
      <c r="AD148" s="20" t="str" cm="1">
        <f t="array" ref="AD148">_xlfn.IFS(AC148=0,"Prenovato",AC148=1,"Novato",AC148=2,"Principiante avanzado",AC148=3,"Competente",AC148=4,"Proficiente",AC148=5,"Master")</f>
        <v>Principiante avanzado</v>
      </c>
      <c r="AE148" s="20" t="str">
        <f t="shared" si="29"/>
        <v>EVALUACIÓN</v>
      </c>
    </row>
    <row r="149" spans="1:31" x14ac:dyDescent="0.25">
      <c r="A149" t="s">
        <v>202</v>
      </c>
      <c r="B149" t="s">
        <v>211</v>
      </c>
      <c r="C149" t="s">
        <v>188</v>
      </c>
      <c r="D149" t="s">
        <v>214</v>
      </c>
      <c r="E149" t="s">
        <v>222</v>
      </c>
      <c r="F149" t="s">
        <v>233</v>
      </c>
      <c r="G149" t="s">
        <v>245</v>
      </c>
      <c r="H149" s="4"/>
      <c r="I149" s="1">
        <f t="shared" ca="1" si="25"/>
        <v>1481</v>
      </c>
      <c r="J149" s="1" t="str">
        <f t="shared" ca="1" si="26"/>
        <v>3. Mayor a 6 meses</v>
      </c>
      <c r="K149" t="str">
        <f t="shared" si="27"/>
        <v>NO</v>
      </c>
      <c r="L149" t="s">
        <v>213</v>
      </c>
      <c r="M149" t="s">
        <v>258</v>
      </c>
      <c r="N149" t="s">
        <v>189</v>
      </c>
      <c r="O149" t="s">
        <v>189</v>
      </c>
      <c r="P149" t="str">
        <f t="shared" si="28"/>
        <v>AXEL MAXIMINO CHACALIAZA SIGUASAdministración de datos de pruebasEVALUACIÓN</v>
      </c>
      <c r="Q149" t="str">
        <f>BASE[[#This Row],[NombresCalificado]]&amp;BASE[[#This Row],[TipoEvaluacion]]</f>
        <v>AXEL MAXIMINO CHACALIAZA SIGUASEVALUACIÓN</v>
      </c>
      <c r="R149">
        <v>3</v>
      </c>
      <c r="S149" t="s">
        <v>5</v>
      </c>
      <c r="T149" t="s">
        <v>21</v>
      </c>
      <c r="U149" s="20">
        <v>2</v>
      </c>
      <c r="V149" s="20" t="str" cm="1">
        <f t="array" ref="V149">_xlfn.IFS(U149=0,"Prenovato",U149=1,"Novato",U149=2,"Principiante avanzado",U149=3,"Competente",U149=4,"Proficiente",U149=5,"Master")</f>
        <v>Principiante avanzado</v>
      </c>
      <c r="W149" s="20">
        <v>3</v>
      </c>
      <c r="X149" s="20" t="str" cm="1">
        <f t="array" ref="X149">_xlfn.IFS(W149=0,"No evidenciado",W149=1,"Novato",W149=2,"Principiante avanzado",W149=3,"Competente",W149=4,"Proficiente",W149=5,"Master")</f>
        <v>Competente</v>
      </c>
      <c r="Y149" s="20">
        <v>3</v>
      </c>
      <c r="Z149" s="20" t="str" cm="1">
        <f t="array" ref="Z149">_xlfn.IFS(Y149=0,"No evidenciado",Y149=1,"Novato",Y149=2,"Principiante avanzado",Y149=3,"Competente",Y149=4,"Proficiente",Y149=5,"Master")</f>
        <v>Competente</v>
      </c>
      <c r="AA149" s="20">
        <v>3</v>
      </c>
      <c r="AB149" s="20" t="str" cm="1">
        <f t="array" ref="AB149">_xlfn.IFS(AA149=0,"No evidenciado",AA149=1,"Novato",AA149=2,"Principiante avanzado",AA149=3,"Competente",AA149=4,"Proficiente",AA149=5,"Master")</f>
        <v>Competente</v>
      </c>
      <c r="AC149" s="20">
        <v>2</v>
      </c>
      <c r="AD149" s="20" t="str" cm="1">
        <f t="array" ref="AD149">_xlfn.IFS(AC149=0,"Prenovato",AC149=1,"Novato",AC149=2,"Principiante avanzado",AC149=3,"Competente",AC149=4,"Proficiente",AC149=5,"Master")</f>
        <v>Principiante avanzado</v>
      </c>
      <c r="AE149" s="20" t="str">
        <f t="shared" si="29"/>
        <v>EVALUACIÓN</v>
      </c>
    </row>
    <row r="150" spans="1:31" x14ac:dyDescent="0.25">
      <c r="A150" t="s">
        <v>202</v>
      </c>
      <c r="B150" t="s">
        <v>211</v>
      </c>
      <c r="C150" t="s">
        <v>188</v>
      </c>
      <c r="D150" t="s">
        <v>214</v>
      </c>
      <c r="E150" t="s">
        <v>222</v>
      </c>
      <c r="F150" t="s">
        <v>233</v>
      </c>
      <c r="G150" t="s">
        <v>245</v>
      </c>
      <c r="H150" s="4"/>
      <c r="I150" s="1">
        <f t="shared" ca="1" si="25"/>
        <v>1481</v>
      </c>
      <c r="J150" s="1" t="str">
        <f t="shared" ca="1" si="26"/>
        <v>3. Mayor a 6 meses</v>
      </c>
      <c r="K150" t="str">
        <f t="shared" si="27"/>
        <v>NO</v>
      </c>
      <c r="L150" t="s">
        <v>213</v>
      </c>
      <c r="M150" t="s">
        <v>259</v>
      </c>
      <c r="N150" t="s">
        <v>189</v>
      </c>
      <c r="O150" t="s">
        <v>189</v>
      </c>
      <c r="P150" t="str">
        <f t="shared" si="28"/>
        <v>AXEL MAXIMINO CHACALIAZA SIGUASAdministración de casos de prueba y escenariosEVALUACIÓN</v>
      </c>
      <c r="Q150" t="str">
        <f>BASE[[#This Row],[NombresCalificado]]&amp;BASE[[#This Row],[TipoEvaluacion]]</f>
        <v>AXEL MAXIMINO CHACALIAZA SIGUASEVALUACIÓN</v>
      </c>
      <c r="R150">
        <v>3</v>
      </c>
      <c r="S150" t="s">
        <v>5</v>
      </c>
      <c r="T150" t="s">
        <v>21</v>
      </c>
      <c r="U150" s="20">
        <v>2</v>
      </c>
      <c r="V150" s="20" t="str" cm="1">
        <f t="array" ref="V150">_xlfn.IFS(U150=0,"Prenovato",U150=1,"Novato",U150=2,"Principiante avanzado",U150=3,"Competente",U150=4,"Proficiente",U150=5,"Master")</f>
        <v>Principiante avanzado</v>
      </c>
      <c r="W150" s="20">
        <v>3</v>
      </c>
      <c r="X150" s="20" t="str" cm="1">
        <f t="array" ref="X150">_xlfn.IFS(W150=0,"No evidenciado",W150=1,"Novato",W150=2,"Principiante avanzado",W150=3,"Competente",W150=4,"Proficiente",W150=5,"Master")</f>
        <v>Competente</v>
      </c>
      <c r="Y150" s="20">
        <v>3</v>
      </c>
      <c r="Z150" s="20" t="str" cm="1">
        <f t="array" ref="Z150">_xlfn.IFS(Y150=0,"No evidenciado",Y150=1,"Novato",Y150=2,"Principiante avanzado",Y150=3,"Competente",Y150=4,"Proficiente",Y150=5,"Master")</f>
        <v>Competente</v>
      </c>
      <c r="AA150" s="20">
        <v>3</v>
      </c>
      <c r="AB150" s="20" t="str" cm="1">
        <f t="array" ref="AB150">_xlfn.IFS(AA150=0,"No evidenciado",AA150=1,"Novato",AA150=2,"Principiante avanzado",AA150=3,"Competente",AA150=4,"Proficiente",AA150=5,"Master")</f>
        <v>Competente</v>
      </c>
      <c r="AC150" s="20">
        <v>2</v>
      </c>
      <c r="AD150" s="20" t="str" cm="1">
        <f t="array" ref="AD150">_xlfn.IFS(AC150=0,"Prenovato",AC150=1,"Novato",AC150=2,"Principiante avanzado",AC150=3,"Competente",AC150=4,"Proficiente",AC150=5,"Master")</f>
        <v>Principiante avanzado</v>
      </c>
      <c r="AE150" s="20" t="str">
        <f t="shared" si="29"/>
        <v>EVALUACIÓN</v>
      </c>
    </row>
    <row r="151" spans="1:31" x14ac:dyDescent="0.25">
      <c r="A151" t="s">
        <v>202</v>
      </c>
      <c r="B151" t="s">
        <v>211</v>
      </c>
      <c r="C151" t="s">
        <v>188</v>
      </c>
      <c r="D151" t="s">
        <v>214</v>
      </c>
      <c r="E151" t="s">
        <v>222</v>
      </c>
      <c r="F151" t="s">
        <v>233</v>
      </c>
      <c r="G151" t="s">
        <v>245</v>
      </c>
      <c r="H151" s="4"/>
      <c r="I151" s="1">
        <f t="shared" ca="1" si="25"/>
        <v>1481</v>
      </c>
      <c r="J151" s="1" t="str">
        <f t="shared" ca="1" si="26"/>
        <v>3. Mayor a 6 meses</v>
      </c>
      <c r="K151" t="str">
        <f t="shared" si="27"/>
        <v>NO</v>
      </c>
      <c r="L151" t="s">
        <v>213</v>
      </c>
      <c r="M151" t="s">
        <v>260</v>
      </c>
      <c r="N151" t="s">
        <v>31</v>
      </c>
      <c r="O151" t="s">
        <v>31</v>
      </c>
      <c r="P151" t="str">
        <f t="shared" si="28"/>
        <v>AXEL MAXIMINO CHACALIAZA SIGUASEstrategias de pruebasEVALUACIÓN</v>
      </c>
      <c r="Q151" t="str">
        <f>BASE[[#This Row],[NombresCalificado]]&amp;BASE[[#This Row],[TipoEvaluacion]]</f>
        <v>AXEL MAXIMINO CHACALIAZA SIGUASEVALUACIÓN</v>
      </c>
      <c r="R151">
        <v>3</v>
      </c>
      <c r="S151" t="s">
        <v>5</v>
      </c>
      <c r="T151" t="s">
        <v>21</v>
      </c>
      <c r="U151" s="20">
        <v>2</v>
      </c>
      <c r="V151" s="20" t="str" cm="1">
        <f t="array" ref="V151">_xlfn.IFS(U151=0,"Prenovato",U151=1,"Novato",U151=2,"Principiante avanzado",U151=3,"Competente",U151=4,"Proficiente",U151=5,"Master")</f>
        <v>Principiante avanzado</v>
      </c>
      <c r="W151" s="20">
        <v>3</v>
      </c>
      <c r="X151" s="20" t="str" cm="1">
        <f t="array" ref="X151">_xlfn.IFS(W151=0,"No evidenciado",W151=1,"Novato",W151=2,"Principiante avanzado",W151=3,"Competente",W151=4,"Proficiente",W151=5,"Master")</f>
        <v>Competente</v>
      </c>
      <c r="Y151" s="20">
        <v>3</v>
      </c>
      <c r="Z151" s="20" t="str" cm="1">
        <f t="array" ref="Z151">_xlfn.IFS(Y151=0,"No evidenciado",Y151=1,"Novato",Y151=2,"Principiante avanzado",Y151=3,"Competente",Y151=4,"Proficiente",Y151=5,"Master")</f>
        <v>Competente</v>
      </c>
      <c r="AA151" s="20">
        <v>3</v>
      </c>
      <c r="AB151" s="20" t="str" cm="1">
        <f t="array" ref="AB151">_xlfn.IFS(AA151=0,"No evidenciado",AA151=1,"Novato",AA151=2,"Principiante avanzado",AA151=3,"Competente",AA151=4,"Proficiente",AA151=5,"Master")</f>
        <v>Competente</v>
      </c>
      <c r="AC151" s="20">
        <v>2</v>
      </c>
      <c r="AD151" s="20" t="str" cm="1">
        <f t="array" ref="AD151">_xlfn.IFS(AC151=0,"Prenovato",AC151=1,"Novato",AC151=2,"Principiante avanzado",AC151=3,"Competente",AC151=4,"Proficiente",AC151=5,"Master")</f>
        <v>Principiante avanzado</v>
      </c>
      <c r="AE151" s="20" t="str">
        <f t="shared" si="29"/>
        <v>EVALUACIÓN</v>
      </c>
    </row>
    <row r="152" spans="1:31" x14ac:dyDescent="0.25">
      <c r="A152" t="s">
        <v>202</v>
      </c>
      <c r="B152" t="s">
        <v>211</v>
      </c>
      <c r="C152" t="s">
        <v>188</v>
      </c>
      <c r="D152" t="s">
        <v>214</v>
      </c>
      <c r="E152" t="s">
        <v>222</v>
      </c>
      <c r="F152" t="s">
        <v>233</v>
      </c>
      <c r="G152" t="s">
        <v>245</v>
      </c>
      <c r="H152" s="4"/>
      <c r="I152" s="1">
        <f t="shared" ca="1" si="25"/>
        <v>1481</v>
      </c>
      <c r="J152" s="1" t="str">
        <f t="shared" ca="1" si="26"/>
        <v>3. Mayor a 6 meses</v>
      </c>
      <c r="K152" t="str">
        <f t="shared" si="27"/>
        <v>NO</v>
      </c>
      <c r="L152" t="s">
        <v>213</v>
      </c>
      <c r="M152" t="s">
        <v>261</v>
      </c>
      <c r="N152" t="s">
        <v>189</v>
      </c>
      <c r="O152" t="s">
        <v>189</v>
      </c>
      <c r="P152" t="str">
        <f t="shared" si="28"/>
        <v>AXEL MAXIMINO CHACALIAZA SIGUASPatrones de diseño de pruebasEVALUACIÓN</v>
      </c>
      <c r="Q152" t="str">
        <f>BASE[[#This Row],[NombresCalificado]]&amp;BASE[[#This Row],[TipoEvaluacion]]</f>
        <v>AXEL MAXIMINO CHACALIAZA SIGUASEVALUACIÓN</v>
      </c>
      <c r="R152">
        <v>2</v>
      </c>
      <c r="S152" t="s">
        <v>4</v>
      </c>
      <c r="T152" t="s">
        <v>21</v>
      </c>
      <c r="U152" s="20">
        <v>2</v>
      </c>
      <c r="V152" s="20" t="str" cm="1">
        <f t="array" ref="V152">_xlfn.IFS(U152=0,"Prenovato",U152=1,"Novato",U152=2,"Principiante avanzado",U152=3,"Competente",U152=4,"Proficiente",U152=5,"Master")</f>
        <v>Principiante avanzado</v>
      </c>
      <c r="W152" s="20">
        <v>3</v>
      </c>
      <c r="X152" s="20" t="str" cm="1">
        <f t="array" ref="X152">_xlfn.IFS(W152=0,"No evidenciado",W152=1,"Novato",W152=2,"Principiante avanzado",W152=3,"Competente",W152=4,"Proficiente",W152=5,"Master")</f>
        <v>Competente</v>
      </c>
      <c r="Y152" s="20">
        <v>3</v>
      </c>
      <c r="Z152" s="20" t="str" cm="1">
        <f t="array" ref="Z152">_xlfn.IFS(Y152=0,"No evidenciado",Y152=1,"Novato",Y152=2,"Principiante avanzado",Y152=3,"Competente",Y152=4,"Proficiente",Y152=5,"Master")</f>
        <v>Competente</v>
      </c>
      <c r="AA152" s="20">
        <v>3</v>
      </c>
      <c r="AB152" s="20" t="str" cm="1">
        <f t="array" ref="AB152">_xlfn.IFS(AA152=0,"No evidenciado",AA152=1,"Novato",AA152=2,"Principiante avanzado",AA152=3,"Competente",AA152=4,"Proficiente",AA152=5,"Master")</f>
        <v>Competente</v>
      </c>
      <c r="AC152" s="20">
        <v>2</v>
      </c>
      <c r="AD152" s="20" t="str" cm="1">
        <f t="array" ref="AD152">_xlfn.IFS(AC152=0,"Prenovato",AC152=1,"Novato",AC152=2,"Principiante avanzado",AC152=3,"Competente",AC152=4,"Proficiente",AC152=5,"Master")</f>
        <v>Principiante avanzado</v>
      </c>
      <c r="AE152" s="20" t="str">
        <f t="shared" si="29"/>
        <v>EVALUACIÓN</v>
      </c>
    </row>
    <row r="153" spans="1:31" x14ac:dyDescent="0.25">
      <c r="A153" t="s">
        <v>202</v>
      </c>
      <c r="B153" t="s">
        <v>211</v>
      </c>
      <c r="C153" t="s">
        <v>188</v>
      </c>
      <c r="D153" t="s">
        <v>214</v>
      </c>
      <c r="E153" t="s">
        <v>222</v>
      </c>
      <c r="F153" t="s">
        <v>233</v>
      </c>
      <c r="G153" t="s">
        <v>245</v>
      </c>
      <c r="H153" s="4"/>
      <c r="I153" s="1">
        <f t="shared" ca="1" si="25"/>
        <v>1481</v>
      </c>
      <c r="J153" s="1" t="str">
        <f t="shared" ca="1" si="26"/>
        <v>3. Mayor a 6 meses</v>
      </c>
      <c r="K153" t="str">
        <f t="shared" si="27"/>
        <v>NO</v>
      </c>
      <c r="L153" t="s">
        <v>213</v>
      </c>
      <c r="M153" t="s">
        <v>262</v>
      </c>
      <c r="N153" t="s">
        <v>31</v>
      </c>
      <c r="O153" t="s">
        <v>31</v>
      </c>
      <c r="P153" t="str">
        <f t="shared" si="28"/>
        <v>AXEL MAXIMINO CHACALIAZA SIGUASPruebas de BackendEVALUACIÓN</v>
      </c>
      <c r="Q153" t="str">
        <f>BASE[[#This Row],[NombresCalificado]]&amp;BASE[[#This Row],[TipoEvaluacion]]</f>
        <v>AXEL MAXIMINO CHACALIAZA SIGUASEVALUACIÓN</v>
      </c>
      <c r="R153">
        <v>3</v>
      </c>
      <c r="S153" t="s">
        <v>5</v>
      </c>
      <c r="T153" t="s">
        <v>21</v>
      </c>
      <c r="U153" s="20">
        <v>2</v>
      </c>
      <c r="V153" s="20" t="str" cm="1">
        <f t="array" ref="V153">_xlfn.IFS(U153=0,"Prenovato",U153=1,"Novato",U153=2,"Principiante avanzado",U153=3,"Competente",U153=4,"Proficiente",U153=5,"Master")</f>
        <v>Principiante avanzado</v>
      </c>
      <c r="W153" s="20">
        <v>3</v>
      </c>
      <c r="X153" s="20" t="str" cm="1">
        <f t="array" ref="X153">_xlfn.IFS(W153=0,"No evidenciado",W153=1,"Novato",W153=2,"Principiante avanzado",W153=3,"Competente",W153=4,"Proficiente",W153=5,"Master")</f>
        <v>Competente</v>
      </c>
      <c r="Y153" s="20">
        <v>3</v>
      </c>
      <c r="Z153" s="20" t="str" cm="1">
        <f t="array" ref="Z153">_xlfn.IFS(Y153=0,"No evidenciado",Y153=1,"Novato",Y153=2,"Principiante avanzado",Y153=3,"Competente",Y153=4,"Proficiente",Y153=5,"Master")</f>
        <v>Competente</v>
      </c>
      <c r="AA153" s="20">
        <v>3</v>
      </c>
      <c r="AB153" s="20" t="str" cm="1">
        <f t="array" ref="AB153">_xlfn.IFS(AA153=0,"No evidenciado",AA153=1,"Novato",AA153=2,"Principiante avanzado",AA153=3,"Competente",AA153=4,"Proficiente",AA153=5,"Master")</f>
        <v>Competente</v>
      </c>
      <c r="AC153" s="20">
        <v>2</v>
      </c>
      <c r="AD153" s="20" t="str" cm="1">
        <f t="array" ref="AD153">_xlfn.IFS(AC153=0,"Prenovato",AC153=1,"Novato",AC153=2,"Principiante avanzado",AC153=3,"Competente",AC153=4,"Proficiente",AC153=5,"Master")</f>
        <v>Principiante avanzado</v>
      </c>
      <c r="AE153" s="20" t="str">
        <f t="shared" si="29"/>
        <v>EVALUACIÓN</v>
      </c>
    </row>
    <row r="154" spans="1:31" x14ac:dyDescent="0.25">
      <c r="A154" t="s">
        <v>202</v>
      </c>
      <c r="B154" t="s">
        <v>211</v>
      </c>
      <c r="C154" t="s">
        <v>188</v>
      </c>
      <c r="D154" t="s">
        <v>214</v>
      </c>
      <c r="E154" t="s">
        <v>222</v>
      </c>
      <c r="F154" t="s">
        <v>233</v>
      </c>
      <c r="G154" t="s">
        <v>245</v>
      </c>
      <c r="H154" s="4"/>
      <c r="I154" s="1">
        <f t="shared" ca="1" si="25"/>
        <v>1481</v>
      </c>
      <c r="J154" s="1" t="str">
        <f t="shared" ca="1" si="26"/>
        <v>3. Mayor a 6 meses</v>
      </c>
      <c r="K154" t="str">
        <f t="shared" si="27"/>
        <v>NO</v>
      </c>
      <c r="L154" t="s">
        <v>213</v>
      </c>
      <c r="M154" t="s">
        <v>263</v>
      </c>
      <c r="N154" t="s">
        <v>31</v>
      </c>
      <c r="O154" t="s">
        <v>31</v>
      </c>
      <c r="P154" t="str">
        <f t="shared" si="28"/>
        <v>AXEL MAXIMINO CHACALIAZA SIGUASPruebas web de escritorioEVALUACIÓN</v>
      </c>
      <c r="Q154" t="str">
        <f>BASE[[#This Row],[NombresCalificado]]&amp;BASE[[#This Row],[TipoEvaluacion]]</f>
        <v>AXEL MAXIMINO CHACALIAZA SIGUASEVALUACIÓN</v>
      </c>
      <c r="R154">
        <v>3</v>
      </c>
      <c r="S154" t="s">
        <v>5</v>
      </c>
      <c r="T154" t="s">
        <v>21</v>
      </c>
      <c r="U154" s="20">
        <v>2</v>
      </c>
      <c r="V154" s="20" t="str" cm="1">
        <f t="array" ref="V154">_xlfn.IFS(U154=0,"Prenovato",U154=1,"Novato",U154=2,"Principiante avanzado",U154=3,"Competente",U154=4,"Proficiente",U154=5,"Master")</f>
        <v>Principiante avanzado</v>
      </c>
      <c r="W154" s="20">
        <v>3</v>
      </c>
      <c r="X154" s="20" t="str" cm="1">
        <f t="array" ref="X154">_xlfn.IFS(W154=0,"No evidenciado",W154=1,"Novato",W154=2,"Principiante avanzado",W154=3,"Competente",W154=4,"Proficiente",W154=5,"Master")</f>
        <v>Competente</v>
      </c>
      <c r="Y154" s="20">
        <v>3</v>
      </c>
      <c r="Z154" s="20" t="str" cm="1">
        <f t="array" ref="Z154">_xlfn.IFS(Y154=0,"No evidenciado",Y154=1,"Novato",Y154=2,"Principiante avanzado",Y154=3,"Competente",Y154=4,"Proficiente",Y154=5,"Master")</f>
        <v>Competente</v>
      </c>
      <c r="AA154" s="20">
        <v>3</v>
      </c>
      <c r="AB154" s="20" t="str" cm="1">
        <f t="array" ref="AB154">_xlfn.IFS(AA154=0,"No evidenciado",AA154=1,"Novato",AA154=2,"Principiante avanzado",AA154=3,"Competente",AA154=4,"Proficiente",AA154=5,"Master")</f>
        <v>Competente</v>
      </c>
      <c r="AC154" s="20">
        <v>2</v>
      </c>
      <c r="AD154" s="20" t="str" cm="1">
        <f t="array" ref="AD154">_xlfn.IFS(AC154=0,"Prenovato",AC154=1,"Novato",AC154=2,"Principiante avanzado",AC154=3,"Competente",AC154=4,"Proficiente",AC154=5,"Master")</f>
        <v>Principiante avanzado</v>
      </c>
      <c r="AE154" s="20" t="str">
        <f t="shared" si="29"/>
        <v>EVALUACIÓN</v>
      </c>
    </row>
    <row r="155" spans="1:31" x14ac:dyDescent="0.25">
      <c r="A155" t="s">
        <v>199</v>
      </c>
      <c r="B155" t="s">
        <v>208</v>
      </c>
      <c r="C155" t="s">
        <v>188</v>
      </c>
      <c r="D155" t="s">
        <v>214</v>
      </c>
      <c r="E155" t="s">
        <v>223</v>
      </c>
      <c r="F155" t="s">
        <v>234</v>
      </c>
      <c r="G155" t="s">
        <v>246</v>
      </c>
      <c r="H155" s="4"/>
      <c r="I155" s="1">
        <f t="shared" ca="1" si="25"/>
        <v>1481</v>
      </c>
      <c r="J155" s="1" t="str">
        <f t="shared" ca="1" si="26"/>
        <v>3. Mayor a 6 meses</v>
      </c>
      <c r="K155" t="str">
        <f t="shared" si="27"/>
        <v>NO</v>
      </c>
      <c r="L155" t="s">
        <v>213</v>
      </c>
      <c r="M155" t="s">
        <v>60</v>
      </c>
      <c r="N155" t="s">
        <v>189</v>
      </c>
      <c r="O155" t="s">
        <v>189</v>
      </c>
      <c r="P155" t="str">
        <f t="shared" si="28"/>
        <v>ALEX ANDERSSON FERNANDEZ BERMEOProgramaciónEVALUACIÓN</v>
      </c>
      <c r="Q155" t="str">
        <f>BASE[[#This Row],[NombresCalificado]]&amp;BASE[[#This Row],[TipoEvaluacion]]</f>
        <v>ALEX ANDERSSON FERNANDEZ BERMEOEVALUACIÓN</v>
      </c>
      <c r="R155">
        <v>2</v>
      </c>
      <c r="S155" t="s">
        <v>4</v>
      </c>
      <c r="T155" t="s">
        <v>21</v>
      </c>
      <c r="U155" s="20">
        <v>1</v>
      </c>
      <c r="V155" s="20" t="str" cm="1">
        <f t="array" ref="V155">_xlfn.IFS(U155=0,"Prenovato",U155=1,"Novato",U155=2,"Principiante avanzado",U155=3,"Competente",U155=4,"Proficiente",U155=5,"Master")</f>
        <v>Novato</v>
      </c>
      <c r="W155" s="20">
        <v>3</v>
      </c>
      <c r="X155" s="20" t="str" cm="1">
        <f t="array" ref="X155">_xlfn.IFS(W155=0,"No evidenciado",W155=1,"Novato",W155=2,"Principiante avanzado",W155=3,"Competente",W155=4,"Proficiente",W155=5,"Master")</f>
        <v>Competente</v>
      </c>
      <c r="Y155" s="20">
        <v>2</v>
      </c>
      <c r="Z155" s="20" t="str" cm="1">
        <f t="array" ref="Z155">_xlfn.IFS(Y155=0,"No evidenciado",Y155=1,"Novato",Y155=2,"Principiante avanzado",Y155=3,"Competente",Y155=4,"Proficiente",Y155=5,"Master")</f>
        <v>Principiante avanzado</v>
      </c>
      <c r="AA155" s="20">
        <v>3</v>
      </c>
      <c r="AB155" s="20" t="str" cm="1">
        <f t="array" ref="AB155">_xlfn.IFS(AA155=0,"No evidenciado",AA155=1,"Novato",AA155=2,"Principiante avanzado",AA155=3,"Competente",AA155=4,"Proficiente",AA155=5,"Master")</f>
        <v>Competente</v>
      </c>
      <c r="AC155" s="20">
        <v>1</v>
      </c>
      <c r="AD155" s="20" t="str" cm="1">
        <f t="array" ref="AD155">_xlfn.IFS(AC155=0,"Prenovato",AC155=1,"Novato",AC155=2,"Principiante avanzado",AC155=3,"Competente",AC155=4,"Proficiente",AC155=5,"Master")</f>
        <v>Novato</v>
      </c>
      <c r="AE155" s="20" t="str">
        <f t="shared" si="29"/>
        <v>EVALUACIÓN</v>
      </c>
    </row>
    <row r="156" spans="1:31" x14ac:dyDescent="0.25">
      <c r="A156" t="s">
        <v>199</v>
      </c>
      <c r="B156" t="s">
        <v>208</v>
      </c>
      <c r="C156" t="s">
        <v>188</v>
      </c>
      <c r="D156" t="s">
        <v>214</v>
      </c>
      <c r="E156" t="s">
        <v>223</v>
      </c>
      <c r="F156" t="s">
        <v>234</v>
      </c>
      <c r="G156" t="s">
        <v>246</v>
      </c>
      <c r="H156" s="4"/>
      <c r="I156" s="1">
        <f t="shared" ca="1" si="25"/>
        <v>1481</v>
      </c>
      <c r="J156" s="1" t="str">
        <f t="shared" ca="1" si="26"/>
        <v>3. Mayor a 6 meses</v>
      </c>
      <c r="K156" t="str">
        <f t="shared" si="27"/>
        <v>NO</v>
      </c>
      <c r="L156" t="s">
        <v>213</v>
      </c>
      <c r="M156" t="s">
        <v>61</v>
      </c>
      <c r="N156" t="s">
        <v>189</v>
      </c>
      <c r="O156" t="s">
        <v>189</v>
      </c>
      <c r="P156" t="str">
        <f t="shared" si="28"/>
        <v>ALEX ANDERSSON FERNANDEZ BERMEOControl de versionesEVALUACIÓN</v>
      </c>
      <c r="Q156" t="str">
        <f>BASE[[#This Row],[NombresCalificado]]&amp;BASE[[#This Row],[TipoEvaluacion]]</f>
        <v>ALEX ANDERSSON FERNANDEZ BERMEOEVALUACIÓN</v>
      </c>
      <c r="R156">
        <v>3</v>
      </c>
      <c r="S156" t="s">
        <v>5</v>
      </c>
      <c r="T156" t="s">
        <v>21</v>
      </c>
      <c r="U156" s="20">
        <v>1</v>
      </c>
      <c r="V156" s="20" t="str" cm="1">
        <f t="array" ref="V156">_xlfn.IFS(U156=0,"Prenovato",U156=1,"Novato",U156=2,"Principiante avanzado",U156=3,"Competente",U156=4,"Proficiente",U156=5,"Master")</f>
        <v>Novato</v>
      </c>
      <c r="W156" s="20">
        <v>3</v>
      </c>
      <c r="X156" s="20" t="str" cm="1">
        <f t="array" ref="X156">_xlfn.IFS(W156=0,"No evidenciado",W156=1,"Novato",W156=2,"Principiante avanzado",W156=3,"Competente",W156=4,"Proficiente",W156=5,"Master")</f>
        <v>Competente</v>
      </c>
      <c r="Y156" s="20">
        <v>2</v>
      </c>
      <c r="Z156" s="20" t="str" cm="1">
        <f t="array" ref="Z156">_xlfn.IFS(Y156=0,"No evidenciado",Y156=1,"Novato",Y156=2,"Principiante avanzado",Y156=3,"Competente",Y156=4,"Proficiente",Y156=5,"Master")</f>
        <v>Principiante avanzado</v>
      </c>
      <c r="AA156" s="20">
        <v>3</v>
      </c>
      <c r="AB156" s="20" t="str" cm="1">
        <f t="array" ref="AB156">_xlfn.IFS(AA156=0,"No evidenciado",AA156=1,"Novato",AA156=2,"Principiante avanzado",AA156=3,"Competente",AA156=4,"Proficiente",AA156=5,"Master")</f>
        <v>Competente</v>
      </c>
      <c r="AC156" s="20">
        <v>1</v>
      </c>
      <c r="AD156" s="20" t="str" cm="1">
        <f t="array" ref="AD156">_xlfn.IFS(AC156=0,"Prenovato",AC156=1,"Novato",AC156=2,"Principiante avanzado",AC156=3,"Competente",AC156=4,"Proficiente",AC156=5,"Master")</f>
        <v>Novato</v>
      </c>
      <c r="AE156" s="20" t="str">
        <f t="shared" si="29"/>
        <v>EVALUACIÓN</v>
      </c>
    </row>
    <row r="157" spans="1:31" x14ac:dyDescent="0.25">
      <c r="A157" t="s">
        <v>199</v>
      </c>
      <c r="B157" t="s">
        <v>208</v>
      </c>
      <c r="C157" t="s">
        <v>188</v>
      </c>
      <c r="D157" t="s">
        <v>214</v>
      </c>
      <c r="E157" t="s">
        <v>223</v>
      </c>
      <c r="F157" t="s">
        <v>234</v>
      </c>
      <c r="G157" t="s">
        <v>246</v>
      </c>
      <c r="H157" s="4"/>
      <c r="I157" s="1">
        <f t="shared" ca="1" si="25"/>
        <v>1481</v>
      </c>
      <c r="J157" s="1" t="str">
        <f t="shared" ca="1" si="26"/>
        <v>3. Mayor a 6 meses</v>
      </c>
      <c r="K157" t="str">
        <f t="shared" si="27"/>
        <v>NO</v>
      </c>
      <c r="L157" t="s">
        <v>213</v>
      </c>
      <c r="M157" t="s">
        <v>253</v>
      </c>
      <c r="N157" t="s">
        <v>189</v>
      </c>
      <c r="O157" t="s">
        <v>189</v>
      </c>
      <c r="P157" t="str">
        <f t="shared" si="28"/>
        <v>ALEX ANDERSSON FERNANDEZ BERMEOPruebas funcionales en dispositivos móvilesEVALUACIÓN</v>
      </c>
      <c r="Q157" t="str">
        <f>BASE[[#This Row],[NombresCalificado]]&amp;BASE[[#This Row],[TipoEvaluacion]]</f>
        <v>ALEX ANDERSSON FERNANDEZ BERMEOEVALUACIÓN</v>
      </c>
      <c r="R157">
        <v>2</v>
      </c>
      <c r="S157" t="s">
        <v>4</v>
      </c>
      <c r="T157" t="s">
        <v>21</v>
      </c>
      <c r="U157" s="20">
        <v>1</v>
      </c>
      <c r="V157" s="20" t="str" cm="1">
        <f t="array" ref="V157">_xlfn.IFS(U157=0,"Prenovato",U157=1,"Novato",U157=2,"Principiante avanzado",U157=3,"Competente",U157=4,"Proficiente",U157=5,"Master")</f>
        <v>Novato</v>
      </c>
      <c r="W157" s="20">
        <v>3</v>
      </c>
      <c r="X157" s="20" t="str" cm="1">
        <f t="array" ref="X157">_xlfn.IFS(W157=0,"No evidenciado",W157=1,"Novato",W157=2,"Principiante avanzado",W157=3,"Competente",W157=4,"Proficiente",W157=5,"Master")</f>
        <v>Competente</v>
      </c>
      <c r="Y157" s="20">
        <v>2</v>
      </c>
      <c r="Z157" s="20" t="str" cm="1">
        <f t="array" ref="Z157">_xlfn.IFS(Y157=0,"No evidenciado",Y157=1,"Novato",Y157=2,"Principiante avanzado",Y157=3,"Competente",Y157=4,"Proficiente",Y157=5,"Master")</f>
        <v>Principiante avanzado</v>
      </c>
      <c r="AA157" s="20">
        <v>3</v>
      </c>
      <c r="AB157" s="20" t="str" cm="1">
        <f t="array" ref="AB157">_xlfn.IFS(AA157=0,"No evidenciado",AA157=1,"Novato",AA157=2,"Principiante avanzado",AA157=3,"Competente",AA157=4,"Proficiente",AA157=5,"Master")</f>
        <v>Competente</v>
      </c>
      <c r="AC157" s="20">
        <v>1</v>
      </c>
      <c r="AD157" s="20" t="str" cm="1">
        <f t="array" ref="AD157">_xlfn.IFS(AC157=0,"Prenovato",AC157=1,"Novato",AC157=2,"Principiante avanzado",AC157=3,"Competente",AC157=4,"Proficiente",AC157=5,"Master")</f>
        <v>Novato</v>
      </c>
      <c r="AE157" s="20" t="str">
        <f t="shared" si="29"/>
        <v>EVALUACIÓN</v>
      </c>
    </row>
    <row r="158" spans="1:31" x14ac:dyDescent="0.25">
      <c r="A158" t="s">
        <v>199</v>
      </c>
      <c r="B158" t="s">
        <v>208</v>
      </c>
      <c r="C158" t="s">
        <v>188</v>
      </c>
      <c r="D158" t="s">
        <v>214</v>
      </c>
      <c r="E158" t="s">
        <v>223</v>
      </c>
      <c r="F158" t="s">
        <v>234</v>
      </c>
      <c r="G158" t="s">
        <v>246</v>
      </c>
      <c r="H158" s="4"/>
      <c r="I158" s="1">
        <f t="shared" ca="1" si="25"/>
        <v>1481</v>
      </c>
      <c r="J158" s="1" t="str">
        <f t="shared" ca="1" si="26"/>
        <v>3. Mayor a 6 meses</v>
      </c>
      <c r="K158" t="str">
        <f t="shared" si="27"/>
        <v>NO</v>
      </c>
      <c r="L158" t="s">
        <v>213</v>
      </c>
      <c r="M158" t="s">
        <v>254</v>
      </c>
      <c r="N158" t="s">
        <v>189</v>
      </c>
      <c r="O158" t="s">
        <v>189</v>
      </c>
      <c r="P158" t="str">
        <f t="shared" si="28"/>
        <v>ALEX ANDERSSON FERNANDEZ BERMEOFundamentos de pruebas de performanceEVALUACIÓN</v>
      </c>
      <c r="Q158" t="str">
        <f>BASE[[#This Row],[NombresCalificado]]&amp;BASE[[#This Row],[TipoEvaluacion]]</f>
        <v>ALEX ANDERSSON FERNANDEZ BERMEOEVALUACIÓN</v>
      </c>
      <c r="R158">
        <v>4</v>
      </c>
      <c r="S158" t="s">
        <v>7</v>
      </c>
      <c r="T158" t="s">
        <v>21</v>
      </c>
      <c r="U158" s="20">
        <v>1</v>
      </c>
      <c r="V158" s="20" t="str" cm="1">
        <f t="array" ref="V158">_xlfn.IFS(U158=0,"Prenovato",U158=1,"Novato",U158=2,"Principiante avanzado",U158=3,"Competente",U158=4,"Proficiente",U158=5,"Master")</f>
        <v>Novato</v>
      </c>
      <c r="W158" s="20">
        <v>3</v>
      </c>
      <c r="X158" s="20" t="str" cm="1">
        <f t="array" ref="X158">_xlfn.IFS(W158=0,"No evidenciado",W158=1,"Novato",W158=2,"Principiante avanzado",W158=3,"Competente",W158=4,"Proficiente",W158=5,"Master")</f>
        <v>Competente</v>
      </c>
      <c r="Y158" s="20">
        <v>2</v>
      </c>
      <c r="Z158" s="20" t="str" cm="1">
        <f t="array" ref="Z158">_xlfn.IFS(Y158=0,"No evidenciado",Y158=1,"Novato",Y158=2,"Principiante avanzado",Y158=3,"Competente",Y158=4,"Proficiente",Y158=5,"Master")</f>
        <v>Principiante avanzado</v>
      </c>
      <c r="AA158" s="20">
        <v>3</v>
      </c>
      <c r="AB158" s="20" t="str" cm="1">
        <f t="array" ref="AB158">_xlfn.IFS(AA158=0,"No evidenciado",AA158=1,"Novato",AA158=2,"Principiante avanzado",AA158=3,"Competente",AA158=4,"Proficiente",AA158=5,"Master")</f>
        <v>Competente</v>
      </c>
      <c r="AC158" s="20">
        <v>1</v>
      </c>
      <c r="AD158" s="20" t="str" cm="1">
        <f t="array" ref="AD158">_xlfn.IFS(AC158=0,"Prenovato",AC158=1,"Novato",AC158=2,"Principiante avanzado",AC158=3,"Competente",AC158=4,"Proficiente",AC158=5,"Master")</f>
        <v>Novato</v>
      </c>
      <c r="AE158" s="20" t="str">
        <f t="shared" si="29"/>
        <v>EVALUACIÓN</v>
      </c>
    </row>
    <row r="159" spans="1:31" x14ac:dyDescent="0.25">
      <c r="A159" t="s">
        <v>199</v>
      </c>
      <c r="B159" t="s">
        <v>208</v>
      </c>
      <c r="C159" t="s">
        <v>188</v>
      </c>
      <c r="D159" t="s">
        <v>214</v>
      </c>
      <c r="E159" t="s">
        <v>223</v>
      </c>
      <c r="F159" t="s">
        <v>234</v>
      </c>
      <c r="G159" t="s">
        <v>246</v>
      </c>
      <c r="H159" s="4"/>
      <c r="I159" s="1">
        <f t="shared" ca="1" si="25"/>
        <v>1481</v>
      </c>
      <c r="J159" s="1" t="str">
        <f t="shared" ca="1" si="26"/>
        <v>3. Mayor a 6 meses</v>
      </c>
      <c r="K159" t="str">
        <f t="shared" si="27"/>
        <v>NO</v>
      </c>
      <c r="L159" t="s">
        <v>213</v>
      </c>
      <c r="M159" t="s">
        <v>257</v>
      </c>
      <c r="N159" t="s">
        <v>189</v>
      </c>
      <c r="O159" t="s">
        <v>189</v>
      </c>
      <c r="P159" t="str">
        <f t="shared" si="28"/>
        <v>ALEX ANDERSSON FERNANDEZ BERMEOPruebas NO-funcionales en dispositivos móvilesEVALUACIÓN</v>
      </c>
      <c r="Q159" t="str">
        <f>BASE[[#This Row],[NombresCalificado]]&amp;BASE[[#This Row],[TipoEvaluacion]]</f>
        <v>ALEX ANDERSSON FERNANDEZ BERMEOEVALUACIÓN</v>
      </c>
      <c r="R159">
        <v>2</v>
      </c>
      <c r="S159" t="s">
        <v>4</v>
      </c>
      <c r="T159" t="s">
        <v>21</v>
      </c>
      <c r="U159" s="20">
        <v>1</v>
      </c>
      <c r="V159" s="20" t="str" cm="1">
        <f t="array" ref="V159">_xlfn.IFS(U159=0,"Prenovato",U159=1,"Novato",U159=2,"Principiante avanzado",U159=3,"Competente",U159=4,"Proficiente",U159=5,"Master")</f>
        <v>Novato</v>
      </c>
      <c r="W159" s="20">
        <v>3</v>
      </c>
      <c r="X159" s="20" t="str" cm="1">
        <f t="array" ref="X159">_xlfn.IFS(W159=0,"No evidenciado",W159=1,"Novato",W159=2,"Principiante avanzado",W159=3,"Competente",W159=4,"Proficiente",W159=5,"Master")</f>
        <v>Competente</v>
      </c>
      <c r="Y159" s="20">
        <v>2</v>
      </c>
      <c r="Z159" s="20" t="str" cm="1">
        <f t="array" ref="Z159">_xlfn.IFS(Y159=0,"No evidenciado",Y159=1,"Novato",Y159=2,"Principiante avanzado",Y159=3,"Competente",Y159=4,"Proficiente",Y159=5,"Master")</f>
        <v>Principiante avanzado</v>
      </c>
      <c r="AA159" s="20">
        <v>3</v>
      </c>
      <c r="AB159" s="20" t="str" cm="1">
        <f t="array" ref="AB159">_xlfn.IFS(AA159=0,"No evidenciado",AA159=1,"Novato",AA159=2,"Principiante avanzado",AA159=3,"Competente",AA159=4,"Proficiente",AA159=5,"Master")</f>
        <v>Competente</v>
      </c>
      <c r="AC159" s="20">
        <v>1</v>
      </c>
      <c r="AD159" s="20" t="str" cm="1">
        <f t="array" ref="AD159">_xlfn.IFS(AC159=0,"Prenovato",AC159=1,"Novato",AC159=2,"Principiante avanzado",AC159=3,"Competente",AC159=4,"Proficiente",AC159=5,"Master")</f>
        <v>Novato</v>
      </c>
      <c r="AE159" s="20" t="str">
        <f t="shared" si="29"/>
        <v>EVALUACIÓN</v>
      </c>
    </row>
    <row r="160" spans="1:31" x14ac:dyDescent="0.25">
      <c r="A160" t="s">
        <v>199</v>
      </c>
      <c r="B160" t="s">
        <v>208</v>
      </c>
      <c r="C160" t="s">
        <v>188</v>
      </c>
      <c r="D160" t="s">
        <v>214</v>
      </c>
      <c r="E160" t="s">
        <v>223</v>
      </c>
      <c r="F160" t="s">
        <v>234</v>
      </c>
      <c r="G160" t="s">
        <v>246</v>
      </c>
      <c r="H160" s="4"/>
      <c r="I160" s="1">
        <f t="shared" ca="1" si="25"/>
        <v>1481</v>
      </c>
      <c r="J160" s="1" t="str">
        <f t="shared" ca="1" si="26"/>
        <v>3. Mayor a 6 meses</v>
      </c>
      <c r="K160" t="str">
        <f t="shared" si="27"/>
        <v>NO</v>
      </c>
      <c r="L160" t="s">
        <v>213</v>
      </c>
      <c r="M160" t="s">
        <v>249</v>
      </c>
      <c r="N160" t="s">
        <v>189</v>
      </c>
      <c r="O160" t="s">
        <v>189</v>
      </c>
      <c r="P160" t="str">
        <f t="shared" si="28"/>
        <v>ALEX ANDERSSON FERNANDEZ BERMEODevOps para pruebasEVALUACIÓN</v>
      </c>
      <c r="Q160" t="str">
        <f>BASE[[#This Row],[NombresCalificado]]&amp;BASE[[#This Row],[TipoEvaluacion]]</f>
        <v>ALEX ANDERSSON FERNANDEZ BERMEOEVALUACIÓN</v>
      </c>
      <c r="R160">
        <v>2</v>
      </c>
      <c r="S160" t="s">
        <v>4</v>
      </c>
      <c r="T160" t="s">
        <v>21</v>
      </c>
      <c r="U160" s="20">
        <v>1</v>
      </c>
      <c r="V160" s="20" t="str" cm="1">
        <f t="array" ref="V160">_xlfn.IFS(U160=0,"Prenovato",U160=1,"Novato",U160=2,"Principiante avanzado",U160=3,"Competente",U160=4,"Proficiente",U160=5,"Master")</f>
        <v>Novato</v>
      </c>
      <c r="W160" s="20">
        <v>3</v>
      </c>
      <c r="X160" s="20" t="str" cm="1">
        <f t="array" ref="X160">_xlfn.IFS(W160=0,"No evidenciado",W160=1,"Novato",W160=2,"Principiante avanzado",W160=3,"Competente",W160=4,"Proficiente",W160=5,"Master")</f>
        <v>Competente</v>
      </c>
      <c r="Y160" s="20">
        <v>2</v>
      </c>
      <c r="Z160" s="20" t="str" cm="1">
        <f t="array" ref="Z160">_xlfn.IFS(Y160=0,"No evidenciado",Y160=1,"Novato",Y160=2,"Principiante avanzado",Y160=3,"Competente",Y160=4,"Proficiente",Y160=5,"Master")</f>
        <v>Principiante avanzado</v>
      </c>
      <c r="AA160" s="20">
        <v>3</v>
      </c>
      <c r="AB160" s="20" t="str" cm="1">
        <f t="array" ref="AB160">_xlfn.IFS(AA160=0,"No evidenciado",AA160=1,"Novato",AA160=2,"Principiante avanzado",AA160=3,"Competente",AA160=4,"Proficiente",AA160=5,"Master")</f>
        <v>Competente</v>
      </c>
      <c r="AC160" s="20">
        <v>1</v>
      </c>
      <c r="AD160" s="20" t="str" cm="1">
        <f t="array" ref="AD160">_xlfn.IFS(AC160=0,"Prenovato",AC160=1,"Novato",AC160=2,"Principiante avanzado",AC160=3,"Competente",AC160=4,"Proficiente",AC160=5,"Master")</f>
        <v>Novato</v>
      </c>
      <c r="AE160" s="20" t="str">
        <f t="shared" si="29"/>
        <v>EVALUACIÓN</v>
      </c>
    </row>
    <row r="161" spans="1:31" x14ac:dyDescent="0.25">
      <c r="A161" t="s">
        <v>199</v>
      </c>
      <c r="B161" t="s">
        <v>208</v>
      </c>
      <c r="C161" t="s">
        <v>188</v>
      </c>
      <c r="D161" t="s">
        <v>214</v>
      </c>
      <c r="E161" t="s">
        <v>223</v>
      </c>
      <c r="F161" t="s">
        <v>234</v>
      </c>
      <c r="G161" t="s">
        <v>246</v>
      </c>
      <c r="H161" s="4"/>
      <c r="I161" s="1">
        <f t="shared" ca="1" si="25"/>
        <v>1481</v>
      </c>
      <c r="J161" s="1" t="str">
        <f t="shared" ca="1" si="26"/>
        <v>3. Mayor a 6 meses</v>
      </c>
      <c r="K161" t="str">
        <f t="shared" si="27"/>
        <v>NO</v>
      </c>
      <c r="L161" t="s">
        <v>213</v>
      </c>
      <c r="M161" t="s">
        <v>256</v>
      </c>
      <c r="N161" t="s">
        <v>189</v>
      </c>
      <c r="O161" t="s">
        <v>189</v>
      </c>
      <c r="P161" t="str">
        <f t="shared" si="28"/>
        <v>ALEX ANDERSSON FERNANDEZ BERMEOPruebas de SeguridadEVALUACIÓN</v>
      </c>
      <c r="Q161" t="str">
        <f>BASE[[#This Row],[NombresCalificado]]&amp;BASE[[#This Row],[TipoEvaluacion]]</f>
        <v>ALEX ANDERSSON FERNANDEZ BERMEOEVALUACIÓN</v>
      </c>
      <c r="R161">
        <v>2</v>
      </c>
      <c r="S161" t="s">
        <v>4</v>
      </c>
      <c r="T161" t="s">
        <v>21</v>
      </c>
      <c r="U161" s="20">
        <v>1</v>
      </c>
      <c r="V161" s="20" t="str" cm="1">
        <f t="array" ref="V161">_xlfn.IFS(U161=0,"Prenovato",U161=1,"Novato",U161=2,"Principiante avanzado",U161=3,"Competente",U161=4,"Proficiente",U161=5,"Master")</f>
        <v>Novato</v>
      </c>
      <c r="W161" s="20">
        <v>3</v>
      </c>
      <c r="X161" s="20" t="str" cm="1">
        <f t="array" ref="X161">_xlfn.IFS(W161=0,"No evidenciado",W161=1,"Novato",W161=2,"Principiante avanzado",W161=3,"Competente",W161=4,"Proficiente",W161=5,"Master")</f>
        <v>Competente</v>
      </c>
      <c r="Y161" s="20">
        <v>2</v>
      </c>
      <c r="Z161" s="20" t="str" cm="1">
        <f t="array" ref="Z161">_xlfn.IFS(Y161=0,"No evidenciado",Y161=1,"Novato",Y161=2,"Principiante avanzado",Y161=3,"Competente",Y161=4,"Proficiente",Y161=5,"Master")</f>
        <v>Principiante avanzado</v>
      </c>
      <c r="AA161" s="20">
        <v>3</v>
      </c>
      <c r="AB161" s="20" t="str" cm="1">
        <f t="array" ref="AB161">_xlfn.IFS(AA161=0,"No evidenciado",AA161=1,"Novato",AA161=2,"Principiante avanzado",AA161=3,"Competente",AA161=4,"Proficiente",AA161=5,"Master")</f>
        <v>Competente</v>
      </c>
      <c r="AC161" s="20">
        <v>1</v>
      </c>
      <c r="AD161" s="20" t="str" cm="1">
        <f t="array" ref="AD161">_xlfn.IFS(AC161=0,"Prenovato",AC161=1,"Novato",AC161=2,"Principiante avanzado",AC161=3,"Competente",AC161=4,"Proficiente",AC161=5,"Master")</f>
        <v>Novato</v>
      </c>
      <c r="AE161" s="20" t="str">
        <f t="shared" si="29"/>
        <v>EVALUACIÓN</v>
      </c>
    </row>
    <row r="162" spans="1:31" x14ac:dyDescent="0.25">
      <c r="A162" t="s">
        <v>199</v>
      </c>
      <c r="B162" t="s">
        <v>208</v>
      </c>
      <c r="C162" t="s">
        <v>188</v>
      </c>
      <c r="D162" t="s">
        <v>214</v>
      </c>
      <c r="E162" t="s">
        <v>223</v>
      </c>
      <c r="F162" t="s">
        <v>234</v>
      </c>
      <c r="G162" t="s">
        <v>246</v>
      </c>
      <c r="H162" s="4"/>
      <c r="I162" s="1">
        <f t="shared" ca="1" si="25"/>
        <v>1481</v>
      </c>
      <c r="J162" s="1" t="str">
        <f t="shared" ca="1" si="26"/>
        <v>3. Mayor a 6 meses</v>
      </c>
      <c r="K162" t="str">
        <f t="shared" si="27"/>
        <v>NO</v>
      </c>
      <c r="L162" t="s">
        <v>213</v>
      </c>
      <c r="M162" t="s">
        <v>250</v>
      </c>
      <c r="N162" t="s">
        <v>31</v>
      </c>
      <c r="O162" t="s">
        <v>31</v>
      </c>
      <c r="P162" t="str">
        <f t="shared" si="28"/>
        <v>ALEX ANDERSSON FERNANDEZ BERMEOISTQBEVALUACIÓN</v>
      </c>
      <c r="Q162" t="str">
        <f>BASE[[#This Row],[NombresCalificado]]&amp;BASE[[#This Row],[TipoEvaluacion]]</f>
        <v>ALEX ANDERSSON FERNANDEZ BERMEOEVALUACIÓN</v>
      </c>
      <c r="R162">
        <v>3</v>
      </c>
      <c r="S162" t="s">
        <v>5</v>
      </c>
      <c r="T162" t="s">
        <v>21</v>
      </c>
      <c r="U162" s="20">
        <v>1</v>
      </c>
      <c r="V162" s="20" t="str" cm="1">
        <f t="array" ref="V162">_xlfn.IFS(U162=0,"Prenovato",U162=1,"Novato",U162=2,"Principiante avanzado",U162=3,"Competente",U162=4,"Proficiente",U162=5,"Master")</f>
        <v>Novato</v>
      </c>
      <c r="W162" s="20">
        <v>3</v>
      </c>
      <c r="X162" s="20" t="str" cm="1">
        <f t="array" ref="X162">_xlfn.IFS(W162=0,"No evidenciado",W162=1,"Novato",W162=2,"Principiante avanzado",W162=3,"Competente",W162=4,"Proficiente",W162=5,"Master")</f>
        <v>Competente</v>
      </c>
      <c r="Y162" s="20">
        <v>2</v>
      </c>
      <c r="Z162" s="20" t="str" cm="1">
        <f t="array" ref="Z162">_xlfn.IFS(Y162=0,"No evidenciado",Y162=1,"Novato",Y162=2,"Principiante avanzado",Y162=3,"Competente",Y162=4,"Proficiente",Y162=5,"Master")</f>
        <v>Principiante avanzado</v>
      </c>
      <c r="AA162" s="20">
        <v>3</v>
      </c>
      <c r="AB162" s="20" t="str" cm="1">
        <f t="array" ref="AB162">_xlfn.IFS(AA162=0,"No evidenciado",AA162=1,"Novato",AA162=2,"Principiante avanzado",AA162=3,"Competente",AA162=4,"Proficiente",AA162=5,"Master")</f>
        <v>Competente</v>
      </c>
      <c r="AC162" s="20">
        <v>1</v>
      </c>
      <c r="AD162" s="20" t="str" cm="1">
        <f t="array" ref="AD162">_xlfn.IFS(AC162=0,"Prenovato",AC162=1,"Novato",AC162=2,"Principiante avanzado",AC162=3,"Competente",AC162=4,"Proficiente",AC162=5,"Master")</f>
        <v>Novato</v>
      </c>
      <c r="AE162" s="20" t="str">
        <f t="shared" si="29"/>
        <v>EVALUACIÓN</v>
      </c>
    </row>
    <row r="163" spans="1:31" x14ac:dyDescent="0.25">
      <c r="A163" t="s">
        <v>199</v>
      </c>
      <c r="B163" t="s">
        <v>208</v>
      </c>
      <c r="C163" t="s">
        <v>188</v>
      </c>
      <c r="D163" t="s">
        <v>214</v>
      </c>
      <c r="E163" t="s">
        <v>223</v>
      </c>
      <c r="F163" t="s">
        <v>234</v>
      </c>
      <c r="G163" t="s">
        <v>246</v>
      </c>
      <c r="H163" s="4"/>
      <c r="I163" s="1">
        <f t="shared" ca="1" si="25"/>
        <v>1481</v>
      </c>
      <c r="J163" s="1" t="str">
        <f t="shared" ca="1" si="26"/>
        <v>3. Mayor a 6 meses</v>
      </c>
      <c r="K163" t="str">
        <f t="shared" si="27"/>
        <v>NO</v>
      </c>
      <c r="L163" t="s">
        <v>213</v>
      </c>
      <c r="M163" t="s">
        <v>251</v>
      </c>
      <c r="N163" t="s">
        <v>31</v>
      </c>
      <c r="O163" t="s">
        <v>31</v>
      </c>
      <c r="P163" t="str">
        <f t="shared" si="28"/>
        <v>ALEX ANDERSSON FERNANDEZ BERMEOTécnicas de pruebasEVALUACIÓN</v>
      </c>
      <c r="Q163" t="str">
        <f>BASE[[#This Row],[NombresCalificado]]&amp;BASE[[#This Row],[TipoEvaluacion]]</f>
        <v>ALEX ANDERSSON FERNANDEZ BERMEOEVALUACIÓN</v>
      </c>
      <c r="R163">
        <v>2</v>
      </c>
      <c r="S163" t="s">
        <v>4</v>
      </c>
      <c r="T163" t="s">
        <v>21</v>
      </c>
      <c r="U163" s="20">
        <v>1</v>
      </c>
      <c r="V163" s="20" t="str" cm="1">
        <f t="array" ref="V163">_xlfn.IFS(U163=0,"Prenovato",U163=1,"Novato",U163=2,"Principiante avanzado",U163=3,"Competente",U163=4,"Proficiente",U163=5,"Master")</f>
        <v>Novato</v>
      </c>
      <c r="W163" s="20">
        <v>3</v>
      </c>
      <c r="X163" s="20" t="str" cm="1">
        <f t="array" ref="X163">_xlfn.IFS(W163=0,"No evidenciado",W163=1,"Novato",W163=2,"Principiante avanzado",W163=3,"Competente",W163=4,"Proficiente",W163=5,"Master")</f>
        <v>Competente</v>
      </c>
      <c r="Y163" s="20">
        <v>2</v>
      </c>
      <c r="Z163" s="20" t="str" cm="1">
        <f t="array" ref="Z163">_xlfn.IFS(Y163=0,"No evidenciado",Y163=1,"Novato",Y163=2,"Principiante avanzado",Y163=3,"Competente",Y163=4,"Proficiente",Y163=5,"Master")</f>
        <v>Principiante avanzado</v>
      </c>
      <c r="AA163" s="20">
        <v>3</v>
      </c>
      <c r="AB163" s="20" t="str" cm="1">
        <f t="array" ref="AB163">_xlfn.IFS(AA163=0,"No evidenciado",AA163=1,"Novato",AA163=2,"Principiante avanzado",AA163=3,"Competente",AA163=4,"Proficiente",AA163=5,"Master")</f>
        <v>Competente</v>
      </c>
      <c r="AC163" s="20">
        <v>1</v>
      </c>
      <c r="AD163" s="20" t="str" cm="1">
        <f t="array" ref="AD163">_xlfn.IFS(AC163=0,"Prenovato",AC163=1,"Novato",AC163=2,"Principiante avanzado",AC163=3,"Competente",AC163=4,"Proficiente",AC163=5,"Master")</f>
        <v>Novato</v>
      </c>
      <c r="AE163" s="20" t="str">
        <f t="shared" si="29"/>
        <v>EVALUACIÓN</v>
      </c>
    </row>
    <row r="164" spans="1:31" x14ac:dyDescent="0.25">
      <c r="A164" t="s">
        <v>199</v>
      </c>
      <c r="B164" t="s">
        <v>208</v>
      </c>
      <c r="C164" t="s">
        <v>188</v>
      </c>
      <c r="D164" t="s">
        <v>214</v>
      </c>
      <c r="E164" t="s">
        <v>223</v>
      </c>
      <c r="F164" t="s">
        <v>234</v>
      </c>
      <c r="G164" t="s">
        <v>246</v>
      </c>
      <c r="H164" s="4"/>
      <c r="I164" s="1">
        <f t="shared" ca="1" si="25"/>
        <v>1481</v>
      </c>
      <c r="J164" s="1" t="str">
        <f t="shared" ca="1" si="26"/>
        <v>3. Mayor a 6 meses</v>
      </c>
      <c r="K164" t="str">
        <f t="shared" si="27"/>
        <v>NO</v>
      </c>
      <c r="L164" t="s">
        <v>213</v>
      </c>
      <c r="M164" t="s">
        <v>258</v>
      </c>
      <c r="N164" t="s">
        <v>189</v>
      </c>
      <c r="O164" t="s">
        <v>189</v>
      </c>
      <c r="P164" t="str">
        <f t="shared" si="28"/>
        <v>ALEX ANDERSSON FERNANDEZ BERMEOAdministración de datos de pruebasEVALUACIÓN</v>
      </c>
      <c r="Q164" t="str">
        <f>BASE[[#This Row],[NombresCalificado]]&amp;BASE[[#This Row],[TipoEvaluacion]]</f>
        <v>ALEX ANDERSSON FERNANDEZ BERMEOEVALUACIÓN</v>
      </c>
      <c r="R164">
        <v>3</v>
      </c>
      <c r="S164" t="s">
        <v>5</v>
      </c>
      <c r="T164" t="s">
        <v>21</v>
      </c>
      <c r="U164" s="20">
        <v>1</v>
      </c>
      <c r="V164" s="20" t="str" cm="1">
        <f t="array" ref="V164">_xlfn.IFS(U164=0,"Prenovato",U164=1,"Novato",U164=2,"Principiante avanzado",U164=3,"Competente",U164=4,"Proficiente",U164=5,"Master")</f>
        <v>Novato</v>
      </c>
      <c r="W164" s="20">
        <v>3</v>
      </c>
      <c r="X164" s="20" t="str" cm="1">
        <f t="array" ref="X164">_xlfn.IFS(W164=0,"No evidenciado",W164=1,"Novato",W164=2,"Principiante avanzado",W164=3,"Competente",W164=4,"Proficiente",W164=5,"Master")</f>
        <v>Competente</v>
      </c>
      <c r="Y164" s="20">
        <v>2</v>
      </c>
      <c r="Z164" s="20" t="str" cm="1">
        <f t="array" ref="Z164">_xlfn.IFS(Y164=0,"No evidenciado",Y164=1,"Novato",Y164=2,"Principiante avanzado",Y164=3,"Competente",Y164=4,"Proficiente",Y164=5,"Master")</f>
        <v>Principiante avanzado</v>
      </c>
      <c r="AA164" s="20">
        <v>3</v>
      </c>
      <c r="AB164" s="20" t="str" cm="1">
        <f t="array" ref="AB164">_xlfn.IFS(AA164=0,"No evidenciado",AA164=1,"Novato",AA164=2,"Principiante avanzado",AA164=3,"Competente",AA164=4,"Proficiente",AA164=5,"Master")</f>
        <v>Competente</v>
      </c>
      <c r="AC164" s="20">
        <v>1</v>
      </c>
      <c r="AD164" s="20" t="str" cm="1">
        <f t="array" ref="AD164">_xlfn.IFS(AC164=0,"Prenovato",AC164=1,"Novato",AC164=2,"Principiante avanzado",AC164=3,"Competente",AC164=4,"Proficiente",AC164=5,"Master")</f>
        <v>Novato</v>
      </c>
      <c r="AE164" s="20" t="str">
        <f t="shared" si="29"/>
        <v>EVALUACIÓN</v>
      </c>
    </row>
    <row r="165" spans="1:31" x14ac:dyDescent="0.25">
      <c r="A165" t="s">
        <v>199</v>
      </c>
      <c r="B165" t="s">
        <v>208</v>
      </c>
      <c r="C165" t="s">
        <v>188</v>
      </c>
      <c r="D165" t="s">
        <v>214</v>
      </c>
      <c r="E165" t="s">
        <v>223</v>
      </c>
      <c r="F165" t="s">
        <v>234</v>
      </c>
      <c r="G165" t="s">
        <v>246</v>
      </c>
      <c r="H165" s="4"/>
      <c r="I165" s="1">
        <f t="shared" ca="1" si="25"/>
        <v>1481</v>
      </c>
      <c r="J165" s="1" t="str">
        <f t="shared" ca="1" si="26"/>
        <v>3. Mayor a 6 meses</v>
      </c>
      <c r="K165" t="str">
        <f t="shared" si="27"/>
        <v>NO</v>
      </c>
      <c r="L165" t="s">
        <v>213</v>
      </c>
      <c r="M165" t="s">
        <v>259</v>
      </c>
      <c r="N165" t="s">
        <v>189</v>
      </c>
      <c r="O165" t="s">
        <v>189</v>
      </c>
      <c r="P165" t="str">
        <f t="shared" si="28"/>
        <v>ALEX ANDERSSON FERNANDEZ BERMEOAdministración de casos de prueba y escenariosEVALUACIÓN</v>
      </c>
      <c r="Q165" t="str">
        <f>BASE[[#This Row],[NombresCalificado]]&amp;BASE[[#This Row],[TipoEvaluacion]]</f>
        <v>ALEX ANDERSSON FERNANDEZ BERMEOEVALUACIÓN</v>
      </c>
      <c r="R165">
        <v>2</v>
      </c>
      <c r="S165" t="s">
        <v>4</v>
      </c>
      <c r="T165" t="s">
        <v>21</v>
      </c>
      <c r="U165" s="20">
        <v>1</v>
      </c>
      <c r="V165" s="20" t="str" cm="1">
        <f t="array" ref="V165">_xlfn.IFS(U165=0,"Prenovato",U165=1,"Novato",U165=2,"Principiante avanzado",U165=3,"Competente",U165=4,"Proficiente",U165=5,"Master")</f>
        <v>Novato</v>
      </c>
      <c r="W165" s="20">
        <v>3</v>
      </c>
      <c r="X165" s="20" t="str" cm="1">
        <f t="array" ref="X165">_xlfn.IFS(W165=0,"No evidenciado",W165=1,"Novato",W165=2,"Principiante avanzado",W165=3,"Competente",W165=4,"Proficiente",W165=5,"Master")</f>
        <v>Competente</v>
      </c>
      <c r="Y165" s="20">
        <v>2</v>
      </c>
      <c r="Z165" s="20" t="str" cm="1">
        <f t="array" ref="Z165">_xlfn.IFS(Y165=0,"No evidenciado",Y165=1,"Novato",Y165=2,"Principiante avanzado",Y165=3,"Competente",Y165=4,"Proficiente",Y165=5,"Master")</f>
        <v>Principiante avanzado</v>
      </c>
      <c r="AA165" s="20">
        <v>3</v>
      </c>
      <c r="AB165" s="20" t="str" cm="1">
        <f t="array" ref="AB165">_xlfn.IFS(AA165=0,"No evidenciado",AA165=1,"Novato",AA165=2,"Principiante avanzado",AA165=3,"Competente",AA165=4,"Proficiente",AA165=5,"Master")</f>
        <v>Competente</v>
      </c>
      <c r="AC165" s="20">
        <v>1</v>
      </c>
      <c r="AD165" s="20" t="str" cm="1">
        <f t="array" ref="AD165">_xlfn.IFS(AC165=0,"Prenovato",AC165=1,"Novato",AC165=2,"Principiante avanzado",AC165=3,"Competente",AC165=4,"Proficiente",AC165=5,"Master")</f>
        <v>Novato</v>
      </c>
      <c r="AE165" s="20" t="str">
        <f t="shared" si="29"/>
        <v>EVALUACIÓN</v>
      </c>
    </row>
    <row r="166" spans="1:31" x14ac:dyDescent="0.25">
      <c r="A166" t="s">
        <v>199</v>
      </c>
      <c r="B166" t="s">
        <v>208</v>
      </c>
      <c r="C166" t="s">
        <v>188</v>
      </c>
      <c r="D166" t="s">
        <v>214</v>
      </c>
      <c r="E166" t="s">
        <v>223</v>
      </c>
      <c r="F166" t="s">
        <v>234</v>
      </c>
      <c r="G166" t="s">
        <v>246</v>
      </c>
      <c r="H166" s="4"/>
      <c r="I166" s="1">
        <f t="shared" ca="1" si="25"/>
        <v>1481</v>
      </c>
      <c r="J166" s="1" t="str">
        <f t="shared" ca="1" si="26"/>
        <v>3. Mayor a 6 meses</v>
      </c>
      <c r="K166" t="str">
        <f t="shared" si="27"/>
        <v>NO</v>
      </c>
      <c r="L166" t="s">
        <v>213</v>
      </c>
      <c r="M166" t="s">
        <v>263</v>
      </c>
      <c r="N166" t="s">
        <v>31</v>
      </c>
      <c r="O166" t="s">
        <v>31</v>
      </c>
      <c r="P166" t="str">
        <f t="shared" si="28"/>
        <v>ALEX ANDERSSON FERNANDEZ BERMEOPruebas web de escritorioEVALUACIÓN</v>
      </c>
      <c r="Q166" t="str">
        <f>BASE[[#This Row],[NombresCalificado]]&amp;BASE[[#This Row],[TipoEvaluacion]]</f>
        <v>ALEX ANDERSSON FERNANDEZ BERMEOEVALUACIÓN</v>
      </c>
      <c r="R166">
        <v>2</v>
      </c>
      <c r="S166" t="s">
        <v>4</v>
      </c>
      <c r="T166" t="s">
        <v>21</v>
      </c>
      <c r="U166" s="20">
        <v>1</v>
      </c>
      <c r="V166" s="20" t="str" cm="1">
        <f t="array" ref="V166">_xlfn.IFS(U166=0,"Prenovato",U166=1,"Novato",U166=2,"Principiante avanzado",U166=3,"Competente",U166=4,"Proficiente",U166=5,"Master")</f>
        <v>Novato</v>
      </c>
      <c r="W166" s="20">
        <v>3</v>
      </c>
      <c r="X166" s="20" t="str" cm="1">
        <f t="array" ref="X166">_xlfn.IFS(W166=0,"No evidenciado",W166=1,"Novato",W166=2,"Principiante avanzado",W166=3,"Competente",W166=4,"Proficiente",W166=5,"Master")</f>
        <v>Competente</v>
      </c>
      <c r="Y166" s="20">
        <v>2</v>
      </c>
      <c r="Z166" s="20" t="str" cm="1">
        <f t="array" ref="Z166">_xlfn.IFS(Y166=0,"No evidenciado",Y166=1,"Novato",Y166=2,"Principiante avanzado",Y166=3,"Competente",Y166=4,"Proficiente",Y166=5,"Master")</f>
        <v>Principiante avanzado</v>
      </c>
      <c r="AA166" s="20">
        <v>3</v>
      </c>
      <c r="AB166" s="20" t="str" cm="1">
        <f t="array" ref="AB166">_xlfn.IFS(AA166=0,"No evidenciado",AA166=1,"Novato",AA166=2,"Principiante avanzado",AA166=3,"Competente",AA166=4,"Proficiente",AA166=5,"Master")</f>
        <v>Competente</v>
      </c>
      <c r="AC166" s="20">
        <v>1</v>
      </c>
      <c r="AD166" s="20" t="str" cm="1">
        <f t="array" ref="AD166">_xlfn.IFS(AC166=0,"Prenovato",AC166=1,"Novato",AC166=2,"Principiante avanzado",AC166=3,"Competente",AC166=4,"Proficiente",AC166=5,"Master")</f>
        <v>Novato</v>
      </c>
      <c r="AE166" s="20" t="str">
        <f t="shared" si="29"/>
        <v>EVALUACIÓN</v>
      </c>
    </row>
    <row r="167" spans="1:31" x14ac:dyDescent="0.25">
      <c r="A167" t="s">
        <v>199</v>
      </c>
      <c r="B167" t="s">
        <v>208</v>
      </c>
      <c r="C167" t="s">
        <v>188</v>
      </c>
      <c r="D167" t="s">
        <v>214</v>
      </c>
      <c r="E167" t="s">
        <v>223</v>
      </c>
      <c r="F167" t="s">
        <v>234</v>
      </c>
      <c r="G167" t="s">
        <v>246</v>
      </c>
      <c r="H167" s="4"/>
      <c r="I167" s="1">
        <f t="shared" ca="1" si="25"/>
        <v>1481</v>
      </c>
      <c r="J167" s="1" t="str">
        <f t="shared" ca="1" si="26"/>
        <v>3. Mayor a 6 meses</v>
      </c>
      <c r="K167" t="str">
        <f t="shared" si="27"/>
        <v>NO</v>
      </c>
      <c r="L167" t="s">
        <v>213</v>
      </c>
      <c r="M167" t="s">
        <v>262</v>
      </c>
      <c r="N167" t="s">
        <v>31</v>
      </c>
      <c r="O167" t="s">
        <v>31</v>
      </c>
      <c r="P167" t="str">
        <f t="shared" si="28"/>
        <v>ALEX ANDERSSON FERNANDEZ BERMEOPruebas de BackendEVALUACIÓN</v>
      </c>
      <c r="Q167" t="str">
        <f>BASE[[#This Row],[NombresCalificado]]&amp;BASE[[#This Row],[TipoEvaluacion]]</f>
        <v>ALEX ANDERSSON FERNANDEZ BERMEOEVALUACIÓN</v>
      </c>
      <c r="R167">
        <v>2</v>
      </c>
      <c r="S167" t="s">
        <v>4</v>
      </c>
      <c r="T167" t="s">
        <v>21</v>
      </c>
      <c r="U167" s="20">
        <v>1</v>
      </c>
      <c r="V167" s="20" t="str" cm="1">
        <f t="array" ref="V167">_xlfn.IFS(U167=0,"Prenovato",U167=1,"Novato",U167=2,"Principiante avanzado",U167=3,"Competente",U167=4,"Proficiente",U167=5,"Master")</f>
        <v>Novato</v>
      </c>
      <c r="W167" s="20">
        <v>3</v>
      </c>
      <c r="X167" s="20" t="str" cm="1">
        <f t="array" ref="X167">_xlfn.IFS(W167=0,"No evidenciado",W167=1,"Novato",W167=2,"Principiante avanzado",W167=3,"Competente",W167=4,"Proficiente",W167=5,"Master")</f>
        <v>Competente</v>
      </c>
      <c r="Y167" s="20">
        <v>2</v>
      </c>
      <c r="Z167" s="20" t="str" cm="1">
        <f t="array" ref="Z167">_xlfn.IFS(Y167=0,"No evidenciado",Y167=1,"Novato",Y167=2,"Principiante avanzado",Y167=3,"Competente",Y167=4,"Proficiente",Y167=5,"Master")</f>
        <v>Principiante avanzado</v>
      </c>
      <c r="AA167" s="20">
        <v>3</v>
      </c>
      <c r="AB167" s="20" t="str" cm="1">
        <f t="array" ref="AB167">_xlfn.IFS(AA167=0,"No evidenciado",AA167=1,"Novato",AA167=2,"Principiante avanzado",AA167=3,"Competente",AA167=4,"Proficiente",AA167=5,"Master")</f>
        <v>Competente</v>
      </c>
      <c r="AC167" s="20">
        <v>1</v>
      </c>
      <c r="AD167" s="20" t="str" cm="1">
        <f t="array" ref="AD167">_xlfn.IFS(AC167=0,"Prenovato",AC167=1,"Novato",AC167=2,"Principiante avanzado",AC167=3,"Competente",AC167=4,"Proficiente",AC167=5,"Master")</f>
        <v>Novato</v>
      </c>
      <c r="AE167" s="20" t="str">
        <f t="shared" si="29"/>
        <v>EVALUACIÓN</v>
      </c>
    </row>
    <row r="168" spans="1:31" x14ac:dyDescent="0.25">
      <c r="A168" t="s">
        <v>199</v>
      </c>
      <c r="B168" t="s">
        <v>208</v>
      </c>
      <c r="C168" t="s">
        <v>188</v>
      </c>
      <c r="D168" t="s">
        <v>214</v>
      </c>
      <c r="E168" t="s">
        <v>223</v>
      </c>
      <c r="F168" t="s">
        <v>234</v>
      </c>
      <c r="G168" t="s">
        <v>246</v>
      </c>
      <c r="H168" s="4"/>
      <c r="I168" s="1">
        <f t="shared" ca="1" si="25"/>
        <v>1481</v>
      </c>
      <c r="J168" s="1" t="str">
        <f t="shared" ca="1" si="26"/>
        <v>3. Mayor a 6 meses</v>
      </c>
      <c r="K168" t="str">
        <f t="shared" si="27"/>
        <v>NO</v>
      </c>
      <c r="L168" t="s">
        <v>213</v>
      </c>
      <c r="M168" t="s">
        <v>255</v>
      </c>
      <c r="N168" t="s">
        <v>189</v>
      </c>
      <c r="O168" t="s">
        <v>189</v>
      </c>
      <c r="P168" t="str">
        <f t="shared" si="28"/>
        <v>ALEX ANDERSSON FERNANDEZ BERMEOTécnicas de pruebas de performanceEVALUACIÓN</v>
      </c>
      <c r="Q168" t="str">
        <f>BASE[[#This Row],[NombresCalificado]]&amp;BASE[[#This Row],[TipoEvaluacion]]</f>
        <v>ALEX ANDERSSON FERNANDEZ BERMEOEVALUACIÓN</v>
      </c>
      <c r="R168">
        <v>3</v>
      </c>
      <c r="S168" t="s">
        <v>5</v>
      </c>
      <c r="T168" t="s">
        <v>21</v>
      </c>
      <c r="U168" s="20">
        <v>1</v>
      </c>
      <c r="V168" s="20" t="str" cm="1">
        <f t="array" ref="V168">_xlfn.IFS(U168=0,"Prenovato",U168=1,"Novato",U168=2,"Principiante avanzado",U168=3,"Competente",U168=4,"Proficiente",U168=5,"Master")</f>
        <v>Novato</v>
      </c>
      <c r="W168" s="20">
        <v>3</v>
      </c>
      <c r="X168" s="20" t="str" cm="1">
        <f t="array" ref="X168">_xlfn.IFS(W168=0,"No evidenciado",W168=1,"Novato",W168=2,"Principiante avanzado",W168=3,"Competente",W168=4,"Proficiente",W168=5,"Master")</f>
        <v>Competente</v>
      </c>
      <c r="Y168" s="20">
        <v>2</v>
      </c>
      <c r="Z168" s="20" t="str" cm="1">
        <f t="array" ref="Z168">_xlfn.IFS(Y168=0,"No evidenciado",Y168=1,"Novato",Y168=2,"Principiante avanzado",Y168=3,"Competente",Y168=4,"Proficiente",Y168=5,"Master")</f>
        <v>Principiante avanzado</v>
      </c>
      <c r="AA168" s="20">
        <v>3</v>
      </c>
      <c r="AB168" s="20" t="str" cm="1">
        <f t="array" ref="AB168">_xlfn.IFS(AA168=0,"No evidenciado",AA168=1,"Novato",AA168=2,"Principiante avanzado",AA168=3,"Competente",AA168=4,"Proficiente",AA168=5,"Master")</f>
        <v>Competente</v>
      </c>
      <c r="AC168" s="20">
        <v>1</v>
      </c>
      <c r="AD168" s="20" t="str" cm="1">
        <f t="array" ref="AD168">_xlfn.IFS(AC168=0,"Prenovato",AC168=1,"Novato",AC168=2,"Principiante avanzado",AC168=3,"Competente",AC168=4,"Proficiente",AC168=5,"Master")</f>
        <v>Novato</v>
      </c>
      <c r="AE168" s="20" t="str">
        <f t="shared" si="29"/>
        <v>EVALUACIÓN</v>
      </c>
    </row>
    <row r="169" spans="1:31" x14ac:dyDescent="0.25">
      <c r="A169" t="s">
        <v>199</v>
      </c>
      <c r="B169" t="s">
        <v>208</v>
      </c>
      <c r="C169" t="s">
        <v>188</v>
      </c>
      <c r="D169" t="s">
        <v>214</v>
      </c>
      <c r="E169" t="s">
        <v>223</v>
      </c>
      <c r="F169" t="s">
        <v>234</v>
      </c>
      <c r="G169" t="s">
        <v>246</v>
      </c>
      <c r="H169" s="4"/>
      <c r="I169" s="1">
        <f t="shared" ca="1" si="25"/>
        <v>1481</v>
      </c>
      <c r="J169" s="1" t="str">
        <f t="shared" ca="1" si="26"/>
        <v>3. Mayor a 6 meses</v>
      </c>
      <c r="K169" t="str">
        <f t="shared" si="27"/>
        <v>NO</v>
      </c>
      <c r="L169" t="s">
        <v>213</v>
      </c>
      <c r="M169" t="s">
        <v>261</v>
      </c>
      <c r="N169" t="s">
        <v>189</v>
      </c>
      <c r="O169" t="s">
        <v>189</v>
      </c>
      <c r="P169" t="str">
        <f t="shared" si="28"/>
        <v>ALEX ANDERSSON FERNANDEZ BERMEOPatrones de diseño de pruebasEVALUACIÓN</v>
      </c>
      <c r="Q169" t="str">
        <f>BASE[[#This Row],[NombresCalificado]]&amp;BASE[[#This Row],[TipoEvaluacion]]</f>
        <v>ALEX ANDERSSON FERNANDEZ BERMEOEVALUACIÓN</v>
      </c>
      <c r="R169">
        <v>2</v>
      </c>
      <c r="S169" t="s">
        <v>4</v>
      </c>
      <c r="T169" t="s">
        <v>21</v>
      </c>
      <c r="U169" s="20">
        <v>1</v>
      </c>
      <c r="V169" s="20" t="str" cm="1">
        <f t="array" ref="V169">_xlfn.IFS(U169=0,"Prenovato",U169=1,"Novato",U169=2,"Principiante avanzado",U169=3,"Competente",U169=4,"Proficiente",U169=5,"Master")</f>
        <v>Novato</v>
      </c>
      <c r="W169" s="20">
        <v>3</v>
      </c>
      <c r="X169" s="20" t="str" cm="1">
        <f t="array" ref="X169">_xlfn.IFS(W169=0,"No evidenciado",W169=1,"Novato",W169=2,"Principiante avanzado",W169=3,"Competente",W169=4,"Proficiente",W169=5,"Master")</f>
        <v>Competente</v>
      </c>
      <c r="Y169" s="20">
        <v>2</v>
      </c>
      <c r="Z169" s="20" t="str" cm="1">
        <f t="array" ref="Z169">_xlfn.IFS(Y169=0,"No evidenciado",Y169=1,"Novato",Y169=2,"Principiante avanzado",Y169=3,"Competente",Y169=4,"Proficiente",Y169=5,"Master")</f>
        <v>Principiante avanzado</v>
      </c>
      <c r="AA169" s="20">
        <v>3</v>
      </c>
      <c r="AB169" s="20" t="str" cm="1">
        <f t="array" ref="AB169">_xlfn.IFS(AA169=0,"No evidenciado",AA169=1,"Novato",AA169=2,"Principiante avanzado",AA169=3,"Competente",AA169=4,"Proficiente",AA169=5,"Master")</f>
        <v>Competente</v>
      </c>
      <c r="AC169" s="20">
        <v>1</v>
      </c>
      <c r="AD169" s="20" t="str" cm="1">
        <f t="array" ref="AD169">_xlfn.IFS(AC169=0,"Prenovato",AC169=1,"Novato",AC169=2,"Principiante avanzado",AC169=3,"Competente",AC169=4,"Proficiente",AC169=5,"Master")</f>
        <v>Novato</v>
      </c>
      <c r="AE169" s="20" t="str">
        <f t="shared" si="29"/>
        <v>EVALUACIÓN</v>
      </c>
    </row>
    <row r="170" spans="1:31" x14ac:dyDescent="0.25">
      <c r="A170" t="s">
        <v>199</v>
      </c>
      <c r="B170" t="s">
        <v>208</v>
      </c>
      <c r="C170" t="s">
        <v>188</v>
      </c>
      <c r="D170" t="s">
        <v>214</v>
      </c>
      <c r="E170" t="s">
        <v>223</v>
      </c>
      <c r="F170" t="s">
        <v>234</v>
      </c>
      <c r="G170" t="s">
        <v>246</v>
      </c>
      <c r="H170" s="4"/>
      <c r="I170" s="1">
        <f t="shared" ca="1" si="25"/>
        <v>1481</v>
      </c>
      <c r="J170" s="1" t="str">
        <f t="shared" ca="1" si="26"/>
        <v>3. Mayor a 6 meses</v>
      </c>
      <c r="K170" t="str">
        <f t="shared" si="27"/>
        <v>NO</v>
      </c>
      <c r="L170" t="s">
        <v>213</v>
      </c>
      <c r="M170" t="s">
        <v>252</v>
      </c>
      <c r="N170" t="s">
        <v>31</v>
      </c>
      <c r="O170" t="s">
        <v>31</v>
      </c>
      <c r="P170" t="str">
        <f t="shared" si="28"/>
        <v>ALEX ANDERSSON FERNANDEZ BERMEOBDDEVALUACIÓN</v>
      </c>
      <c r="Q170" t="str">
        <f>BASE[[#This Row],[NombresCalificado]]&amp;BASE[[#This Row],[TipoEvaluacion]]</f>
        <v>ALEX ANDERSSON FERNANDEZ BERMEOEVALUACIÓN</v>
      </c>
      <c r="R170">
        <v>2</v>
      </c>
      <c r="S170" t="s">
        <v>4</v>
      </c>
      <c r="T170" t="s">
        <v>21</v>
      </c>
      <c r="U170" s="20">
        <v>1</v>
      </c>
      <c r="V170" s="20" t="str" cm="1">
        <f t="array" ref="V170">_xlfn.IFS(U170=0,"Prenovato",U170=1,"Novato",U170=2,"Principiante avanzado",U170=3,"Competente",U170=4,"Proficiente",U170=5,"Master")</f>
        <v>Novato</v>
      </c>
      <c r="W170" s="20">
        <v>3</v>
      </c>
      <c r="X170" s="20" t="str" cm="1">
        <f t="array" ref="X170">_xlfn.IFS(W170=0,"No evidenciado",W170=1,"Novato",W170=2,"Principiante avanzado",W170=3,"Competente",W170=4,"Proficiente",W170=5,"Master")</f>
        <v>Competente</v>
      </c>
      <c r="Y170" s="20">
        <v>2</v>
      </c>
      <c r="Z170" s="20" t="str" cm="1">
        <f t="array" ref="Z170">_xlfn.IFS(Y170=0,"No evidenciado",Y170=1,"Novato",Y170=2,"Principiante avanzado",Y170=3,"Competente",Y170=4,"Proficiente",Y170=5,"Master")</f>
        <v>Principiante avanzado</v>
      </c>
      <c r="AA170" s="20">
        <v>3</v>
      </c>
      <c r="AB170" s="20" t="str" cm="1">
        <f t="array" ref="AB170">_xlfn.IFS(AA170=0,"No evidenciado",AA170=1,"Novato",AA170=2,"Principiante avanzado",AA170=3,"Competente",AA170=4,"Proficiente",AA170=5,"Master")</f>
        <v>Competente</v>
      </c>
      <c r="AC170" s="20">
        <v>1</v>
      </c>
      <c r="AD170" s="20" t="str" cm="1">
        <f t="array" ref="AD170">_xlfn.IFS(AC170=0,"Prenovato",AC170=1,"Novato",AC170=2,"Principiante avanzado",AC170=3,"Competente",AC170=4,"Proficiente",AC170=5,"Master")</f>
        <v>Novato</v>
      </c>
      <c r="AE170" s="20" t="str">
        <f t="shared" si="29"/>
        <v>EVALUACIÓN</v>
      </c>
    </row>
    <row r="171" spans="1:31" x14ac:dyDescent="0.25">
      <c r="A171" t="s">
        <v>199</v>
      </c>
      <c r="B171" t="s">
        <v>208</v>
      </c>
      <c r="C171" t="s">
        <v>188</v>
      </c>
      <c r="D171" t="s">
        <v>214</v>
      </c>
      <c r="E171" t="s">
        <v>223</v>
      </c>
      <c r="F171" t="s">
        <v>234</v>
      </c>
      <c r="G171" t="s">
        <v>246</v>
      </c>
      <c r="H171" s="4"/>
      <c r="I171" s="1">
        <f t="shared" ca="1" si="25"/>
        <v>1481</v>
      </c>
      <c r="J171" s="1" t="str">
        <f t="shared" ca="1" si="26"/>
        <v>3. Mayor a 6 meses</v>
      </c>
      <c r="K171" t="str">
        <f t="shared" si="27"/>
        <v>NO</v>
      </c>
      <c r="L171" t="s">
        <v>213</v>
      </c>
      <c r="M171" t="s">
        <v>260</v>
      </c>
      <c r="N171" t="s">
        <v>31</v>
      </c>
      <c r="O171" t="s">
        <v>31</v>
      </c>
      <c r="P171" t="str">
        <f t="shared" si="28"/>
        <v>ALEX ANDERSSON FERNANDEZ BERMEOEstrategias de pruebasEVALUACIÓN</v>
      </c>
      <c r="Q171" t="str">
        <f>BASE[[#This Row],[NombresCalificado]]&amp;BASE[[#This Row],[TipoEvaluacion]]</f>
        <v>ALEX ANDERSSON FERNANDEZ BERMEOEVALUACIÓN</v>
      </c>
      <c r="R171">
        <v>2</v>
      </c>
      <c r="S171" t="s">
        <v>4</v>
      </c>
      <c r="T171" t="s">
        <v>21</v>
      </c>
      <c r="U171" s="20">
        <v>1</v>
      </c>
      <c r="V171" s="20" t="str" cm="1">
        <f t="array" ref="V171">_xlfn.IFS(U171=0,"Prenovato",U171=1,"Novato",U171=2,"Principiante avanzado",U171=3,"Competente",U171=4,"Proficiente",U171=5,"Master")</f>
        <v>Novato</v>
      </c>
      <c r="W171" s="20">
        <v>3</v>
      </c>
      <c r="X171" s="20" t="str" cm="1">
        <f t="array" ref="X171">_xlfn.IFS(W171=0,"No evidenciado",W171=1,"Novato",W171=2,"Principiante avanzado",W171=3,"Competente",W171=4,"Proficiente",W171=5,"Master")</f>
        <v>Competente</v>
      </c>
      <c r="Y171" s="20">
        <v>2</v>
      </c>
      <c r="Z171" s="20" t="str" cm="1">
        <f t="array" ref="Z171">_xlfn.IFS(Y171=0,"No evidenciado",Y171=1,"Novato",Y171=2,"Principiante avanzado",Y171=3,"Competente",Y171=4,"Proficiente",Y171=5,"Master")</f>
        <v>Principiante avanzado</v>
      </c>
      <c r="AA171" s="20">
        <v>3</v>
      </c>
      <c r="AB171" s="20" t="str" cm="1">
        <f t="array" ref="AB171">_xlfn.IFS(AA171=0,"No evidenciado",AA171=1,"Novato",AA171=2,"Principiante avanzado",AA171=3,"Competente",AA171=4,"Proficiente",AA171=5,"Master")</f>
        <v>Competente</v>
      </c>
      <c r="AC171" s="20">
        <v>1</v>
      </c>
      <c r="AD171" s="20" t="str" cm="1">
        <f t="array" ref="AD171">_xlfn.IFS(AC171=0,"Prenovato",AC171=1,"Novato",AC171=2,"Principiante avanzado",AC171=3,"Competente",AC171=4,"Proficiente",AC171=5,"Master")</f>
        <v>Novato</v>
      </c>
      <c r="AE171" s="20" t="str">
        <f t="shared" si="29"/>
        <v>EVALUACIÓN</v>
      </c>
    </row>
    <row r="172" spans="1:31" x14ac:dyDescent="0.25">
      <c r="A172" t="s">
        <v>200</v>
      </c>
      <c r="B172" t="s">
        <v>209</v>
      </c>
      <c r="C172" t="s">
        <v>188</v>
      </c>
      <c r="D172" t="s">
        <v>214</v>
      </c>
      <c r="E172" t="s">
        <v>224</v>
      </c>
      <c r="F172" t="s">
        <v>235</v>
      </c>
      <c r="G172" t="s">
        <v>247</v>
      </c>
      <c r="H172" s="4"/>
      <c r="I172" s="1">
        <f t="shared" ca="1" si="25"/>
        <v>1481</v>
      </c>
      <c r="J172" s="1" t="str">
        <f t="shared" ca="1" si="26"/>
        <v>3. Mayor a 6 meses</v>
      </c>
      <c r="K172" t="str">
        <f t="shared" si="27"/>
        <v>NO</v>
      </c>
      <c r="L172" t="s">
        <v>213</v>
      </c>
      <c r="M172" t="s">
        <v>252</v>
      </c>
      <c r="N172" t="s">
        <v>31</v>
      </c>
      <c r="O172" t="s">
        <v>31</v>
      </c>
      <c r="P172" t="str">
        <f t="shared" si="28"/>
        <v>VICTOR ENRIQUE ARANGO PENABDDEVALUACIÓN</v>
      </c>
      <c r="Q172" t="str">
        <f>BASE[[#This Row],[NombresCalificado]]&amp;BASE[[#This Row],[TipoEvaluacion]]</f>
        <v>VICTOR ENRIQUE ARANGO PENAEVALUACIÓN</v>
      </c>
      <c r="R172">
        <v>2</v>
      </c>
      <c r="S172" t="s">
        <v>4</v>
      </c>
      <c r="T172" t="s">
        <v>21</v>
      </c>
      <c r="U172" s="20">
        <v>2</v>
      </c>
      <c r="V172" s="20" t="str" cm="1">
        <f t="array" ref="V172">_xlfn.IFS(U172=0,"Prenovato",U172=1,"Novato",U172=2,"Principiante avanzado",U172=3,"Competente",U172=4,"Proficiente",U172=5,"Master")</f>
        <v>Principiante avanzado</v>
      </c>
      <c r="W172" s="20">
        <v>4</v>
      </c>
      <c r="X172" s="20" t="str" cm="1">
        <f t="array" ref="X172">_xlfn.IFS(W172=0,"No evidenciado",W172=1,"Novato",W172=2,"Principiante avanzado",W172=3,"Competente",W172=4,"Proficiente",W172=5,"Master")</f>
        <v>Proficiente</v>
      </c>
      <c r="Y172" s="20">
        <v>2</v>
      </c>
      <c r="Z172" s="20" t="str" cm="1">
        <f t="array" ref="Z172">_xlfn.IFS(Y172=0,"No evidenciado",Y172=1,"Novato",Y172=2,"Principiante avanzado",Y172=3,"Competente",Y172=4,"Proficiente",Y172=5,"Master")</f>
        <v>Principiante avanzado</v>
      </c>
      <c r="AA172" s="20">
        <v>3</v>
      </c>
      <c r="AB172" s="20" t="str" cm="1">
        <f t="array" ref="AB172">_xlfn.IFS(AA172=0,"No evidenciado",AA172=1,"Novato",AA172=2,"Principiante avanzado",AA172=3,"Competente",AA172=4,"Proficiente",AA172=5,"Master")</f>
        <v>Competente</v>
      </c>
      <c r="AC172" s="20">
        <v>2</v>
      </c>
      <c r="AD172" s="20" t="str" cm="1">
        <f t="array" ref="AD172">_xlfn.IFS(AC172=0,"Prenovato",AC172=1,"Novato",AC172=2,"Principiante avanzado",AC172=3,"Competente",AC172=4,"Proficiente",AC172=5,"Master")</f>
        <v>Principiante avanzado</v>
      </c>
      <c r="AE172" s="20" t="str">
        <f t="shared" si="29"/>
        <v>EVALUACIÓN</v>
      </c>
    </row>
    <row r="173" spans="1:31" x14ac:dyDescent="0.25">
      <c r="A173" t="s">
        <v>200</v>
      </c>
      <c r="B173" t="s">
        <v>209</v>
      </c>
      <c r="C173" t="s">
        <v>188</v>
      </c>
      <c r="D173" t="s">
        <v>214</v>
      </c>
      <c r="E173" t="s">
        <v>224</v>
      </c>
      <c r="F173" t="s">
        <v>235</v>
      </c>
      <c r="G173" t="s">
        <v>247</v>
      </c>
      <c r="H173" s="4"/>
      <c r="I173" s="1">
        <f t="shared" ca="1" si="25"/>
        <v>1481</v>
      </c>
      <c r="J173" s="1" t="str">
        <f t="shared" ca="1" si="26"/>
        <v>3. Mayor a 6 meses</v>
      </c>
      <c r="K173" t="str">
        <f t="shared" si="27"/>
        <v>NO</v>
      </c>
      <c r="L173" t="s">
        <v>213</v>
      </c>
      <c r="M173" t="s">
        <v>250</v>
      </c>
      <c r="N173" t="s">
        <v>31</v>
      </c>
      <c r="O173" t="s">
        <v>31</v>
      </c>
      <c r="P173" t="str">
        <f t="shared" si="28"/>
        <v>VICTOR ENRIQUE ARANGO PENAISTQBEVALUACIÓN</v>
      </c>
      <c r="Q173" t="str">
        <f>BASE[[#This Row],[NombresCalificado]]&amp;BASE[[#This Row],[TipoEvaluacion]]</f>
        <v>VICTOR ENRIQUE ARANGO PENAEVALUACIÓN</v>
      </c>
      <c r="R173">
        <v>3</v>
      </c>
      <c r="S173" t="s">
        <v>5</v>
      </c>
      <c r="T173" t="s">
        <v>21</v>
      </c>
      <c r="U173" s="20">
        <v>2</v>
      </c>
      <c r="V173" s="20" t="str" cm="1">
        <f t="array" ref="V173">_xlfn.IFS(U173=0,"Prenovato",U173=1,"Novato",U173=2,"Principiante avanzado",U173=3,"Competente",U173=4,"Proficiente",U173=5,"Master")</f>
        <v>Principiante avanzado</v>
      </c>
      <c r="W173" s="20">
        <v>4</v>
      </c>
      <c r="X173" s="20" t="str" cm="1">
        <f t="array" ref="X173">_xlfn.IFS(W173=0,"No evidenciado",W173=1,"Novato",W173=2,"Principiante avanzado",W173=3,"Competente",W173=4,"Proficiente",W173=5,"Master")</f>
        <v>Proficiente</v>
      </c>
      <c r="Y173" s="20">
        <v>2</v>
      </c>
      <c r="Z173" s="20" t="str" cm="1">
        <f t="array" ref="Z173">_xlfn.IFS(Y173=0,"No evidenciado",Y173=1,"Novato",Y173=2,"Principiante avanzado",Y173=3,"Competente",Y173=4,"Proficiente",Y173=5,"Master")</f>
        <v>Principiante avanzado</v>
      </c>
      <c r="AA173" s="20">
        <v>3</v>
      </c>
      <c r="AB173" s="20" t="str" cm="1">
        <f t="array" ref="AB173">_xlfn.IFS(AA173=0,"No evidenciado",AA173=1,"Novato",AA173=2,"Principiante avanzado",AA173=3,"Competente",AA173=4,"Proficiente",AA173=5,"Master")</f>
        <v>Competente</v>
      </c>
      <c r="AC173" s="20">
        <v>2</v>
      </c>
      <c r="AD173" s="20" t="str" cm="1">
        <f t="array" ref="AD173">_xlfn.IFS(AC173=0,"Prenovato",AC173=1,"Novato",AC173=2,"Principiante avanzado",AC173=3,"Competente",AC173=4,"Proficiente",AC173=5,"Master")</f>
        <v>Principiante avanzado</v>
      </c>
      <c r="AE173" s="20" t="str">
        <f t="shared" si="29"/>
        <v>EVALUACIÓN</v>
      </c>
    </row>
    <row r="174" spans="1:31" x14ac:dyDescent="0.25">
      <c r="A174" t="s">
        <v>200</v>
      </c>
      <c r="B174" t="s">
        <v>209</v>
      </c>
      <c r="C174" t="s">
        <v>188</v>
      </c>
      <c r="D174" t="s">
        <v>214</v>
      </c>
      <c r="E174" t="s">
        <v>224</v>
      </c>
      <c r="F174" t="s">
        <v>235</v>
      </c>
      <c r="G174" t="s">
        <v>247</v>
      </c>
      <c r="H174" s="4"/>
      <c r="I174" s="1">
        <f t="shared" ref="I174:I205" ca="1" si="30">DATEDIF(H174,TODAY(),"m")</f>
        <v>1481</v>
      </c>
      <c r="J174" s="1" t="str">
        <f t="shared" ref="J174:J205" ca="1" si="31">IF(I174&lt;=3,"1. Menor o igual a 3 meses",IF(I174&lt;=6,"2. Entre 4 - 6 meses","3. Mayor a 6 meses"))</f>
        <v>3. Mayor a 6 meses</v>
      </c>
      <c r="K174" t="str">
        <f t="shared" ref="K174:K205" si="32">IF(COUNTIFS($E$2:$E$205,E174,$O$2:$O$205,"PRINCIPAL",$R$2:$R$205,0)&gt;0,"SI","NO")</f>
        <v>NO</v>
      </c>
      <c r="L174" t="s">
        <v>213</v>
      </c>
      <c r="M174" t="s">
        <v>251</v>
      </c>
      <c r="N174" t="s">
        <v>31</v>
      </c>
      <c r="O174" t="s">
        <v>31</v>
      </c>
      <c r="P174" t="str">
        <f t="shared" ref="P174:P205" si="33">F174&amp;M174&amp;AE174</f>
        <v>VICTOR ENRIQUE ARANGO PENATécnicas de pruebasEVALUACIÓN</v>
      </c>
      <c r="Q174" t="str">
        <f>BASE[[#This Row],[NombresCalificado]]&amp;BASE[[#This Row],[TipoEvaluacion]]</f>
        <v>VICTOR ENRIQUE ARANGO PENAEVALUACIÓN</v>
      </c>
      <c r="R174">
        <v>3</v>
      </c>
      <c r="S174" t="s">
        <v>5</v>
      </c>
      <c r="T174" t="s">
        <v>21</v>
      </c>
      <c r="U174" s="20">
        <v>2</v>
      </c>
      <c r="V174" s="20" t="str" cm="1">
        <f t="array" ref="V174">_xlfn.IFS(U174=0,"Prenovato",U174=1,"Novato",U174=2,"Principiante avanzado",U174=3,"Competente",U174=4,"Proficiente",U174=5,"Master")</f>
        <v>Principiante avanzado</v>
      </c>
      <c r="W174" s="20">
        <v>4</v>
      </c>
      <c r="X174" s="20" t="str" cm="1">
        <f t="array" ref="X174">_xlfn.IFS(W174=0,"No evidenciado",W174=1,"Novato",W174=2,"Principiante avanzado",W174=3,"Competente",W174=4,"Proficiente",W174=5,"Master")</f>
        <v>Proficiente</v>
      </c>
      <c r="Y174" s="20">
        <v>2</v>
      </c>
      <c r="Z174" s="20" t="str" cm="1">
        <f t="array" ref="Z174">_xlfn.IFS(Y174=0,"No evidenciado",Y174=1,"Novato",Y174=2,"Principiante avanzado",Y174=3,"Competente",Y174=4,"Proficiente",Y174=5,"Master")</f>
        <v>Principiante avanzado</v>
      </c>
      <c r="AA174" s="20">
        <v>3</v>
      </c>
      <c r="AB174" s="20" t="str" cm="1">
        <f t="array" ref="AB174">_xlfn.IFS(AA174=0,"No evidenciado",AA174=1,"Novato",AA174=2,"Principiante avanzado",AA174=3,"Competente",AA174=4,"Proficiente",AA174=5,"Master")</f>
        <v>Competente</v>
      </c>
      <c r="AC174" s="20">
        <v>2</v>
      </c>
      <c r="AD174" s="20" t="str" cm="1">
        <f t="array" ref="AD174">_xlfn.IFS(AC174=0,"Prenovato",AC174=1,"Novato",AC174=2,"Principiante avanzado",AC174=3,"Competente",AC174=4,"Proficiente",AC174=5,"Master")</f>
        <v>Principiante avanzado</v>
      </c>
      <c r="AE174" s="20" t="str">
        <f t="shared" ref="AE174:AE205" si="34">IF(A174&lt;&gt;E174,"EVALUACIÓN","AUTOEVALUACIÓN")</f>
        <v>EVALUACIÓN</v>
      </c>
    </row>
    <row r="175" spans="1:31" x14ac:dyDescent="0.25">
      <c r="A175" t="s">
        <v>200</v>
      </c>
      <c r="B175" t="s">
        <v>209</v>
      </c>
      <c r="C175" t="s">
        <v>188</v>
      </c>
      <c r="D175" t="s">
        <v>214</v>
      </c>
      <c r="E175" t="s">
        <v>224</v>
      </c>
      <c r="F175" t="s">
        <v>235</v>
      </c>
      <c r="G175" t="s">
        <v>247</v>
      </c>
      <c r="H175" s="4"/>
      <c r="I175" s="1">
        <f t="shared" ca="1" si="30"/>
        <v>1481</v>
      </c>
      <c r="J175" s="1" t="str">
        <f t="shared" ca="1" si="31"/>
        <v>3. Mayor a 6 meses</v>
      </c>
      <c r="K175" t="str">
        <f t="shared" si="32"/>
        <v>NO</v>
      </c>
      <c r="L175" t="s">
        <v>213</v>
      </c>
      <c r="M175" t="s">
        <v>60</v>
      </c>
      <c r="N175" t="s">
        <v>189</v>
      </c>
      <c r="O175" t="s">
        <v>189</v>
      </c>
      <c r="P175" t="str">
        <f t="shared" si="33"/>
        <v>VICTOR ENRIQUE ARANGO PENAProgramaciónEVALUACIÓN</v>
      </c>
      <c r="Q175" t="str">
        <f>BASE[[#This Row],[NombresCalificado]]&amp;BASE[[#This Row],[TipoEvaluacion]]</f>
        <v>VICTOR ENRIQUE ARANGO PENAEVALUACIÓN</v>
      </c>
      <c r="R175">
        <v>3</v>
      </c>
      <c r="S175" t="s">
        <v>5</v>
      </c>
      <c r="T175" t="s">
        <v>21</v>
      </c>
      <c r="U175" s="20">
        <v>2</v>
      </c>
      <c r="V175" s="20" t="str" cm="1">
        <f t="array" ref="V175">_xlfn.IFS(U175=0,"Prenovato",U175=1,"Novato",U175=2,"Principiante avanzado",U175=3,"Competente",U175=4,"Proficiente",U175=5,"Master")</f>
        <v>Principiante avanzado</v>
      </c>
      <c r="W175" s="20">
        <v>4</v>
      </c>
      <c r="X175" s="20" t="str" cm="1">
        <f t="array" ref="X175">_xlfn.IFS(W175=0,"No evidenciado",W175=1,"Novato",W175=2,"Principiante avanzado",W175=3,"Competente",W175=4,"Proficiente",W175=5,"Master")</f>
        <v>Proficiente</v>
      </c>
      <c r="Y175" s="20">
        <v>2</v>
      </c>
      <c r="Z175" s="20" t="str" cm="1">
        <f t="array" ref="Z175">_xlfn.IFS(Y175=0,"No evidenciado",Y175=1,"Novato",Y175=2,"Principiante avanzado",Y175=3,"Competente",Y175=4,"Proficiente",Y175=5,"Master")</f>
        <v>Principiante avanzado</v>
      </c>
      <c r="AA175" s="20">
        <v>3</v>
      </c>
      <c r="AB175" s="20" t="str" cm="1">
        <f t="array" ref="AB175">_xlfn.IFS(AA175=0,"No evidenciado",AA175=1,"Novato",AA175=2,"Principiante avanzado",AA175=3,"Competente",AA175=4,"Proficiente",AA175=5,"Master")</f>
        <v>Competente</v>
      </c>
      <c r="AC175" s="20">
        <v>2</v>
      </c>
      <c r="AD175" s="20" t="str" cm="1">
        <f t="array" ref="AD175">_xlfn.IFS(AC175=0,"Prenovato",AC175=1,"Novato",AC175=2,"Principiante avanzado",AC175=3,"Competente",AC175=4,"Proficiente",AC175=5,"Master")</f>
        <v>Principiante avanzado</v>
      </c>
      <c r="AE175" s="20" t="str">
        <f t="shared" si="34"/>
        <v>EVALUACIÓN</v>
      </c>
    </row>
    <row r="176" spans="1:31" x14ac:dyDescent="0.25">
      <c r="A176" t="s">
        <v>200</v>
      </c>
      <c r="B176" t="s">
        <v>209</v>
      </c>
      <c r="C176" t="s">
        <v>188</v>
      </c>
      <c r="D176" t="s">
        <v>214</v>
      </c>
      <c r="E176" t="s">
        <v>224</v>
      </c>
      <c r="F176" t="s">
        <v>235</v>
      </c>
      <c r="G176" t="s">
        <v>247</v>
      </c>
      <c r="H176" s="4"/>
      <c r="I176" s="1">
        <f t="shared" ca="1" si="30"/>
        <v>1481</v>
      </c>
      <c r="J176" s="1" t="str">
        <f t="shared" ca="1" si="31"/>
        <v>3. Mayor a 6 meses</v>
      </c>
      <c r="K176" t="str">
        <f t="shared" si="32"/>
        <v>NO</v>
      </c>
      <c r="L176" t="s">
        <v>213</v>
      </c>
      <c r="M176" t="s">
        <v>260</v>
      </c>
      <c r="N176" t="s">
        <v>31</v>
      </c>
      <c r="O176" t="s">
        <v>31</v>
      </c>
      <c r="P176" t="str">
        <f t="shared" si="33"/>
        <v>VICTOR ENRIQUE ARANGO PENAEstrategias de pruebasEVALUACIÓN</v>
      </c>
      <c r="Q176" t="str">
        <f>BASE[[#This Row],[NombresCalificado]]&amp;BASE[[#This Row],[TipoEvaluacion]]</f>
        <v>VICTOR ENRIQUE ARANGO PENAEVALUACIÓN</v>
      </c>
      <c r="R176">
        <v>2</v>
      </c>
      <c r="S176" t="s">
        <v>4</v>
      </c>
      <c r="T176" t="s">
        <v>21</v>
      </c>
      <c r="U176" s="20">
        <v>2</v>
      </c>
      <c r="V176" s="20" t="str" cm="1">
        <f t="array" ref="V176">_xlfn.IFS(U176=0,"Prenovato",U176=1,"Novato",U176=2,"Principiante avanzado",U176=3,"Competente",U176=4,"Proficiente",U176=5,"Master")</f>
        <v>Principiante avanzado</v>
      </c>
      <c r="W176" s="20">
        <v>4</v>
      </c>
      <c r="X176" s="20" t="str" cm="1">
        <f t="array" ref="X176">_xlfn.IFS(W176=0,"No evidenciado",W176=1,"Novato",W176=2,"Principiante avanzado",W176=3,"Competente",W176=4,"Proficiente",W176=5,"Master")</f>
        <v>Proficiente</v>
      </c>
      <c r="Y176" s="20">
        <v>2</v>
      </c>
      <c r="Z176" s="20" t="str" cm="1">
        <f t="array" ref="Z176">_xlfn.IFS(Y176=0,"No evidenciado",Y176=1,"Novato",Y176=2,"Principiante avanzado",Y176=3,"Competente",Y176=4,"Proficiente",Y176=5,"Master")</f>
        <v>Principiante avanzado</v>
      </c>
      <c r="AA176" s="20">
        <v>3</v>
      </c>
      <c r="AB176" s="20" t="str" cm="1">
        <f t="array" ref="AB176">_xlfn.IFS(AA176=0,"No evidenciado",AA176=1,"Novato",AA176=2,"Principiante avanzado",AA176=3,"Competente",AA176=4,"Proficiente",AA176=5,"Master")</f>
        <v>Competente</v>
      </c>
      <c r="AC176" s="20">
        <v>2</v>
      </c>
      <c r="AD176" s="20" t="str" cm="1">
        <f t="array" ref="AD176">_xlfn.IFS(AC176=0,"Prenovato",AC176=1,"Novato",AC176=2,"Principiante avanzado",AC176=3,"Competente",AC176=4,"Proficiente",AC176=5,"Master")</f>
        <v>Principiante avanzado</v>
      </c>
      <c r="AE176" s="20" t="str">
        <f t="shared" si="34"/>
        <v>EVALUACIÓN</v>
      </c>
    </row>
    <row r="177" spans="1:31" x14ac:dyDescent="0.25">
      <c r="A177" t="s">
        <v>200</v>
      </c>
      <c r="B177" t="s">
        <v>209</v>
      </c>
      <c r="C177" t="s">
        <v>188</v>
      </c>
      <c r="D177" t="s">
        <v>214</v>
      </c>
      <c r="E177" t="s">
        <v>224</v>
      </c>
      <c r="F177" t="s">
        <v>235</v>
      </c>
      <c r="G177" t="s">
        <v>247</v>
      </c>
      <c r="H177" s="4"/>
      <c r="I177" s="1">
        <f t="shared" ca="1" si="30"/>
        <v>1481</v>
      </c>
      <c r="J177" s="1" t="str">
        <f t="shared" ca="1" si="31"/>
        <v>3. Mayor a 6 meses</v>
      </c>
      <c r="K177" t="str">
        <f t="shared" si="32"/>
        <v>NO</v>
      </c>
      <c r="L177" t="s">
        <v>213</v>
      </c>
      <c r="M177" t="s">
        <v>258</v>
      </c>
      <c r="N177" t="s">
        <v>189</v>
      </c>
      <c r="O177" t="s">
        <v>189</v>
      </c>
      <c r="P177" t="str">
        <f t="shared" si="33"/>
        <v>VICTOR ENRIQUE ARANGO PENAAdministración de datos de pruebasEVALUACIÓN</v>
      </c>
      <c r="Q177" t="str">
        <f>BASE[[#This Row],[NombresCalificado]]&amp;BASE[[#This Row],[TipoEvaluacion]]</f>
        <v>VICTOR ENRIQUE ARANGO PENAEVALUACIÓN</v>
      </c>
      <c r="R177">
        <v>2</v>
      </c>
      <c r="S177" t="s">
        <v>4</v>
      </c>
      <c r="T177" t="s">
        <v>21</v>
      </c>
      <c r="U177" s="20">
        <v>2</v>
      </c>
      <c r="V177" s="20" t="str" cm="1">
        <f t="array" ref="V177">_xlfn.IFS(U177=0,"Prenovato",U177=1,"Novato",U177=2,"Principiante avanzado",U177=3,"Competente",U177=4,"Proficiente",U177=5,"Master")</f>
        <v>Principiante avanzado</v>
      </c>
      <c r="W177" s="20">
        <v>4</v>
      </c>
      <c r="X177" s="20" t="str" cm="1">
        <f t="array" ref="X177">_xlfn.IFS(W177=0,"No evidenciado",W177=1,"Novato",W177=2,"Principiante avanzado",W177=3,"Competente",W177=4,"Proficiente",W177=5,"Master")</f>
        <v>Proficiente</v>
      </c>
      <c r="Y177" s="20">
        <v>2</v>
      </c>
      <c r="Z177" s="20" t="str" cm="1">
        <f t="array" ref="Z177">_xlfn.IFS(Y177=0,"No evidenciado",Y177=1,"Novato",Y177=2,"Principiante avanzado",Y177=3,"Competente",Y177=4,"Proficiente",Y177=5,"Master")</f>
        <v>Principiante avanzado</v>
      </c>
      <c r="AA177" s="20">
        <v>3</v>
      </c>
      <c r="AB177" s="20" t="str" cm="1">
        <f t="array" ref="AB177">_xlfn.IFS(AA177=0,"No evidenciado",AA177=1,"Novato",AA177=2,"Principiante avanzado",AA177=3,"Competente",AA177=4,"Proficiente",AA177=5,"Master")</f>
        <v>Competente</v>
      </c>
      <c r="AC177" s="20">
        <v>2</v>
      </c>
      <c r="AD177" s="20" t="str" cm="1">
        <f t="array" ref="AD177">_xlfn.IFS(AC177=0,"Prenovato",AC177=1,"Novato",AC177=2,"Principiante avanzado",AC177=3,"Competente",AC177=4,"Proficiente",AC177=5,"Master")</f>
        <v>Principiante avanzado</v>
      </c>
      <c r="AE177" s="20" t="str">
        <f t="shared" si="34"/>
        <v>EVALUACIÓN</v>
      </c>
    </row>
    <row r="178" spans="1:31" x14ac:dyDescent="0.25">
      <c r="A178" t="s">
        <v>200</v>
      </c>
      <c r="B178" t="s">
        <v>209</v>
      </c>
      <c r="C178" t="s">
        <v>188</v>
      </c>
      <c r="D178" t="s">
        <v>214</v>
      </c>
      <c r="E178" t="s">
        <v>224</v>
      </c>
      <c r="F178" t="s">
        <v>235</v>
      </c>
      <c r="G178" t="s">
        <v>247</v>
      </c>
      <c r="H178" s="4"/>
      <c r="I178" s="1">
        <f t="shared" ca="1" si="30"/>
        <v>1481</v>
      </c>
      <c r="J178" s="1" t="str">
        <f t="shared" ca="1" si="31"/>
        <v>3. Mayor a 6 meses</v>
      </c>
      <c r="K178" t="str">
        <f t="shared" si="32"/>
        <v>NO</v>
      </c>
      <c r="L178" t="s">
        <v>213</v>
      </c>
      <c r="M178" t="s">
        <v>259</v>
      </c>
      <c r="N178" t="s">
        <v>189</v>
      </c>
      <c r="O178" t="s">
        <v>189</v>
      </c>
      <c r="P178" t="str">
        <f t="shared" si="33"/>
        <v>VICTOR ENRIQUE ARANGO PENAAdministración de casos de prueba y escenariosEVALUACIÓN</v>
      </c>
      <c r="Q178" t="str">
        <f>BASE[[#This Row],[NombresCalificado]]&amp;BASE[[#This Row],[TipoEvaluacion]]</f>
        <v>VICTOR ENRIQUE ARANGO PENAEVALUACIÓN</v>
      </c>
      <c r="R178">
        <v>2</v>
      </c>
      <c r="S178" t="s">
        <v>4</v>
      </c>
      <c r="T178" t="s">
        <v>21</v>
      </c>
      <c r="U178" s="20">
        <v>2</v>
      </c>
      <c r="V178" s="20" t="str" cm="1">
        <f t="array" ref="V178">_xlfn.IFS(U178=0,"Prenovato",U178=1,"Novato",U178=2,"Principiante avanzado",U178=3,"Competente",U178=4,"Proficiente",U178=5,"Master")</f>
        <v>Principiante avanzado</v>
      </c>
      <c r="W178" s="20">
        <v>4</v>
      </c>
      <c r="X178" s="20" t="str" cm="1">
        <f t="array" ref="X178">_xlfn.IFS(W178=0,"No evidenciado",W178=1,"Novato",W178=2,"Principiante avanzado",W178=3,"Competente",W178=4,"Proficiente",W178=5,"Master")</f>
        <v>Proficiente</v>
      </c>
      <c r="Y178" s="20">
        <v>2</v>
      </c>
      <c r="Z178" s="20" t="str" cm="1">
        <f t="array" ref="Z178">_xlfn.IFS(Y178=0,"No evidenciado",Y178=1,"Novato",Y178=2,"Principiante avanzado",Y178=3,"Competente",Y178=4,"Proficiente",Y178=5,"Master")</f>
        <v>Principiante avanzado</v>
      </c>
      <c r="AA178" s="20">
        <v>3</v>
      </c>
      <c r="AB178" s="20" t="str" cm="1">
        <f t="array" ref="AB178">_xlfn.IFS(AA178=0,"No evidenciado",AA178=1,"Novato",AA178=2,"Principiante avanzado",AA178=3,"Competente",AA178=4,"Proficiente",AA178=5,"Master")</f>
        <v>Competente</v>
      </c>
      <c r="AC178" s="20">
        <v>2</v>
      </c>
      <c r="AD178" s="20" t="str" cm="1">
        <f t="array" ref="AD178">_xlfn.IFS(AC178=0,"Prenovato",AC178=1,"Novato",AC178=2,"Principiante avanzado",AC178=3,"Competente",AC178=4,"Proficiente",AC178=5,"Master")</f>
        <v>Principiante avanzado</v>
      </c>
      <c r="AE178" s="20" t="str">
        <f t="shared" si="34"/>
        <v>EVALUACIÓN</v>
      </c>
    </row>
    <row r="179" spans="1:31" x14ac:dyDescent="0.25">
      <c r="A179" t="s">
        <v>200</v>
      </c>
      <c r="B179" t="s">
        <v>209</v>
      </c>
      <c r="C179" t="s">
        <v>188</v>
      </c>
      <c r="D179" t="s">
        <v>214</v>
      </c>
      <c r="E179" t="s">
        <v>224</v>
      </c>
      <c r="F179" t="s">
        <v>235</v>
      </c>
      <c r="G179" t="s">
        <v>247</v>
      </c>
      <c r="H179" s="4"/>
      <c r="I179" s="1">
        <f t="shared" ca="1" si="30"/>
        <v>1481</v>
      </c>
      <c r="J179" s="1" t="str">
        <f t="shared" ca="1" si="31"/>
        <v>3. Mayor a 6 meses</v>
      </c>
      <c r="K179" t="str">
        <f t="shared" si="32"/>
        <v>NO</v>
      </c>
      <c r="L179" t="s">
        <v>213</v>
      </c>
      <c r="M179" t="s">
        <v>263</v>
      </c>
      <c r="N179" t="s">
        <v>31</v>
      </c>
      <c r="O179" t="s">
        <v>31</v>
      </c>
      <c r="P179" t="str">
        <f t="shared" si="33"/>
        <v>VICTOR ENRIQUE ARANGO PENAPruebas web de escritorioEVALUACIÓN</v>
      </c>
      <c r="Q179" t="str">
        <f>BASE[[#This Row],[NombresCalificado]]&amp;BASE[[#This Row],[TipoEvaluacion]]</f>
        <v>VICTOR ENRIQUE ARANGO PENAEVALUACIÓN</v>
      </c>
      <c r="R179">
        <v>2</v>
      </c>
      <c r="S179" t="s">
        <v>4</v>
      </c>
      <c r="T179" t="s">
        <v>21</v>
      </c>
      <c r="U179" s="20">
        <v>2</v>
      </c>
      <c r="V179" s="20" t="str" cm="1">
        <f t="array" ref="V179">_xlfn.IFS(U179=0,"Prenovato",U179=1,"Novato",U179=2,"Principiante avanzado",U179=3,"Competente",U179=4,"Proficiente",U179=5,"Master")</f>
        <v>Principiante avanzado</v>
      </c>
      <c r="W179" s="20">
        <v>4</v>
      </c>
      <c r="X179" s="20" t="str" cm="1">
        <f t="array" ref="X179">_xlfn.IFS(W179=0,"No evidenciado",W179=1,"Novato",W179=2,"Principiante avanzado",W179=3,"Competente",W179=4,"Proficiente",W179=5,"Master")</f>
        <v>Proficiente</v>
      </c>
      <c r="Y179" s="20">
        <v>2</v>
      </c>
      <c r="Z179" s="20" t="str" cm="1">
        <f t="array" ref="Z179">_xlfn.IFS(Y179=0,"No evidenciado",Y179=1,"Novato",Y179=2,"Principiante avanzado",Y179=3,"Competente",Y179=4,"Proficiente",Y179=5,"Master")</f>
        <v>Principiante avanzado</v>
      </c>
      <c r="AA179" s="20">
        <v>3</v>
      </c>
      <c r="AB179" s="20" t="str" cm="1">
        <f t="array" ref="AB179">_xlfn.IFS(AA179=0,"No evidenciado",AA179=1,"Novato",AA179=2,"Principiante avanzado",AA179=3,"Competente",AA179=4,"Proficiente",AA179=5,"Master")</f>
        <v>Competente</v>
      </c>
      <c r="AC179" s="20">
        <v>2</v>
      </c>
      <c r="AD179" s="20" t="str" cm="1">
        <f t="array" ref="AD179">_xlfn.IFS(AC179=0,"Prenovato",AC179=1,"Novato",AC179=2,"Principiante avanzado",AC179=3,"Competente",AC179=4,"Proficiente",AC179=5,"Master")</f>
        <v>Principiante avanzado</v>
      </c>
      <c r="AE179" s="20" t="str">
        <f t="shared" si="34"/>
        <v>EVALUACIÓN</v>
      </c>
    </row>
    <row r="180" spans="1:31" x14ac:dyDescent="0.25">
      <c r="A180" t="s">
        <v>200</v>
      </c>
      <c r="B180" t="s">
        <v>209</v>
      </c>
      <c r="C180" t="s">
        <v>188</v>
      </c>
      <c r="D180" t="s">
        <v>214</v>
      </c>
      <c r="E180" t="s">
        <v>224</v>
      </c>
      <c r="F180" t="s">
        <v>235</v>
      </c>
      <c r="G180" t="s">
        <v>247</v>
      </c>
      <c r="H180" s="4"/>
      <c r="I180" s="1">
        <f t="shared" ca="1" si="30"/>
        <v>1481</v>
      </c>
      <c r="J180" s="1" t="str">
        <f t="shared" ca="1" si="31"/>
        <v>3. Mayor a 6 meses</v>
      </c>
      <c r="K180" t="str">
        <f t="shared" si="32"/>
        <v>NO</v>
      </c>
      <c r="L180" t="s">
        <v>213</v>
      </c>
      <c r="M180" t="s">
        <v>262</v>
      </c>
      <c r="N180" t="s">
        <v>31</v>
      </c>
      <c r="O180" t="s">
        <v>31</v>
      </c>
      <c r="P180" t="str">
        <f t="shared" si="33"/>
        <v>VICTOR ENRIQUE ARANGO PENAPruebas de BackendEVALUACIÓN</v>
      </c>
      <c r="Q180" t="str">
        <f>BASE[[#This Row],[NombresCalificado]]&amp;BASE[[#This Row],[TipoEvaluacion]]</f>
        <v>VICTOR ENRIQUE ARANGO PENAEVALUACIÓN</v>
      </c>
      <c r="R180">
        <v>3</v>
      </c>
      <c r="S180" t="s">
        <v>5</v>
      </c>
      <c r="T180" t="s">
        <v>21</v>
      </c>
      <c r="U180" s="20">
        <v>2</v>
      </c>
      <c r="V180" s="20" t="str" cm="1">
        <f t="array" ref="V180">_xlfn.IFS(U180=0,"Prenovato",U180=1,"Novato",U180=2,"Principiante avanzado",U180=3,"Competente",U180=4,"Proficiente",U180=5,"Master")</f>
        <v>Principiante avanzado</v>
      </c>
      <c r="W180" s="20">
        <v>4</v>
      </c>
      <c r="X180" s="20" t="str" cm="1">
        <f t="array" ref="X180">_xlfn.IFS(W180=0,"No evidenciado",W180=1,"Novato",W180=2,"Principiante avanzado",W180=3,"Competente",W180=4,"Proficiente",W180=5,"Master")</f>
        <v>Proficiente</v>
      </c>
      <c r="Y180" s="20">
        <v>2</v>
      </c>
      <c r="Z180" s="20" t="str" cm="1">
        <f t="array" ref="Z180">_xlfn.IFS(Y180=0,"No evidenciado",Y180=1,"Novato",Y180=2,"Principiante avanzado",Y180=3,"Competente",Y180=4,"Proficiente",Y180=5,"Master")</f>
        <v>Principiante avanzado</v>
      </c>
      <c r="AA180" s="20">
        <v>3</v>
      </c>
      <c r="AB180" s="20" t="str" cm="1">
        <f t="array" ref="AB180">_xlfn.IFS(AA180=0,"No evidenciado",AA180=1,"Novato",AA180=2,"Principiante avanzado",AA180=3,"Competente",AA180=4,"Proficiente",AA180=5,"Master")</f>
        <v>Competente</v>
      </c>
      <c r="AC180" s="20">
        <v>2</v>
      </c>
      <c r="AD180" s="20" t="str" cm="1">
        <f t="array" ref="AD180">_xlfn.IFS(AC180=0,"Prenovato",AC180=1,"Novato",AC180=2,"Principiante avanzado",AC180=3,"Competente",AC180=4,"Proficiente",AC180=5,"Master")</f>
        <v>Principiante avanzado</v>
      </c>
      <c r="AE180" s="20" t="str">
        <f t="shared" si="34"/>
        <v>EVALUACIÓN</v>
      </c>
    </row>
    <row r="181" spans="1:31" x14ac:dyDescent="0.25">
      <c r="A181" t="s">
        <v>200</v>
      </c>
      <c r="B181" t="s">
        <v>209</v>
      </c>
      <c r="C181" t="s">
        <v>188</v>
      </c>
      <c r="D181" t="s">
        <v>214</v>
      </c>
      <c r="E181" t="s">
        <v>224</v>
      </c>
      <c r="F181" t="s">
        <v>235</v>
      </c>
      <c r="G181" t="s">
        <v>247</v>
      </c>
      <c r="H181" s="4"/>
      <c r="I181" s="1">
        <f t="shared" ca="1" si="30"/>
        <v>1481</v>
      </c>
      <c r="J181" s="1" t="str">
        <f t="shared" ca="1" si="31"/>
        <v>3. Mayor a 6 meses</v>
      </c>
      <c r="K181" t="str">
        <f t="shared" si="32"/>
        <v>NO</v>
      </c>
      <c r="L181" t="s">
        <v>213</v>
      </c>
      <c r="M181" t="s">
        <v>255</v>
      </c>
      <c r="N181" t="s">
        <v>189</v>
      </c>
      <c r="O181" t="s">
        <v>189</v>
      </c>
      <c r="P181" t="str">
        <f t="shared" si="33"/>
        <v>VICTOR ENRIQUE ARANGO PENATécnicas de pruebas de performanceEVALUACIÓN</v>
      </c>
      <c r="Q181" t="str">
        <f>BASE[[#This Row],[NombresCalificado]]&amp;BASE[[#This Row],[TipoEvaluacion]]</f>
        <v>VICTOR ENRIQUE ARANGO PENAEVALUACIÓN</v>
      </c>
      <c r="R181">
        <v>3</v>
      </c>
      <c r="S181" t="s">
        <v>5</v>
      </c>
      <c r="T181" t="s">
        <v>21</v>
      </c>
      <c r="U181" s="20">
        <v>2</v>
      </c>
      <c r="V181" s="20" t="str" cm="1">
        <f t="array" ref="V181">_xlfn.IFS(U181=0,"Prenovato",U181=1,"Novato",U181=2,"Principiante avanzado",U181=3,"Competente",U181=4,"Proficiente",U181=5,"Master")</f>
        <v>Principiante avanzado</v>
      </c>
      <c r="W181" s="20">
        <v>4</v>
      </c>
      <c r="X181" s="20" t="str" cm="1">
        <f t="array" ref="X181">_xlfn.IFS(W181=0,"No evidenciado",W181=1,"Novato",W181=2,"Principiante avanzado",W181=3,"Competente",W181=4,"Proficiente",W181=5,"Master")</f>
        <v>Proficiente</v>
      </c>
      <c r="Y181" s="20">
        <v>2</v>
      </c>
      <c r="Z181" s="20" t="str" cm="1">
        <f t="array" ref="Z181">_xlfn.IFS(Y181=0,"No evidenciado",Y181=1,"Novato",Y181=2,"Principiante avanzado",Y181=3,"Competente",Y181=4,"Proficiente",Y181=5,"Master")</f>
        <v>Principiante avanzado</v>
      </c>
      <c r="AA181" s="20">
        <v>3</v>
      </c>
      <c r="AB181" s="20" t="str" cm="1">
        <f t="array" ref="AB181">_xlfn.IFS(AA181=0,"No evidenciado",AA181=1,"Novato",AA181=2,"Principiante avanzado",AA181=3,"Competente",AA181=4,"Proficiente",AA181=5,"Master")</f>
        <v>Competente</v>
      </c>
      <c r="AC181" s="20">
        <v>2</v>
      </c>
      <c r="AD181" s="20" t="str" cm="1">
        <f t="array" ref="AD181">_xlfn.IFS(AC181=0,"Prenovato",AC181=1,"Novato",AC181=2,"Principiante avanzado",AC181=3,"Competente",AC181=4,"Proficiente",AC181=5,"Master")</f>
        <v>Principiante avanzado</v>
      </c>
      <c r="AE181" s="20" t="str">
        <f t="shared" si="34"/>
        <v>EVALUACIÓN</v>
      </c>
    </row>
    <row r="182" spans="1:31" x14ac:dyDescent="0.25">
      <c r="A182" t="s">
        <v>200</v>
      </c>
      <c r="B182" t="s">
        <v>209</v>
      </c>
      <c r="C182" t="s">
        <v>188</v>
      </c>
      <c r="D182" t="s">
        <v>214</v>
      </c>
      <c r="E182" t="s">
        <v>224</v>
      </c>
      <c r="F182" t="s">
        <v>235</v>
      </c>
      <c r="G182" t="s">
        <v>247</v>
      </c>
      <c r="H182" s="4"/>
      <c r="I182" s="1">
        <f t="shared" ca="1" si="30"/>
        <v>1481</v>
      </c>
      <c r="J182" s="1" t="str">
        <f t="shared" ca="1" si="31"/>
        <v>3. Mayor a 6 meses</v>
      </c>
      <c r="K182" t="str">
        <f t="shared" si="32"/>
        <v>NO</v>
      </c>
      <c r="L182" t="s">
        <v>213</v>
      </c>
      <c r="M182" t="s">
        <v>261</v>
      </c>
      <c r="N182" t="s">
        <v>189</v>
      </c>
      <c r="O182" t="s">
        <v>189</v>
      </c>
      <c r="P182" t="str">
        <f t="shared" si="33"/>
        <v>VICTOR ENRIQUE ARANGO PENAPatrones de diseño de pruebasEVALUACIÓN</v>
      </c>
      <c r="Q182" t="str">
        <f>BASE[[#This Row],[NombresCalificado]]&amp;BASE[[#This Row],[TipoEvaluacion]]</f>
        <v>VICTOR ENRIQUE ARANGO PENAEVALUACIÓN</v>
      </c>
      <c r="R182">
        <v>2</v>
      </c>
      <c r="S182" t="s">
        <v>4</v>
      </c>
      <c r="T182" t="s">
        <v>21</v>
      </c>
      <c r="U182" s="20">
        <v>2</v>
      </c>
      <c r="V182" s="20" t="str" cm="1">
        <f t="array" ref="V182">_xlfn.IFS(U182=0,"Prenovato",U182=1,"Novato",U182=2,"Principiante avanzado",U182=3,"Competente",U182=4,"Proficiente",U182=5,"Master")</f>
        <v>Principiante avanzado</v>
      </c>
      <c r="W182" s="20">
        <v>4</v>
      </c>
      <c r="X182" s="20" t="str" cm="1">
        <f t="array" ref="X182">_xlfn.IFS(W182=0,"No evidenciado",W182=1,"Novato",W182=2,"Principiante avanzado",W182=3,"Competente",W182=4,"Proficiente",W182=5,"Master")</f>
        <v>Proficiente</v>
      </c>
      <c r="Y182" s="20">
        <v>2</v>
      </c>
      <c r="Z182" s="20" t="str" cm="1">
        <f t="array" ref="Z182">_xlfn.IFS(Y182=0,"No evidenciado",Y182=1,"Novato",Y182=2,"Principiante avanzado",Y182=3,"Competente",Y182=4,"Proficiente",Y182=5,"Master")</f>
        <v>Principiante avanzado</v>
      </c>
      <c r="AA182" s="20">
        <v>3</v>
      </c>
      <c r="AB182" s="20" t="str" cm="1">
        <f t="array" ref="AB182">_xlfn.IFS(AA182=0,"No evidenciado",AA182=1,"Novato",AA182=2,"Principiante avanzado",AA182=3,"Competente",AA182=4,"Proficiente",AA182=5,"Master")</f>
        <v>Competente</v>
      </c>
      <c r="AC182" s="20">
        <v>2</v>
      </c>
      <c r="AD182" s="20" t="str" cm="1">
        <f t="array" ref="AD182">_xlfn.IFS(AC182=0,"Prenovato",AC182=1,"Novato",AC182=2,"Principiante avanzado",AC182=3,"Competente",AC182=4,"Proficiente",AC182=5,"Master")</f>
        <v>Principiante avanzado</v>
      </c>
      <c r="AE182" s="20" t="str">
        <f t="shared" si="34"/>
        <v>EVALUACIÓN</v>
      </c>
    </row>
    <row r="183" spans="1:31" x14ac:dyDescent="0.25">
      <c r="A183" t="s">
        <v>200</v>
      </c>
      <c r="B183" t="s">
        <v>209</v>
      </c>
      <c r="C183" t="s">
        <v>188</v>
      </c>
      <c r="D183" t="s">
        <v>214</v>
      </c>
      <c r="E183" t="s">
        <v>224</v>
      </c>
      <c r="F183" t="s">
        <v>235</v>
      </c>
      <c r="G183" t="s">
        <v>247</v>
      </c>
      <c r="H183" s="4"/>
      <c r="I183" s="1">
        <f t="shared" ca="1" si="30"/>
        <v>1481</v>
      </c>
      <c r="J183" s="1" t="str">
        <f t="shared" ca="1" si="31"/>
        <v>3. Mayor a 6 meses</v>
      </c>
      <c r="K183" t="str">
        <f t="shared" si="32"/>
        <v>NO</v>
      </c>
      <c r="L183" t="s">
        <v>213</v>
      </c>
      <c r="M183" t="s">
        <v>254</v>
      </c>
      <c r="N183" t="s">
        <v>189</v>
      </c>
      <c r="O183" t="s">
        <v>189</v>
      </c>
      <c r="P183" t="str">
        <f t="shared" si="33"/>
        <v>VICTOR ENRIQUE ARANGO PENAFundamentos de pruebas de performanceEVALUACIÓN</v>
      </c>
      <c r="Q183" t="str">
        <f>BASE[[#This Row],[NombresCalificado]]&amp;BASE[[#This Row],[TipoEvaluacion]]</f>
        <v>VICTOR ENRIQUE ARANGO PENAEVALUACIÓN</v>
      </c>
      <c r="R183">
        <v>3</v>
      </c>
      <c r="S183" t="s">
        <v>5</v>
      </c>
      <c r="T183" t="s">
        <v>21</v>
      </c>
      <c r="U183" s="20">
        <v>2</v>
      </c>
      <c r="V183" s="20" t="str" cm="1">
        <f t="array" ref="V183">_xlfn.IFS(U183=0,"Prenovato",U183=1,"Novato",U183=2,"Principiante avanzado",U183=3,"Competente",U183=4,"Proficiente",U183=5,"Master")</f>
        <v>Principiante avanzado</v>
      </c>
      <c r="W183" s="20">
        <v>4</v>
      </c>
      <c r="X183" s="20" t="str" cm="1">
        <f t="array" ref="X183">_xlfn.IFS(W183=0,"No evidenciado",W183=1,"Novato",W183=2,"Principiante avanzado",W183=3,"Competente",W183=4,"Proficiente",W183=5,"Master")</f>
        <v>Proficiente</v>
      </c>
      <c r="Y183" s="20">
        <v>2</v>
      </c>
      <c r="Z183" s="20" t="str" cm="1">
        <f t="array" ref="Z183">_xlfn.IFS(Y183=0,"No evidenciado",Y183=1,"Novato",Y183=2,"Principiante avanzado",Y183=3,"Competente",Y183=4,"Proficiente",Y183=5,"Master")</f>
        <v>Principiante avanzado</v>
      </c>
      <c r="AA183" s="20">
        <v>3</v>
      </c>
      <c r="AB183" s="20" t="str" cm="1">
        <f t="array" ref="AB183">_xlfn.IFS(AA183=0,"No evidenciado",AA183=1,"Novato",AA183=2,"Principiante avanzado",AA183=3,"Competente",AA183=4,"Proficiente",AA183=5,"Master")</f>
        <v>Competente</v>
      </c>
      <c r="AC183" s="20">
        <v>2</v>
      </c>
      <c r="AD183" s="20" t="str" cm="1">
        <f t="array" ref="AD183">_xlfn.IFS(AC183=0,"Prenovato",AC183=1,"Novato",AC183=2,"Principiante avanzado",AC183=3,"Competente",AC183=4,"Proficiente",AC183=5,"Master")</f>
        <v>Principiante avanzado</v>
      </c>
      <c r="AE183" s="20" t="str">
        <f t="shared" si="34"/>
        <v>EVALUACIÓN</v>
      </c>
    </row>
    <row r="184" spans="1:31" x14ac:dyDescent="0.25">
      <c r="A184" t="s">
        <v>200</v>
      </c>
      <c r="B184" t="s">
        <v>209</v>
      </c>
      <c r="C184" t="s">
        <v>188</v>
      </c>
      <c r="D184" t="s">
        <v>214</v>
      </c>
      <c r="E184" t="s">
        <v>224</v>
      </c>
      <c r="F184" t="s">
        <v>235</v>
      </c>
      <c r="G184" t="s">
        <v>247</v>
      </c>
      <c r="H184" s="4"/>
      <c r="I184" s="1">
        <f t="shared" ca="1" si="30"/>
        <v>1481</v>
      </c>
      <c r="J184" s="1" t="str">
        <f t="shared" ca="1" si="31"/>
        <v>3. Mayor a 6 meses</v>
      </c>
      <c r="K184" t="str">
        <f t="shared" si="32"/>
        <v>NO</v>
      </c>
      <c r="L184" t="s">
        <v>213</v>
      </c>
      <c r="M184" t="s">
        <v>257</v>
      </c>
      <c r="N184" t="s">
        <v>189</v>
      </c>
      <c r="O184" t="s">
        <v>189</v>
      </c>
      <c r="P184" t="str">
        <f t="shared" si="33"/>
        <v>VICTOR ENRIQUE ARANGO PENAPruebas NO-funcionales en dispositivos móvilesEVALUACIÓN</v>
      </c>
      <c r="Q184" t="str">
        <f>BASE[[#This Row],[NombresCalificado]]&amp;BASE[[#This Row],[TipoEvaluacion]]</f>
        <v>VICTOR ENRIQUE ARANGO PENAEVALUACIÓN</v>
      </c>
      <c r="R184">
        <v>0</v>
      </c>
      <c r="S184" t="s">
        <v>193</v>
      </c>
      <c r="T184" t="s">
        <v>21</v>
      </c>
      <c r="U184" s="20">
        <v>2</v>
      </c>
      <c r="V184" s="20" t="str" cm="1">
        <f t="array" ref="V184">_xlfn.IFS(U184=0,"Prenovato",U184=1,"Novato",U184=2,"Principiante avanzado",U184=3,"Competente",U184=4,"Proficiente",U184=5,"Master")</f>
        <v>Principiante avanzado</v>
      </c>
      <c r="W184" s="20">
        <v>4</v>
      </c>
      <c r="X184" s="20" t="str" cm="1">
        <f t="array" ref="X184">_xlfn.IFS(W184=0,"No evidenciado",W184=1,"Novato",W184=2,"Principiante avanzado",W184=3,"Competente",W184=4,"Proficiente",W184=5,"Master")</f>
        <v>Proficiente</v>
      </c>
      <c r="Y184" s="20">
        <v>2</v>
      </c>
      <c r="Z184" s="20" t="str" cm="1">
        <f t="array" ref="Z184">_xlfn.IFS(Y184=0,"No evidenciado",Y184=1,"Novato",Y184=2,"Principiante avanzado",Y184=3,"Competente",Y184=4,"Proficiente",Y184=5,"Master")</f>
        <v>Principiante avanzado</v>
      </c>
      <c r="AA184" s="20">
        <v>3</v>
      </c>
      <c r="AB184" s="20" t="str" cm="1">
        <f t="array" ref="AB184">_xlfn.IFS(AA184=0,"No evidenciado",AA184=1,"Novato",AA184=2,"Principiante avanzado",AA184=3,"Competente",AA184=4,"Proficiente",AA184=5,"Master")</f>
        <v>Competente</v>
      </c>
      <c r="AC184" s="20">
        <v>2</v>
      </c>
      <c r="AD184" s="20" t="str" cm="1">
        <f t="array" ref="AD184">_xlfn.IFS(AC184=0,"Prenovato",AC184=1,"Novato",AC184=2,"Principiante avanzado",AC184=3,"Competente",AC184=4,"Proficiente",AC184=5,"Master")</f>
        <v>Principiante avanzado</v>
      </c>
      <c r="AE184" s="20" t="str">
        <f t="shared" si="34"/>
        <v>EVALUACIÓN</v>
      </c>
    </row>
    <row r="185" spans="1:31" x14ac:dyDescent="0.25">
      <c r="A185" t="s">
        <v>200</v>
      </c>
      <c r="B185" t="s">
        <v>209</v>
      </c>
      <c r="C185" t="s">
        <v>188</v>
      </c>
      <c r="D185" t="s">
        <v>214</v>
      </c>
      <c r="E185" t="s">
        <v>224</v>
      </c>
      <c r="F185" t="s">
        <v>235</v>
      </c>
      <c r="G185" t="s">
        <v>247</v>
      </c>
      <c r="H185" s="4"/>
      <c r="I185" s="1">
        <f t="shared" ca="1" si="30"/>
        <v>1481</v>
      </c>
      <c r="J185" s="1" t="str">
        <f t="shared" ca="1" si="31"/>
        <v>3. Mayor a 6 meses</v>
      </c>
      <c r="K185" t="str">
        <f t="shared" si="32"/>
        <v>NO</v>
      </c>
      <c r="L185" t="s">
        <v>213</v>
      </c>
      <c r="M185" t="s">
        <v>253</v>
      </c>
      <c r="N185" t="s">
        <v>189</v>
      </c>
      <c r="O185" t="s">
        <v>189</v>
      </c>
      <c r="P185" t="str">
        <f t="shared" si="33"/>
        <v>VICTOR ENRIQUE ARANGO PENAPruebas funcionales en dispositivos móvilesEVALUACIÓN</v>
      </c>
      <c r="Q185" t="str">
        <f>BASE[[#This Row],[NombresCalificado]]&amp;BASE[[#This Row],[TipoEvaluacion]]</f>
        <v>VICTOR ENRIQUE ARANGO PENAEVALUACIÓN</v>
      </c>
      <c r="R185">
        <v>2</v>
      </c>
      <c r="S185" t="s">
        <v>4</v>
      </c>
      <c r="T185" t="s">
        <v>21</v>
      </c>
      <c r="U185" s="20">
        <v>2</v>
      </c>
      <c r="V185" s="20" t="str" cm="1">
        <f t="array" ref="V185">_xlfn.IFS(U185=0,"Prenovato",U185=1,"Novato",U185=2,"Principiante avanzado",U185=3,"Competente",U185=4,"Proficiente",U185=5,"Master")</f>
        <v>Principiante avanzado</v>
      </c>
      <c r="W185" s="20">
        <v>4</v>
      </c>
      <c r="X185" s="20" t="str" cm="1">
        <f t="array" ref="X185">_xlfn.IFS(W185=0,"No evidenciado",W185=1,"Novato",W185=2,"Principiante avanzado",W185=3,"Competente",W185=4,"Proficiente",W185=5,"Master")</f>
        <v>Proficiente</v>
      </c>
      <c r="Y185" s="20">
        <v>2</v>
      </c>
      <c r="Z185" s="20" t="str" cm="1">
        <f t="array" ref="Z185">_xlfn.IFS(Y185=0,"No evidenciado",Y185=1,"Novato",Y185=2,"Principiante avanzado",Y185=3,"Competente",Y185=4,"Proficiente",Y185=5,"Master")</f>
        <v>Principiante avanzado</v>
      </c>
      <c r="AA185" s="20">
        <v>3</v>
      </c>
      <c r="AB185" s="20" t="str" cm="1">
        <f t="array" ref="AB185">_xlfn.IFS(AA185=0,"No evidenciado",AA185=1,"Novato",AA185=2,"Principiante avanzado",AA185=3,"Competente",AA185=4,"Proficiente",AA185=5,"Master")</f>
        <v>Competente</v>
      </c>
      <c r="AC185" s="20">
        <v>2</v>
      </c>
      <c r="AD185" s="20" t="str" cm="1">
        <f t="array" ref="AD185">_xlfn.IFS(AC185=0,"Prenovato",AC185=1,"Novato",AC185=2,"Principiante avanzado",AC185=3,"Competente",AC185=4,"Proficiente",AC185=5,"Master")</f>
        <v>Principiante avanzado</v>
      </c>
      <c r="AE185" s="20" t="str">
        <f t="shared" si="34"/>
        <v>EVALUACIÓN</v>
      </c>
    </row>
    <row r="186" spans="1:31" x14ac:dyDescent="0.25">
      <c r="A186" t="s">
        <v>200</v>
      </c>
      <c r="B186" t="s">
        <v>209</v>
      </c>
      <c r="C186" t="s">
        <v>188</v>
      </c>
      <c r="D186" t="s">
        <v>214</v>
      </c>
      <c r="E186" t="s">
        <v>224</v>
      </c>
      <c r="F186" t="s">
        <v>235</v>
      </c>
      <c r="G186" t="s">
        <v>247</v>
      </c>
      <c r="H186" s="4"/>
      <c r="I186" s="1">
        <f t="shared" ca="1" si="30"/>
        <v>1481</v>
      </c>
      <c r="J186" s="1" t="str">
        <f t="shared" ca="1" si="31"/>
        <v>3. Mayor a 6 meses</v>
      </c>
      <c r="K186" t="str">
        <f t="shared" si="32"/>
        <v>NO</v>
      </c>
      <c r="L186" t="s">
        <v>213</v>
      </c>
      <c r="M186" t="s">
        <v>256</v>
      </c>
      <c r="N186" t="s">
        <v>189</v>
      </c>
      <c r="O186" t="s">
        <v>189</v>
      </c>
      <c r="P186" t="str">
        <f t="shared" si="33"/>
        <v>VICTOR ENRIQUE ARANGO PENAPruebas de SeguridadEVALUACIÓN</v>
      </c>
      <c r="Q186" t="str">
        <f>BASE[[#This Row],[NombresCalificado]]&amp;BASE[[#This Row],[TipoEvaluacion]]</f>
        <v>VICTOR ENRIQUE ARANGO PENAEVALUACIÓN</v>
      </c>
      <c r="R186">
        <v>0</v>
      </c>
      <c r="S186" t="s">
        <v>193</v>
      </c>
      <c r="T186" t="s">
        <v>21</v>
      </c>
      <c r="U186" s="20">
        <v>2</v>
      </c>
      <c r="V186" s="20" t="str" cm="1">
        <f t="array" ref="V186">_xlfn.IFS(U186=0,"Prenovato",U186=1,"Novato",U186=2,"Principiante avanzado",U186=3,"Competente",U186=4,"Proficiente",U186=5,"Master")</f>
        <v>Principiante avanzado</v>
      </c>
      <c r="W186" s="20">
        <v>4</v>
      </c>
      <c r="X186" s="20" t="str" cm="1">
        <f t="array" ref="X186">_xlfn.IFS(W186=0,"No evidenciado",W186=1,"Novato",W186=2,"Principiante avanzado",W186=3,"Competente",W186=4,"Proficiente",W186=5,"Master")</f>
        <v>Proficiente</v>
      </c>
      <c r="Y186" s="20">
        <v>2</v>
      </c>
      <c r="Z186" s="20" t="str" cm="1">
        <f t="array" ref="Z186">_xlfn.IFS(Y186=0,"No evidenciado",Y186=1,"Novato",Y186=2,"Principiante avanzado",Y186=3,"Competente",Y186=4,"Proficiente",Y186=5,"Master")</f>
        <v>Principiante avanzado</v>
      </c>
      <c r="AA186" s="20">
        <v>3</v>
      </c>
      <c r="AB186" s="20" t="str" cm="1">
        <f t="array" ref="AB186">_xlfn.IFS(AA186=0,"No evidenciado",AA186=1,"Novato",AA186=2,"Principiante avanzado",AA186=3,"Competente",AA186=4,"Proficiente",AA186=5,"Master")</f>
        <v>Competente</v>
      </c>
      <c r="AC186" s="20">
        <v>2</v>
      </c>
      <c r="AD186" s="20" t="str" cm="1">
        <f t="array" ref="AD186">_xlfn.IFS(AC186=0,"Prenovato",AC186=1,"Novato",AC186=2,"Principiante avanzado",AC186=3,"Competente",AC186=4,"Proficiente",AC186=5,"Master")</f>
        <v>Principiante avanzado</v>
      </c>
      <c r="AE186" s="20" t="str">
        <f t="shared" si="34"/>
        <v>EVALUACIÓN</v>
      </c>
    </row>
    <row r="187" spans="1:31" x14ac:dyDescent="0.25">
      <c r="A187" t="s">
        <v>200</v>
      </c>
      <c r="B187" t="s">
        <v>209</v>
      </c>
      <c r="C187" t="s">
        <v>188</v>
      </c>
      <c r="D187" t="s">
        <v>214</v>
      </c>
      <c r="E187" t="s">
        <v>224</v>
      </c>
      <c r="F187" t="s">
        <v>235</v>
      </c>
      <c r="G187" t="s">
        <v>247</v>
      </c>
      <c r="H187" s="4"/>
      <c r="I187" s="1">
        <f t="shared" ca="1" si="30"/>
        <v>1481</v>
      </c>
      <c r="J187" s="1" t="str">
        <f t="shared" ca="1" si="31"/>
        <v>3. Mayor a 6 meses</v>
      </c>
      <c r="K187" t="str">
        <f t="shared" si="32"/>
        <v>NO</v>
      </c>
      <c r="L187" t="s">
        <v>213</v>
      </c>
      <c r="M187" t="s">
        <v>61</v>
      </c>
      <c r="N187" t="s">
        <v>189</v>
      </c>
      <c r="O187" t="s">
        <v>189</v>
      </c>
      <c r="P187" t="str">
        <f t="shared" si="33"/>
        <v>VICTOR ENRIQUE ARANGO PENAControl de versionesEVALUACIÓN</v>
      </c>
      <c r="Q187" t="str">
        <f>BASE[[#This Row],[NombresCalificado]]&amp;BASE[[#This Row],[TipoEvaluacion]]</f>
        <v>VICTOR ENRIQUE ARANGO PENAEVALUACIÓN</v>
      </c>
      <c r="R187">
        <v>2</v>
      </c>
      <c r="S187" t="s">
        <v>4</v>
      </c>
      <c r="T187" t="s">
        <v>21</v>
      </c>
      <c r="U187" s="20">
        <v>2</v>
      </c>
      <c r="V187" s="20" t="str" cm="1">
        <f t="array" ref="V187">_xlfn.IFS(U187=0,"Prenovato",U187=1,"Novato",U187=2,"Principiante avanzado",U187=3,"Competente",U187=4,"Proficiente",U187=5,"Master")</f>
        <v>Principiante avanzado</v>
      </c>
      <c r="W187" s="20">
        <v>4</v>
      </c>
      <c r="X187" s="20" t="str" cm="1">
        <f t="array" ref="X187">_xlfn.IFS(W187=0,"No evidenciado",W187=1,"Novato",W187=2,"Principiante avanzado",W187=3,"Competente",W187=4,"Proficiente",W187=5,"Master")</f>
        <v>Proficiente</v>
      </c>
      <c r="Y187" s="20">
        <v>2</v>
      </c>
      <c r="Z187" s="20" t="str" cm="1">
        <f t="array" ref="Z187">_xlfn.IFS(Y187=0,"No evidenciado",Y187=1,"Novato",Y187=2,"Principiante avanzado",Y187=3,"Competente",Y187=4,"Proficiente",Y187=5,"Master")</f>
        <v>Principiante avanzado</v>
      </c>
      <c r="AA187" s="20">
        <v>3</v>
      </c>
      <c r="AB187" s="20" t="str" cm="1">
        <f t="array" ref="AB187">_xlfn.IFS(AA187=0,"No evidenciado",AA187=1,"Novato",AA187=2,"Principiante avanzado",AA187=3,"Competente",AA187=4,"Proficiente",AA187=5,"Master")</f>
        <v>Competente</v>
      </c>
      <c r="AC187" s="20">
        <v>2</v>
      </c>
      <c r="AD187" s="20" t="str" cm="1">
        <f t="array" ref="AD187">_xlfn.IFS(AC187=0,"Prenovato",AC187=1,"Novato",AC187=2,"Principiante avanzado",AC187=3,"Competente",AC187=4,"Proficiente",AC187=5,"Master")</f>
        <v>Principiante avanzado</v>
      </c>
      <c r="AE187" s="20" t="str">
        <f t="shared" si="34"/>
        <v>EVALUACIÓN</v>
      </c>
    </row>
    <row r="188" spans="1:31" x14ac:dyDescent="0.25">
      <c r="A188" t="s">
        <v>200</v>
      </c>
      <c r="B188" t="s">
        <v>209</v>
      </c>
      <c r="C188" t="s">
        <v>188</v>
      </c>
      <c r="D188" t="s">
        <v>214</v>
      </c>
      <c r="E188" t="s">
        <v>224</v>
      </c>
      <c r="F188" t="s">
        <v>235</v>
      </c>
      <c r="G188" t="s">
        <v>247</v>
      </c>
      <c r="H188" s="4"/>
      <c r="I188" s="1">
        <f t="shared" ca="1" si="30"/>
        <v>1481</v>
      </c>
      <c r="J188" s="1" t="str">
        <f t="shared" ca="1" si="31"/>
        <v>3. Mayor a 6 meses</v>
      </c>
      <c r="K188" t="str">
        <f t="shared" si="32"/>
        <v>NO</v>
      </c>
      <c r="L188" t="s">
        <v>213</v>
      </c>
      <c r="M188" t="s">
        <v>249</v>
      </c>
      <c r="N188" t="s">
        <v>189</v>
      </c>
      <c r="O188" t="s">
        <v>189</v>
      </c>
      <c r="P188" t="str">
        <f t="shared" si="33"/>
        <v>VICTOR ENRIQUE ARANGO PENADevOps para pruebasEVALUACIÓN</v>
      </c>
      <c r="Q188" t="str">
        <f>BASE[[#This Row],[NombresCalificado]]&amp;BASE[[#This Row],[TipoEvaluacion]]</f>
        <v>VICTOR ENRIQUE ARANGO PENAEVALUACIÓN</v>
      </c>
      <c r="R188">
        <v>2</v>
      </c>
      <c r="S188" t="s">
        <v>4</v>
      </c>
      <c r="T188" t="s">
        <v>21</v>
      </c>
      <c r="U188" s="20">
        <v>2</v>
      </c>
      <c r="V188" s="20" t="str" cm="1">
        <f t="array" ref="V188">_xlfn.IFS(U188=0,"Prenovato",U188=1,"Novato",U188=2,"Principiante avanzado",U188=3,"Competente",U188=4,"Proficiente",U188=5,"Master")</f>
        <v>Principiante avanzado</v>
      </c>
      <c r="W188" s="20">
        <v>4</v>
      </c>
      <c r="X188" s="20" t="str" cm="1">
        <f t="array" ref="X188">_xlfn.IFS(W188=0,"No evidenciado",W188=1,"Novato",W188=2,"Principiante avanzado",W188=3,"Competente",W188=4,"Proficiente",W188=5,"Master")</f>
        <v>Proficiente</v>
      </c>
      <c r="Y188" s="20">
        <v>2</v>
      </c>
      <c r="Z188" s="20" t="str" cm="1">
        <f t="array" ref="Z188">_xlfn.IFS(Y188=0,"No evidenciado",Y188=1,"Novato",Y188=2,"Principiante avanzado",Y188=3,"Competente",Y188=4,"Proficiente",Y188=5,"Master")</f>
        <v>Principiante avanzado</v>
      </c>
      <c r="AA188" s="20">
        <v>3</v>
      </c>
      <c r="AB188" s="20" t="str" cm="1">
        <f t="array" ref="AB188">_xlfn.IFS(AA188=0,"No evidenciado",AA188=1,"Novato",AA188=2,"Principiante avanzado",AA188=3,"Competente",AA188=4,"Proficiente",AA188=5,"Master")</f>
        <v>Competente</v>
      </c>
      <c r="AC188" s="20">
        <v>2</v>
      </c>
      <c r="AD188" s="20" t="str" cm="1">
        <f t="array" ref="AD188">_xlfn.IFS(AC188=0,"Prenovato",AC188=1,"Novato",AC188=2,"Principiante avanzado",AC188=3,"Competente",AC188=4,"Proficiente",AC188=5,"Master")</f>
        <v>Principiante avanzado</v>
      </c>
      <c r="AE188" s="20" t="str">
        <f t="shared" si="34"/>
        <v>EVALUACIÓN</v>
      </c>
    </row>
    <row r="189" spans="1:31" x14ac:dyDescent="0.25">
      <c r="A189" t="s">
        <v>203</v>
      </c>
      <c r="B189" t="s">
        <v>212</v>
      </c>
      <c r="C189" t="s">
        <v>188</v>
      </c>
      <c r="D189" t="s">
        <v>214</v>
      </c>
      <c r="E189" t="s">
        <v>225</v>
      </c>
      <c r="F189" t="s">
        <v>236</v>
      </c>
      <c r="G189" t="s">
        <v>248</v>
      </c>
      <c r="H189" s="4"/>
      <c r="I189" s="1">
        <f t="shared" ca="1" si="30"/>
        <v>1481</v>
      </c>
      <c r="J189" s="1" t="str">
        <f t="shared" ca="1" si="31"/>
        <v>3. Mayor a 6 meses</v>
      </c>
      <c r="K189" t="str">
        <f t="shared" si="32"/>
        <v>NO</v>
      </c>
      <c r="L189" t="s">
        <v>213</v>
      </c>
      <c r="M189" t="s">
        <v>60</v>
      </c>
      <c r="N189" t="s">
        <v>189</v>
      </c>
      <c r="O189" t="s">
        <v>189</v>
      </c>
      <c r="P189" t="str">
        <f t="shared" si="33"/>
        <v>IRVING JOSUE VAZQUEZ PEREZProgramaciónEVALUACIÓN</v>
      </c>
      <c r="Q189" t="str">
        <f>BASE[[#This Row],[NombresCalificado]]&amp;BASE[[#This Row],[TipoEvaluacion]]</f>
        <v>IRVING JOSUE VAZQUEZ PEREZEVALUACIÓN</v>
      </c>
      <c r="R189">
        <v>3</v>
      </c>
      <c r="S189" t="s">
        <v>5</v>
      </c>
      <c r="T189" t="s">
        <v>21</v>
      </c>
      <c r="U189" s="20">
        <v>3</v>
      </c>
      <c r="V189" s="20" t="str" cm="1">
        <f t="array" ref="V189">_xlfn.IFS(U189=0,"Prenovato",U189=1,"Novato",U189=2,"Principiante avanzado",U189=3,"Competente",U189=4,"Proficiente",U189=5,"Master")</f>
        <v>Competente</v>
      </c>
      <c r="W189" s="20">
        <v>4</v>
      </c>
      <c r="X189" s="20" t="str" cm="1">
        <f t="array" ref="X189">_xlfn.IFS(W189=0,"No evidenciado",W189=1,"Novato",W189=2,"Principiante avanzado",W189=3,"Competente",W189=4,"Proficiente",W189=5,"Master")</f>
        <v>Proficiente</v>
      </c>
      <c r="Y189" s="20">
        <v>3</v>
      </c>
      <c r="Z189" s="20" t="str" cm="1">
        <f t="array" ref="Z189">_xlfn.IFS(Y189=0,"No evidenciado",Y189=1,"Novato",Y189=2,"Principiante avanzado",Y189=3,"Competente",Y189=4,"Proficiente",Y189=5,"Master")</f>
        <v>Competente</v>
      </c>
      <c r="AA189" s="20">
        <v>3</v>
      </c>
      <c r="AB189" s="20" t="str" cm="1">
        <f t="array" ref="AB189">_xlfn.IFS(AA189=0,"No evidenciado",AA189=1,"Novato",AA189=2,"Principiante avanzado",AA189=3,"Competente",AA189=4,"Proficiente",AA189=5,"Master")</f>
        <v>Competente</v>
      </c>
      <c r="AC189" s="20">
        <v>3</v>
      </c>
      <c r="AD189" s="20" t="str" cm="1">
        <f t="array" ref="AD189">_xlfn.IFS(AC189=0,"Prenovato",AC189=1,"Novato",AC189=2,"Principiante avanzado",AC189=3,"Competente",AC189=4,"Proficiente",AC189=5,"Master")</f>
        <v>Competente</v>
      </c>
      <c r="AE189" s="20" t="str">
        <f t="shared" si="34"/>
        <v>EVALUACIÓN</v>
      </c>
    </row>
    <row r="190" spans="1:31" x14ac:dyDescent="0.25">
      <c r="A190" t="s">
        <v>203</v>
      </c>
      <c r="B190" t="s">
        <v>212</v>
      </c>
      <c r="C190" t="s">
        <v>188</v>
      </c>
      <c r="D190" t="s">
        <v>214</v>
      </c>
      <c r="E190" t="s">
        <v>225</v>
      </c>
      <c r="F190" t="s">
        <v>236</v>
      </c>
      <c r="G190" t="s">
        <v>248</v>
      </c>
      <c r="H190" s="4"/>
      <c r="I190" s="1">
        <f t="shared" ca="1" si="30"/>
        <v>1481</v>
      </c>
      <c r="J190" s="1" t="str">
        <f t="shared" ca="1" si="31"/>
        <v>3. Mayor a 6 meses</v>
      </c>
      <c r="K190" t="str">
        <f t="shared" si="32"/>
        <v>NO</v>
      </c>
      <c r="L190" t="s">
        <v>213</v>
      </c>
      <c r="M190" t="s">
        <v>61</v>
      </c>
      <c r="N190" t="s">
        <v>189</v>
      </c>
      <c r="O190" t="s">
        <v>189</v>
      </c>
      <c r="P190" t="str">
        <f t="shared" si="33"/>
        <v>IRVING JOSUE VAZQUEZ PEREZControl de versionesEVALUACIÓN</v>
      </c>
      <c r="Q190" t="str">
        <f>BASE[[#This Row],[NombresCalificado]]&amp;BASE[[#This Row],[TipoEvaluacion]]</f>
        <v>IRVING JOSUE VAZQUEZ PEREZEVALUACIÓN</v>
      </c>
      <c r="R190">
        <v>4</v>
      </c>
      <c r="S190" t="s">
        <v>7</v>
      </c>
      <c r="T190" t="s">
        <v>21</v>
      </c>
      <c r="U190" s="20">
        <v>3</v>
      </c>
      <c r="V190" s="20" t="str" cm="1">
        <f t="array" ref="V190">_xlfn.IFS(U190=0,"Prenovato",U190=1,"Novato",U190=2,"Principiante avanzado",U190=3,"Competente",U190=4,"Proficiente",U190=5,"Master")</f>
        <v>Competente</v>
      </c>
      <c r="W190" s="20">
        <v>4</v>
      </c>
      <c r="X190" s="20" t="str" cm="1">
        <f t="array" ref="X190">_xlfn.IFS(W190=0,"No evidenciado",W190=1,"Novato",W190=2,"Principiante avanzado",W190=3,"Competente",W190=4,"Proficiente",W190=5,"Master")</f>
        <v>Proficiente</v>
      </c>
      <c r="Y190" s="20">
        <v>3</v>
      </c>
      <c r="Z190" s="20" t="str" cm="1">
        <f t="array" ref="Z190">_xlfn.IFS(Y190=0,"No evidenciado",Y190=1,"Novato",Y190=2,"Principiante avanzado",Y190=3,"Competente",Y190=4,"Proficiente",Y190=5,"Master")</f>
        <v>Competente</v>
      </c>
      <c r="AA190" s="20">
        <v>3</v>
      </c>
      <c r="AB190" s="20" t="str" cm="1">
        <f t="array" ref="AB190">_xlfn.IFS(AA190=0,"No evidenciado",AA190=1,"Novato",AA190=2,"Principiante avanzado",AA190=3,"Competente",AA190=4,"Proficiente",AA190=5,"Master")</f>
        <v>Competente</v>
      </c>
      <c r="AC190" s="20">
        <v>3</v>
      </c>
      <c r="AD190" s="20" t="str" cm="1">
        <f t="array" ref="AD190">_xlfn.IFS(AC190=0,"Prenovato",AC190=1,"Novato",AC190=2,"Principiante avanzado",AC190=3,"Competente",AC190=4,"Proficiente",AC190=5,"Master")</f>
        <v>Competente</v>
      </c>
      <c r="AE190" s="20" t="str">
        <f t="shared" si="34"/>
        <v>EVALUACIÓN</v>
      </c>
    </row>
    <row r="191" spans="1:31" x14ac:dyDescent="0.25">
      <c r="A191" t="s">
        <v>203</v>
      </c>
      <c r="B191" t="s">
        <v>212</v>
      </c>
      <c r="C191" t="s">
        <v>188</v>
      </c>
      <c r="D191" t="s">
        <v>214</v>
      </c>
      <c r="E191" t="s">
        <v>225</v>
      </c>
      <c r="F191" t="s">
        <v>236</v>
      </c>
      <c r="G191" t="s">
        <v>248</v>
      </c>
      <c r="H191" s="4"/>
      <c r="I191" s="1">
        <f t="shared" ca="1" si="30"/>
        <v>1481</v>
      </c>
      <c r="J191" s="1" t="str">
        <f t="shared" ca="1" si="31"/>
        <v>3. Mayor a 6 meses</v>
      </c>
      <c r="K191" t="str">
        <f t="shared" si="32"/>
        <v>NO</v>
      </c>
      <c r="L191" t="s">
        <v>213</v>
      </c>
      <c r="M191" t="s">
        <v>249</v>
      </c>
      <c r="N191" t="s">
        <v>189</v>
      </c>
      <c r="O191" t="s">
        <v>189</v>
      </c>
      <c r="P191" t="str">
        <f t="shared" si="33"/>
        <v>IRVING JOSUE VAZQUEZ PEREZDevOps para pruebasEVALUACIÓN</v>
      </c>
      <c r="Q191" t="str">
        <f>BASE[[#This Row],[NombresCalificado]]&amp;BASE[[#This Row],[TipoEvaluacion]]</f>
        <v>IRVING JOSUE VAZQUEZ PEREZEVALUACIÓN</v>
      </c>
      <c r="R191">
        <v>4</v>
      </c>
      <c r="S191" t="s">
        <v>7</v>
      </c>
      <c r="T191" t="s">
        <v>21</v>
      </c>
      <c r="U191" s="20">
        <v>3</v>
      </c>
      <c r="V191" s="20" t="str" cm="1">
        <f t="array" ref="V191">_xlfn.IFS(U191=0,"Prenovato",U191=1,"Novato",U191=2,"Principiante avanzado",U191=3,"Competente",U191=4,"Proficiente",U191=5,"Master")</f>
        <v>Competente</v>
      </c>
      <c r="W191" s="20">
        <v>4</v>
      </c>
      <c r="X191" s="20" t="str" cm="1">
        <f t="array" ref="X191">_xlfn.IFS(W191=0,"No evidenciado",W191=1,"Novato",W191=2,"Principiante avanzado",W191=3,"Competente",W191=4,"Proficiente",W191=5,"Master")</f>
        <v>Proficiente</v>
      </c>
      <c r="Y191" s="20">
        <v>3</v>
      </c>
      <c r="Z191" s="20" t="str" cm="1">
        <f t="array" ref="Z191">_xlfn.IFS(Y191=0,"No evidenciado",Y191=1,"Novato",Y191=2,"Principiante avanzado",Y191=3,"Competente",Y191=4,"Proficiente",Y191=5,"Master")</f>
        <v>Competente</v>
      </c>
      <c r="AA191" s="20">
        <v>3</v>
      </c>
      <c r="AB191" s="20" t="str" cm="1">
        <f t="array" ref="AB191">_xlfn.IFS(AA191=0,"No evidenciado",AA191=1,"Novato",AA191=2,"Principiante avanzado",AA191=3,"Competente",AA191=4,"Proficiente",AA191=5,"Master")</f>
        <v>Competente</v>
      </c>
      <c r="AC191" s="20">
        <v>3</v>
      </c>
      <c r="AD191" s="20" t="str" cm="1">
        <f t="array" ref="AD191">_xlfn.IFS(AC191=0,"Prenovato",AC191=1,"Novato",AC191=2,"Principiante avanzado",AC191=3,"Competente",AC191=4,"Proficiente",AC191=5,"Master")</f>
        <v>Competente</v>
      </c>
      <c r="AE191" s="20" t="str">
        <f t="shared" si="34"/>
        <v>EVALUACIÓN</v>
      </c>
    </row>
    <row r="192" spans="1:31" x14ac:dyDescent="0.25">
      <c r="A192" t="s">
        <v>203</v>
      </c>
      <c r="B192" t="s">
        <v>212</v>
      </c>
      <c r="C192" t="s">
        <v>188</v>
      </c>
      <c r="D192" t="s">
        <v>214</v>
      </c>
      <c r="E192" t="s">
        <v>225</v>
      </c>
      <c r="F192" t="s">
        <v>236</v>
      </c>
      <c r="G192" t="s">
        <v>248</v>
      </c>
      <c r="H192" s="4"/>
      <c r="I192" s="1">
        <f t="shared" ca="1" si="30"/>
        <v>1481</v>
      </c>
      <c r="J192" s="1" t="str">
        <f t="shared" ca="1" si="31"/>
        <v>3. Mayor a 6 meses</v>
      </c>
      <c r="K192" t="str">
        <f t="shared" si="32"/>
        <v>NO</v>
      </c>
      <c r="L192" t="s">
        <v>213</v>
      </c>
      <c r="M192" t="s">
        <v>250</v>
      </c>
      <c r="N192" t="s">
        <v>31</v>
      </c>
      <c r="O192" t="s">
        <v>31</v>
      </c>
      <c r="P192" t="str">
        <f t="shared" si="33"/>
        <v>IRVING JOSUE VAZQUEZ PEREZISTQBEVALUACIÓN</v>
      </c>
      <c r="Q192" t="str">
        <f>BASE[[#This Row],[NombresCalificado]]&amp;BASE[[#This Row],[TipoEvaluacion]]</f>
        <v>IRVING JOSUE VAZQUEZ PEREZEVALUACIÓN</v>
      </c>
      <c r="R192">
        <v>3</v>
      </c>
      <c r="S192" t="s">
        <v>5</v>
      </c>
      <c r="T192" t="s">
        <v>21</v>
      </c>
      <c r="U192" s="20">
        <v>3</v>
      </c>
      <c r="V192" s="20" t="str" cm="1">
        <f t="array" ref="V192">_xlfn.IFS(U192=0,"Prenovato",U192=1,"Novato",U192=2,"Principiante avanzado",U192=3,"Competente",U192=4,"Proficiente",U192=5,"Master")</f>
        <v>Competente</v>
      </c>
      <c r="W192" s="20">
        <v>4</v>
      </c>
      <c r="X192" s="20" t="str" cm="1">
        <f t="array" ref="X192">_xlfn.IFS(W192=0,"No evidenciado",W192=1,"Novato",W192=2,"Principiante avanzado",W192=3,"Competente",W192=4,"Proficiente",W192=5,"Master")</f>
        <v>Proficiente</v>
      </c>
      <c r="Y192" s="20">
        <v>3</v>
      </c>
      <c r="Z192" s="20" t="str" cm="1">
        <f t="array" ref="Z192">_xlfn.IFS(Y192=0,"No evidenciado",Y192=1,"Novato",Y192=2,"Principiante avanzado",Y192=3,"Competente",Y192=4,"Proficiente",Y192=5,"Master")</f>
        <v>Competente</v>
      </c>
      <c r="AA192" s="20">
        <v>3</v>
      </c>
      <c r="AB192" s="20" t="str" cm="1">
        <f t="array" ref="AB192">_xlfn.IFS(AA192=0,"No evidenciado",AA192=1,"Novato",AA192=2,"Principiante avanzado",AA192=3,"Competente",AA192=4,"Proficiente",AA192=5,"Master")</f>
        <v>Competente</v>
      </c>
      <c r="AC192" s="20">
        <v>3</v>
      </c>
      <c r="AD192" s="20" t="str" cm="1">
        <f t="array" ref="AD192">_xlfn.IFS(AC192=0,"Prenovato",AC192=1,"Novato",AC192=2,"Principiante avanzado",AC192=3,"Competente",AC192=4,"Proficiente",AC192=5,"Master")</f>
        <v>Competente</v>
      </c>
      <c r="AE192" s="20" t="str">
        <f t="shared" si="34"/>
        <v>EVALUACIÓN</v>
      </c>
    </row>
    <row r="193" spans="1:31" x14ac:dyDescent="0.25">
      <c r="A193" t="s">
        <v>203</v>
      </c>
      <c r="B193" t="s">
        <v>212</v>
      </c>
      <c r="C193" t="s">
        <v>188</v>
      </c>
      <c r="D193" t="s">
        <v>214</v>
      </c>
      <c r="E193" t="s">
        <v>225</v>
      </c>
      <c r="F193" t="s">
        <v>236</v>
      </c>
      <c r="G193" t="s">
        <v>248</v>
      </c>
      <c r="H193" s="4"/>
      <c r="I193" s="1">
        <f t="shared" ca="1" si="30"/>
        <v>1481</v>
      </c>
      <c r="J193" s="1" t="str">
        <f t="shared" ca="1" si="31"/>
        <v>3. Mayor a 6 meses</v>
      </c>
      <c r="K193" t="str">
        <f t="shared" si="32"/>
        <v>NO</v>
      </c>
      <c r="L193" t="s">
        <v>213</v>
      </c>
      <c r="M193" t="s">
        <v>251</v>
      </c>
      <c r="N193" t="s">
        <v>31</v>
      </c>
      <c r="O193" t="s">
        <v>31</v>
      </c>
      <c r="P193" t="str">
        <f t="shared" si="33"/>
        <v>IRVING JOSUE VAZQUEZ PEREZTécnicas de pruebasEVALUACIÓN</v>
      </c>
      <c r="Q193" t="str">
        <f>BASE[[#This Row],[NombresCalificado]]&amp;BASE[[#This Row],[TipoEvaluacion]]</f>
        <v>IRVING JOSUE VAZQUEZ PEREZEVALUACIÓN</v>
      </c>
      <c r="R193">
        <v>3</v>
      </c>
      <c r="S193" t="s">
        <v>5</v>
      </c>
      <c r="T193" t="s">
        <v>21</v>
      </c>
      <c r="U193" s="20">
        <v>3</v>
      </c>
      <c r="V193" s="20" t="str" cm="1">
        <f t="array" ref="V193">_xlfn.IFS(U193=0,"Prenovato",U193=1,"Novato",U193=2,"Principiante avanzado",U193=3,"Competente",U193=4,"Proficiente",U193=5,"Master")</f>
        <v>Competente</v>
      </c>
      <c r="W193" s="20">
        <v>4</v>
      </c>
      <c r="X193" s="20" t="str" cm="1">
        <f t="array" ref="X193">_xlfn.IFS(W193=0,"No evidenciado",W193=1,"Novato",W193=2,"Principiante avanzado",W193=3,"Competente",W193=4,"Proficiente",W193=5,"Master")</f>
        <v>Proficiente</v>
      </c>
      <c r="Y193" s="20">
        <v>3</v>
      </c>
      <c r="Z193" s="20" t="str" cm="1">
        <f t="array" ref="Z193">_xlfn.IFS(Y193=0,"No evidenciado",Y193=1,"Novato",Y193=2,"Principiante avanzado",Y193=3,"Competente",Y193=4,"Proficiente",Y193=5,"Master")</f>
        <v>Competente</v>
      </c>
      <c r="AA193" s="20">
        <v>3</v>
      </c>
      <c r="AB193" s="20" t="str" cm="1">
        <f t="array" ref="AB193">_xlfn.IFS(AA193=0,"No evidenciado",AA193=1,"Novato",AA193=2,"Principiante avanzado",AA193=3,"Competente",AA193=4,"Proficiente",AA193=5,"Master")</f>
        <v>Competente</v>
      </c>
      <c r="AC193" s="20">
        <v>3</v>
      </c>
      <c r="AD193" s="20" t="str" cm="1">
        <f t="array" ref="AD193">_xlfn.IFS(AC193=0,"Prenovato",AC193=1,"Novato",AC193=2,"Principiante avanzado",AC193=3,"Competente",AC193=4,"Proficiente",AC193=5,"Master")</f>
        <v>Competente</v>
      </c>
      <c r="AE193" s="20" t="str">
        <f t="shared" si="34"/>
        <v>EVALUACIÓN</v>
      </c>
    </row>
    <row r="194" spans="1:31" x14ac:dyDescent="0.25">
      <c r="A194" t="s">
        <v>203</v>
      </c>
      <c r="B194" t="s">
        <v>212</v>
      </c>
      <c r="C194" t="s">
        <v>188</v>
      </c>
      <c r="D194" t="s">
        <v>214</v>
      </c>
      <c r="E194" t="s">
        <v>225</v>
      </c>
      <c r="F194" t="s">
        <v>236</v>
      </c>
      <c r="G194" t="s">
        <v>248</v>
      </c>
      <c r="H194" s="4"/>
      <c r="I194" s="1">
        <f t="shared" ca="1" si="30"/>
        <v>1481</v>
      </c>
      <c r="J194" s="1" t="str">
        <f t="shared" ca="1" si="31"/>
        <v>3. Mayor a 6 meses</v>
      </c>
      <c r="K194" t="str">
        <f t="shared" si="32"/>
        <v>NO</v>
      </c>
      <c r="L194" t="s">
        <v>213</v>
      </c>
      <c r="M194" t="s">
        <v>252</v>
      </c>
      <c r="N194" t="s">
        <v>31</v>
      </c>
      <c r="O194" t="s">
        <v>31</v>
      </c>
      <c r="P194" t="str">
        <f t="shared" si="33"/>
        <v>IRVING JOSUE VAZQUEZ PEREZBDDEVALUACIÓN</v>
      </c>
      <c r="Q194" t="str">
        <f>BASE[[#This Row],[NombresCalificado]]&amp;BASE[[#This Row],[TipoEvaluacion]]</f>
        <v>IRVING JOSUE VAZQUEZ PEREZEVALUACIÓN</v>
      </c>
      <c r="R194">
        <v>4</v>
      </c>
      <c r="S194" t="s">
        <v>7</v>
      </c>
      <c r="T194" t="s">
        <v>21</v>
      </c>
      <c r="U194" s="20">
        <v>3</v>
      </c>
      <c r="V194" s="20" t="str" cm="1">
        <f t="array" ref="V194">_xlfn.IFS(U194=0,"Prenovato",U194=1,"Novato",U194=2,"Principiante avanzado",U194=3,"Competente",U194=4,"Proficiente",U194=5,"Master")</f>
        <v>Competente</v>
      </c>
      <c r="W194" s="20">
        <v>4</v>
      </c>
      <c r="X194" s="20" t="str" cm="1">
        <f t="array" ref="X194">_xlfn.IFS(W194=0,"No evidenciado",W194=1,"Novato",W194=2,"Principiante avanzado",W194=3,"Competente",W194=4,"Proficiente",W194=5,"Master")</f>
        <v>Proficiente</v>
      </c>
      <c r="Y194" s="20">
        <v>3</v>
      </c>
      <c r="Z194" s="20" t="str" cm="1">
        <f t="array" ref="Z194">_xlfn.IFS(Y194=0,"No evidenciado",Y194=1,"Novato",Y194=2,"Principiante avanzado",Y194=3,"Competente",Y194=4,"Proficiente",Y194=5,"Master")</f>
        <v>Competente</v>
      </c>
      <c r="AA194" s="20">
        <v>3</v>
      </c>
      <c r="AB194" s="20" t="str" cm="1">
        <f t="array" ref="AB194">_xlfn.IFS(AA194=0,"No evidenciado",AA194=1,"Novato",AA194=2,"Principiante avanzado",AA194=3,"Competente",AA194=4,"Proficiente",AA194=5,"Master")</f>
        <v>Competente</v>
      </c>
      <c r="AC194" s="20">
        <v>3</v>
      </c>
      <c r="AD194" s="20" t="str" cm="1">
        <f t="array" ref="AD194">_xlfn.IFS(AC194=0,"Prenovato",AC194=1,"Novato",AC194=2,"Principiante avanzado",AC194=3,"Competente",AC194=4,"Proficiente",AC194=5,"Master")</f>
        <v>Competente</v>
      </c>
      <c r="AE194" s="20" t="str">
        <f t="shared" si="34"/>
        <v>EVALUACIÓN</v>
      </c>
    </row>
    <row r="195" spans="1:31" x14ac:dyDescent="0.25">
      <c r="A195" t="s">
        <v>203</v>
      </c>
      <c r="B195" t="s">
        <v>212</v>
      </c>
      <c r="C195" t="s">
        <v>188</v>
      </c>
      <c r="D195" t="s">
        <v>214</v>
      </c>
      <c r="E195" t="s">
        <v>225</v>
      </c>
      <c r="F195" t="s">
        <v>236</v>
      </c>
      <c r="G195" t="s">
        <v>248</v>
      </c>
      <c r="H195" s="4"/>
      <c r="I195" s="1">
        <f t="shared" ca="1" si="30"/>
        <v>1481</v>
      </c>
      <c r="J195" s="1" t="str">
        <f t="shared" ca="1" si="31"/>
        <v>3. Mayor a 6 meses</v>
      </c>
      <c r="K195" t="str">
        <f t="shared" si="32"/>
        <v>NO</v>
      </c>
      <c r="L195" t="s">
        <v>213</v>
      </c>
      <c r="M195" t="s">
        <v>253</v>
      </c>
      <c r="N195" t="s">
        <v>189</v>
      </c>
      <c r="O195" t="s">
        <v>189</v>
      </c>
      <c r="P195" t="str">
        <f t="shared" si="33"/>
        <v>IRVING JOSUE VAZQUEZ PEREZPruebas funcionales en dispositivos móvilesEVALUACIÓN</v>
      </c>
      <c r="Q195" t="str">
        <f>BASE[[#This Row],[NombresCalificado]]&amp;BASE[[#This Row],[TipoEvaluacion]]</f>
        <v>IRVING JOSUE VAZQUEZ PEREZEVALUACIÓN</v>
      </c>
      <c r="R195">
        <v>3</v>
      </c>
      <c r="S195" t="s">
        <v>5</v>
      </c>
      <c r="T195" t="s">
        <v>21</v>
      </c>
      <c r="U195" s="20">
        <v>3</v>
      </c>
      <c r="V195" s="20" t="str" cm="1">
        <f t="array" ref="V195">_xlfn.IFS(U195=0,"Prenovato",U195=1,"Novato",U195=2,"Principiante avanzado",U195=3,"Competente",U195=4,"Proficiente",U195=5,"Master")</f>
        <v>Competente</v>
      </c>
      <c r="W195" s="20">
        <v>4</v>
      </c>
      <c r="X195" s="20" t="str" cm="1">
        <f t="array" ref="X195">_xlfn.IFS(W195=0,"No evidenciado",W195=1,"Novato",W195=2,"Principiante avanzado",W195=3,"Competente",W195=4,"Proficiente",W195=5,"Master")</f>
        <v>Proficiente</v>
      </c>
      <c r="Y195" s="20">
        <v>3</v>
      </c>
      <c r="Z195" s="20" t="str" cm="1">
        <f t="array" ref="Z195">_xlfn.IFS(Y195=0,"No evidenciado",Y195=1,"Novato",Y195=2,"Principiante avanzado",Y195=3,"Competente",Y195=4,"Proficiente",Y195=5,"Master")</f>
        <v>Competente</v>
      </c>
      <c r="AA195" s="20">
        <v>3</v>
      </c>
      <c r="AB195" s="20" t="str" cm="1">
        <f t="array" ref="AB195">_xlfn.IFS(AA195=0,"No evidenciado",AA195=1,"Novato",AA195=2,"Principiante avanzado",AA195=3,"Competente",AA195=4,"Proficiente",AA195=5,"Master")</f>
        <v>Competente</v>
      </c>
      <c r="AC195" s="20">
        <v>3</v>
      </c>
      <c r="AD195" s="20" t="str" cm="1">
        <f t="array" ref="AD195">_xlfn.IFS(AC195=0,"Prenovato",AC195=1,"Novato",AC195=2,"Principiante avanzado",AC195=3,"Competente",AC195=4,"Proficiente",AC195=5,"Master")</f>
        <v>Competente</v>
      </c>
      <c r="AE195" s="20" t="str">
        <f t="shared" si="34"/>
        <v>EVALUACIÓN</v>
      </c>
    </row>
    <row r="196" spans="1:31" x14ac:dyDescent="0.25">
      <c r="A196" t="s">
        <v>203</v>
      </c>
      <c r="B196" t="s">
        <v>212</v>
      </c>
      <c r="C196" t="s">
        <v>188</v>
      </c>
      <c r="D196" t="s">
        <v>214</v>
      </c>
      <c r="E196" t="s">
        <v>225</v>
      </c>
      <c r="F196" t="s">
        <v>236</v>
      </c>
      <c r="G196" t="s">
        <v>248</v>
      </c>
      <c r="H196" s="4"/>
      <c r="I196" s="1">
        <f t="shared" ca="1" si="30"/>
        <v>1481</v>
      </c>
      <c r="J196" s="1" t="str">
        <f t="shared" ca="1" si="31"/>
        <v>3. Mayor a 6 meses</v>
      </c>
      <c r="K196" t="str">
        <f t="shared" si="32"/>
        <v>NO</v>
      </c>
      <c r="L196" t="s">
        <v>213</v>
      </c>
      <c r="M196" t="s">
        <v>254</v>
      </c>
      <c r="N196" t="s">
        <v>189</v>
      </c>
      <c r="O196" t="s">
        <v>189</v>
      </c>
      <c r="P196" t="str">
        <f t="shared" si="33"/>
        <v>IRVING JOSUE VAZQUEZ PEREZFundamentos de pruebas de performanceEVALUACIÓN</v>
      </c>
      <c r="Q196" t="str">
        <f>BASE[[#This Row],[NombresCalificado]]&amp;BASE[[#This Row],[TipoEvaluacion]]</f>
        <v>IRVING JOSUE VAZQUEZ PEREZEVALUACIÓN</v>
      </c>
      <c r="R196">
        <v>0</v>
      </c>
      <c r="S196" t="s">
        <v>193</v>
      </c>
      <c r="T196" t="s">
        <v>264</v>
      </c>
      <c r="U196" s="20">
        <v>3</v>
      </c>
      <c r="V196" s="20" t="str" cm="1">
        <f t="array" ref="V196">_xlfn.IFS(U196=0,"Prenovato",U196=1,"Novato",U196=2,"Principiante avanzado",U196=3,"Competente",U196=4,"Proficiente",U196=5,"Master")</f>
        <v>Competente</v>
      </c>
      <c r="W196" s="20">
        <v>4</v>
      </c>
      <c r="X196" s="20" t="str" cm="1">
        <f t="array" ref="X196">_xlfn.IFS(W196=0,"No evidenciado",W196=1,"Novato",W196=2,"Principiante avanzado",W196=3,"Competente",W196=4,"Proficiente",W196=5,"Master")</f>
        <v>Proficiente</v>
      </c>
      <c r="Y196" s="20">
        <v>3</v>
      </c>
      <c r="Z196" s="20" t="str" cm="1">
        <f t="array" ref="Z196">_xlfn.IFS(Y196=0,"No evidenciado",Y196=1,"Novato",Y196=2,"Principiante avanzado",Y196=3,"Competente",Y196=4,"Proficiente",Y196=5,"Master")</f>
        <v>Competente</v>
      </c>
      <c r="AA196" s="20">
        <v>3</v>
      </c>
      <c r="AB196" s="20" t="str" cm="1">
        <f t="array" ref="AB196">_xlfn.IFS(AA196=0,"No evidenciado",AA196=1,"Novato",AA196=2,"Principiante avanzado",AA196=3,"Competente",AA196=4,"Proficiente",AA196=5,"Master")</f>
        <v>Competente</v>
      </c>
      <c r="AC196" s="20">
        <v>3</v>
      </c>
      <c r="AD196" s="20" t="str" cm="1">
        <f t="array" ref="AD196">_xlfn.IFS(AC196=0,"Prenovato",AC196=1,"Novato",AC196=2,"Principiante avanzado",AC196=3,"Competente",AC196=4,"Proficiente",AC196=5,"Master")</f>
        <v>Competente</v>
      </c>
      <c r="AE196" s="20" t="str">
        <f t="shared" si="34"/>
        <v>EVALUACIÓN</v>
      </c>
    </row>
    <row r="197" spans="1:31" x14ac:dyDescent="0.25">
      <c r="A197" t="s">
        <v>203</v>
      </c>
      <c r="B197" t="s">
        <v>212</v>
      </c>
      <c r="C197" t="s">
        <v>188</v>
      </c>
      <c r="D197" t="s">
        <v>214</v>
      </c>
      <c r="E197" t="s">
        <v>225</v>
      </c>
      <c r="F197" t="s">
        <v>236</v>
      </c>
      <c r="G197" t="s">
        <v>248</v>
      </c>
      <c r="H197" s="4"/>
      <c r="I197" s="1">
        <f t="shared" ca="1" si="30"/>
        <v>1481</v>
      </c>
      <c r="J197" s="1" t="str">
        <f t="shared" ca="1" si="31"/>
        <v>3. Mayor a 6 meses</v>
      </c>
      <c r="K197" t="str">
        <f t="shared" si="32"/>
        <v>NO</v>
      </c>
      <c r="L197" t="s">
        <v>213</v>
      </c>
      <c r="M197" t="s">
        <v>255</v>
      </c>
      <c r="N197" t="s">
        <v>189</v>
      </c>
      <c r="O197" t="s">
        <v>189</v>
      </c>
      <c r="P197" t="str">
        <f t="shared" si="33"/>
        <v>IRVING JOSUE VAZQUEZ PEREZTécnicas de pruebas de performanceEVALUACIÓN</v>
      </c>
      <c r="Q197" t="str">
        <f>BASE[[#This Row],[NombresCalificado]]&amp;BASE[[#This Row],[TipoEvaluacion]]</f>
        <v>IRVING JOSUE VAZQUEZ PEREZEVALUACIÓN</v>
      </c>
      <c r="R197">
        <v>0</v>
      </c>
      <c r="S197" t="s">
        <v>193</v>
      </c>
      <c r="T197" t="s">
        <v>264</v>
      </c>
      <c r="U197" s="20">
        <v>3</v>
      </c>
      <c r="V197" s="20" t="str" cm="1">
        <f t="array" ref="V197">_xlfn.IFS(U197=0,"Prenovato",U197=1,"Novato",U197=2,"Principiante avanzado",U197=3,"Competente",U197=4,"Proficiente",U197=5,"Master")</f>
        <v>Competente</v>
      </c>
      <c r="W197" s="20">
        <v>4</v>
      </c>
      <c r="X197" s="20" t="str" cm="1">
        <f t="array" ref="X197">_xlfn.IFS(W197=0,"No evidenciado",W197=1,"Novato",W197=2,"Principiante avanzado",W197=3,"Competente",W197=4,"Proficiente",W197=5,"Master")</f>
        <v>Proficiente</v>
      </c>
      <c r="Y197" s="20">
        <v>3</v>
      </c>
      <c r="Z197" s="20" t="str" cm="1">
        <f t="array" ref="Z197">_xlfn.IFS(Y197=0,"No evidenciado",Y197=1,"Novato",Y197=2,"Principiante avanzado",Y197=3,"Competente",Y197=4,"Proficiente",Y197=5,"Master")</f>
        <v>Competente</v>
      </c>
      <c r="AA197" s="20">
        <v>3</v>
      </c>
      <c r="AB197" s="20" t="str" cm="1">
        <f t="array" ref="AB197">_xlfn.IFS(AA197=0,"No evidenciado",AA197=1,"Novato",AA197=2,"Principiante avanzado",AA197=3,"Competente",AA197=4,"Proficiente",AA197=5,"Master")</f>
        <v>Competente</v>
      </c>
      <c r="AC197" s="20">
        <v>3</v>
      </c>
      <c r="AD197" s="20" t="str" cm="1">
        <f t="array" ref="AD197">_xlfn.IFS(AC197=0,"Prenovato",AC197=1,"Novato",AC197=2,"Principiante avanzado",AC197=3,"Competente",AC197=4,"Proficiente",AC197=5,"Master")</f>
        <v>Competente</v>
      </c>
      <c r="AE197" s="20" t="str">
        <f t="shared" si="34"/>
        <v>EVALUACIÓN</v>
      </c>
    </row>
    <row r="198" spans="1:31" x14ac:dyDescent="0.25">
      <c r="A198" t="s">
        <v>203</v>
      </c>
      <c r="B198" t="s">
        <v>212</v>
      </c>
      <c r="C198" t="s">
        <v>188</v>
      </c>
      <c r="D198" t="s">
        <v>214</v>
      </c>
      <c r="E198" t="s">
        <v>225</v>
      </c>
      <c r="F198" t="s">
        <v>236</v>
      </c>
      <c r="G198" t="s">
        <v>248</v>
      </c>
      <c r="H198" s="4"/>
      <c r="I198" s="1">
        <f t="shared" ca="1" si="30"/>
        <v>1481</v>
      </c>
      <c r="J198" s="1" t="str">
        <f t="shared" ca="1" si="31"/>
        <v>3. Mayor a 6 meses</v>
      </c>
      <c r="K198" t="str">
        <f t="shared" si="32"/>
        <v>NO</v>
      </c>
      <c r="L198" t="s">
        <v>213</v>
      </c>
      <c r="M198" t="s">
        <v>256</v>
      </c>
      <c r="N198" t="s">
        <v>189</v>
      </c>
      <c r="O198" t="s">
        <v>189</v>
      </c>
      <c r="P198" t="str">
        <f t="shared" si="33"/>
        <v>IRVING JOSUE VAZQUEZ PEREZPruebas de SeguridadEVALUACIÓN</v>
      </c>
      <c r="Q198" t="str">
        <f>BASE[[#This Row],[NombresCalificado]]&amp;BASE[[#This Row],[TipoEvaluacion]]</f>
        <v>IRVING JOSUE VAZQUEZ PEREZEVALUACIÓN</v>
      </c>
      <c r="R198">
        <v>0</v>
      </c>
      <c r="S198" t="s">
        <v>193</v>
      </c>
      <c r="T198" t="s">
        <v>21</v>
      </c>
      <c r="U198" s="20">
        <v>3</v>
      </c>
      <c r="V198" s="20" t="str" cm="1">
        <f t="array" ref="V198">_xlfn.IFS(U198=0,"Prenovato",U198=1,"Novato",U198=2,"Principiante avanzado",U198=3,"Competente",U198=4,"Proficiente",U198=5,"Master")</f>
        <v>Competente</v>
      </c>
      <c r="W198" s="20">
        <v>4</v>
      </c>
      <c r="X198" s="20" t="str" cm="1">
        <f t="array" ref="X198">_xlfn.IFS(W198=0,"No evidenciado",W198=1,"Novato",W198=2,"Principiante avanzado",W198=3,"Competente",W198=4,"Proficiente",W198=5,"Master")</f>
        <v>Proficiente</v>
      </c>
      <c r="Y198" s="20">
        <v>3</v>
      </c>
      <c r="Z198" s="20" t="str" cm="1">
        <f t="array" ref="Z198">_xlfn.IFS(Y198=0,"No evidenciado",Y198=1,"Novato",Y198=2,"Principiante avanzado",Y198=3,"Competente",Y198=4,"Proficiente",Y198=5,"Master")</f>
        <v>Competente</v>
      </c>
      <c r="AA198" s="20">
        <v>3</v>
      </c>
      <c r="AB198" s="20" t="str" cm="1">
        <f t="array" ref="AB198">_xlfn.IFS(AA198=0,"No evidenciado",AA198=1,"Novato",AA198=2,"Principiante avanzado",AA198=3,"Competente",AA198=4,"Proficiente",AA198=5,"Master")</f>
        <v>Competente</v>
      </c>
      <c r="AC198" s="20">
        <v>3</v>
      </c>
      <c r="AD198" s="20" t="str" cm="1">
        <f t="array" ref="AD198">_xlfn.IFS(AC198=0,"Prenovato",AC198=1,"Novato",AC198=2,"Principiante avanzado",AC198=3,"Competente",AC198=4,"Proficiente",AC198=5,"Master")</f>
        <v>Competente</v>
      </c>
      <c r="AE198" s="20" t="str">
        <f t="shared" si="34"/>
        <v>EVALUACIÓN</v>
      </c>
    </row>
    <row r="199" spans="1:31" x14ac:dyDescent="0.25">
      <c r="A199" t="s">
        <v>203</v>
      </c>
      <c r="B199" t="s">
        <v>212</v>
      </c>
      <c r="C199" t="s">
        <v>188</v>
      </c>
      <c r="D199" t="s">
        <v>214</v>
      </c>
      <c r="E199" t="s">
        <v>225</v>
      </c>
      <c r="F199" t="s">
        <v>236</v>
      </c>
      <c r="G199" t="s">
        <v>248</v>
      </c>
      <c r="H199" s="4"/>
      <c r="I199" s="1">
        <f t="shared" ca="1" si="30"/>
        <v>1481</v>
      </c>
      <c r="J199" s="1" t="str">
        <f t="shared" ca="1" si="31"/>
        <v>3. Mayor a 6 meses</v>
      </c>
      <c r="K199" t="str">
        <f t="shared" si="32"/>
        <v>NO</v>
      </c>
      <c r="L199" t="s">
        <v>213</v>
      </c>
      <c r="M199" t="s">
        <v>257</v>
      </c>
      <c r="N199" t="s">
        <v>189</v>
      </c>
      <c r="O199" t="s">
        <v>189</v>
      </c>
      <c r="P199" t="str">
        <f t="shared" si="33"/>
        <v>IRVING JOSUE VAZQUEZ PEREZPruebas NO-funcionales en dispositivos móvilesEVALUACIÓN</v>
      </c>
      <c r="Q199" t="str">
        <f>BASE[[#This Row],[NombresCalificado]]&amp;BASE[[#This Row],[TipoEvaluacion]]</f>
        <v>IRVING JOSUE VAZQUEZ PEREZEVALUACIÓN</v>
      </c>
      <c r="R199">
        <v>0</v>
      </c>
      <c r="S199" t="s">
        <v>193</v>
      </c>
      <c r="T199" t="s">
        <v>21</v>
      </c>
      <c r="U199" s="20">
        <v>3</v>
      </c>
      <c r="V199" s="20" t="str" cm="1">
        <f t="array" ref="V199">_xlfn.IFS(U199=0,"Prenovato",U199=1,"Novato",U199=2,"Principiante avanzado",U199=3,"Competente",U199=4,"Proficiente",U199=5,"Master")</f>
        <v>Competente</v>
      </c>
      <c r="W199" s="20">
        <v>4</v>
      </c>
      <c r="X199" s="20" t="str" cm="1">
        <f t="array" ref="X199">_xlfn.IFS(W199=0,"No evidenciado",W199=1,"Novato",W199=2,"Principiante avanzado",W199=3,"Competente",W199=4,"Proficiente",W199=5,"Master")</f>
        <v>Proficiente</v>
      </c>
      <c r="Y199" s="20">
        <v>3</v>
      </c>
      <c r="Z199" s="20" t="str" cm="1">
        <f t="array" ref="Z199">_xlfn.IFS(Y199=0,"No evidenciado",Y199=1,"Novato",Y199=2,"Principiante avanzado",Y199=3,"Competente",Y199=4,"Proficiente",Y199=5,"Master")</f>
        <v>Competente</v>
      </c>
      <c r="AA199" s="20">
        <v>3</v>
      </c>
      <c r="AB199" s="20" t="str" cm="1">
        <f t="array" ref="AB199">_xlfn.IFS(AA199=0,"No evidenciado",AA199=1,"Novato",AA199=2,"Principiante avanzado",AA199=3,"Competente",AA199=4,"Proficiente",AA199=5,"Master")</f>
        <v>Competente</v>
      </c>
      <c r="AC199" s="20">
        <v>3</v>
      </c>
      <c r="AD199" s="20" t="str" cm="1">
        <f t="array" ref="AD199">_xlfn.IFS(AC199=0,"Prenovato",AC199=1,"Novato",AC199=2,"Principiante avanzado",AC199=3,"Competente",AC199=4,"Proficiente",AC199=5,"Master")</f>
        <v>Competente</v>
      </c>
      <c r="AE199" s="20" t="str">
        <f t="shared" si="34"/>
        <v>EVALUACIÓN</v>
      </c>
    </row>
    <row r="200" spans="1:31" x14ac:dyDescent="0.25">
      <c r="A200" t="s">
        <v>203</v>
      </c>
      <c r="B200" t="s">
        <v>212</v>
      </c>
      <c r="C200" t="s">
        <v>188</v>
      </c>
      <c r="D200" t="s">
        <v>214</v>
      </c>
      <c r="E200" t="s">
        <v>225</v>
      </c>
      <c r="F200" t="s">
        <v>236</v>
      </c>
      <c r="G200" t="s">
        <v>248</v>
      </c>
      <c r="H200" s="4"/>
      <c r="I200" s="1">
        <f t="shared" ca="1" si="30"/>
        <v>1481</v>
      </c>
      <c r="J200" s="1" t="str">
        <f t="shared" ca="1" si="31"/>
        <v>3. Mayor a 6 meses</v>
      </c>
      <c r="K200" t="str">
        <f t="shared" si="32"/>
        <v>NO</v>
      </c>
      <c r="L200" t="s">
        <v>213</v>
      </c>
      <c r="M200" t="s">
        <v>258</v>
      </c>
      <c r="N200" t="s">
        <v>189</v>
      </c>
      <c r="O200" t="s">
        <v>189</v>
      </c>
      <c r="P200" t="str">
        <f t="shared" si="33"/>
        <v>IRVING JOSUE VAZQUEZ PEREZAdministración de datos de pruebasEVALUACIÓN</v>
      </c>
      <c r="Q200" t="str">
        <f>BASE[[#This Row],[NombresCalificado]]&amp;BASE[[#This Row],[TipoEvaluacion]]</f>
        <v>IRVING JOSUE VAZQUEZ PEREZEVALUACIÓN</v>
      </c>
      <c r="R200">
        <v>3</v>
      </c>
      <c r="S200" t="s">
        <v>5</v>
      </c>
      <c r="T200" t="s">
        <v>21</v>
      </c>
      <c r="U200" s="20">
        <v>3</v>
      </c>
      <c r="V200" s="20" t="str" cm="1">
        <f t="array" ref="V200">_xlfn.IFS(U200=0,"Prenovato",U200=1,"Novato",U200=2,"Principiante avanzado",U200=3,"Competente",U200=4,"Proficiente",U200=5,"Master")</f>
        <v>Competente</v>
      </c>
      <c r="W200" s="20">
        <v>4</v>
      </c>
      <c r="X200" s="20" t="str" cm="1">
        <f t="array" ref="X200">_xlfn.IFS(W200=0,"No evidenciado",W200=1,"Novato",W200=2,"Principiante avanzado",W200=3,"Competente",W200=4,"Proficiente",W200=5,"Master")</f>
        <v>Proficiente</v>
      </c>
      <c r="Y200" s="20">
        <v>3</v>
      </c>
      <c r="Z200" s="20" t="str" cm="1">
        <f t="array" ref="Z200">_xlfn.IFS(Y200=0,"No evidenciado",Y200=1,"Novato",Y200=2,"Principiante avanzado",Y200=3,"Competente",Y200=4,"Proficiente",Y200=5,"Master")</f>
        <v>Competente</v>
      </c>
      <c r="AA200" s="20">
        <v>3</v>
      </c>
      <c r="AB200" s="20" t="str" cm="1">
        <f t="array" ref="AB200">_xlfn.IFS(AA200=0,"No evidenciado",AA200=1,"Novato",AA200=2,"Principiante avanzado",AA200=3,"Competente",AA200=4,"Proficiente",AA200=5,"Master")</f>
        <v>Competente</v>
      </c>
      <c r="AC200" s="20">
        <v>3</v>
      </c>
      <c r="AD200" s="20" t="str" cm="1">
        <f t="array" ref="AD200">_xlfn.IFS(AC200=0,"Prenovato",AC200=1,"Novato",AC200=2,"Principiante avanzado",AC200=3,"Competente",AC200=4,"Proficiente",AC200=5,"Master")</f>
        <v>Competente</v>
      </c>
      <c r="AE200" s="20" t="str">
        <f t="shared" si="34"/>
        <v>EVALUACIÓN</v>
      </c>
    </row>
    <row r="201" spans="1:31" x14ac:dyDescent="0.25">
      <c r="A201" t="s">
        <v>203</v>
      </c>
      <c r="B201" t="s">
        <v>212</v>
      </c>
      <c r="C201" t="s">
        <v>188</v>
      </c>
      <c r="D201" t="s">
        <v>214</v>
      </c>
      <c r="E201" t="s">
        <v>225</v>
      </c>
      <c r="F201" t="s">
        <v>236</v>
      </c>
      <c r="G201" t="s">
        <v>248</v>
      </c>
      <c r="H201" s="4"/>
      <c r="I201" s="1">
        <f t="shared" ca="1" si="30"/>
        <v>1481</v>
      </c>
      <c r="J201" s="1" t="str">
        <f t="shared" ca="1" si="31"/>
        <v>3. Mayor a 6 meses</v>
      </c>
      <c r="K201" t="str">
        <f t="shared" si="32"/>
        <v>NO</v>
      </c>
      <c r="L201" t="s">
        <v>213</v>
      </c>
      <c r="M201" t="s">
        <v>259</v>
      </c>
      <c r="N201" t="s">
        <v>189</v>
      </c>
      <c r="O201" t="s">
        <v>189</v>
      </c>
      <c r="P201" t="str">
        <f t="shared" si="33"/>
        <v>IRVING JOSUE VAZQUEZ PEREZAdministración de casos de prueba y escenariosEVALUACIÓN</v>
      </c>
      <c r="Q201" t="str">
        <f>BASE[[#This Row],[NombresCalificado]]&amp;BASE[[#This Row],[TipoEvaluacion]]</f>
        <v>IRVING JOSUE VAZQUEZ PEREZEVALUACIÓN</v>
      </c>
      <c r="R201">
        <v>4</v>
      </c>
      <c r="S201" t="s">
        <v>7</v>
      </c>
      <c r="T201" t="s">
        <v>21</v>
      </c>
      <c r="U201" s="20">
        <v>3</v>
      </c>
      <c r="V201" s="20" t="str" cm="1">
        <f t="array" ref="V201">_xlfn.IFS(U201=0,"Prenovato",U201=1,"Novato",U201=2,"Principiante avanzado",U201=3,"Competente",U201=4,"Proficiente",U201=5,"Master")</f>
        <v>Competente</v>
      </c>
      <c r="W201" s="20">
        <v>4</v>
      </c>
      <c r="X201" s="20" t="str" cm="1">
        <f t="array" ref="X201">_xlfn.IFS(W201=0,"No evidenciado",W201=1,"Novato",W201=2,"Principiante avanzado",W201=3,"Competente",W201=4,"Proficiente",W201=5,"Master")</f>
        <v>Proficiente</v>
      </c>
      <c r="Y201" s="20">
        <v>3</v>
      </c>
      <c r="Z201" s="20" t="str" cm="1">
        <f t="array" ref="Z201">_xlfn.IFS(Y201=0,"No evidenciado",Y201=1,"Novato",Y201=2,"Principiante avanzado",Y201=3,"Competente",Y201=4,"Proficiente",Y201=5,"Master")</f>
        <v>Competente</v>
      </c>
      <c r="AA201" s="20">
        <v>3</v>
      </c>
      <c r="AB201" s="20" t="str" cm="1">
        <f t="array" ref="AB201">_xlfn.IFS(AA201=0,"No evidenciado",AA201=1,"Novato",AA201=2,"Principiante avanzado",AA201=3,"Competente",AA201=4,"Proficiente",AA201=5,"Master")</f>
        <v>Competente</v>
      </c>
      <c r="AC201" s="20">
        <v>3</v>
      </c>
      <c r="AD201" s="20" t="str" cm="1">
        <f t="array" ref="AD201">_xlfn.IFS(AC201=0,"Prenovato",AC201=1,"Novato",AC201=2,"Principiante avanzado",AC201=3,"Competente",AC201=4,"Proficiente",AC201=5,"Master")</f>
        <v>Competente</v>
      </c>
      <c r="AE201" s="20" t="str">
        <f t="shared" si="34"/>
        <v>EVALUACIÓN</v>
      </c>
    </row>
    <row r="202" spans="1:31" x14ac:dyDescent="0.25">
      <c r="A202" t="s">
        <v>203</v>
      </c>
      <c r="B202" t="s">
        <v>212</v>
      </c>
      <c r="C202" t="s">
        <v>188</v>
      </c>
      <c r="D202" t="s">
        <v>214</v>
      </c>
      <c r="E202" t="s">
        <v>225</v>
      </c>
      <c r="F202" t="s">
        <v>236</v>
      </c>
      <c r="G202" t="s">
        <v>248</v>
      </c>
      <c r="H202" s="4"/>
      <c r="I202" s="1">
        <f t="shared" ca="1" si="30"/>
        <v>1481</v>
      </c>
      <c r="J202" s="1" t="str">
        <f t="shared" ca="1" si="31"/>
        <v>3. Mayor a 6 meses</v>
      </c>
      <c r="K202" t="str">
        <f t="shared" si="32"/>
        <v>NO</v>
      </c>
      <c r="L202" t="s">
        <v>213</v>
      </c>
      <c r="M202" t="s">
        <v>260</v>
      </c>
      <c r="N202" t="s">
        <v>31</v>
      </c>
      <c r="O202" t="s">
        <v>31</v>
      </c>
      <c r="P202" t="str">
        <f t="shared" si="33"/>
        <v>IRVING JOSUE VAZQUEZ PEREZEstrategias de pruebasEVALUACIÓN</v>
      </c>
      <c r="Q202" t="str">
        <f>BASE[[#This Row],[NombresCalificado]]&amp;BASE[[#This Row],[TipoEvaluacion]]</f>
        <v>IRVING JOSUE VAZQUEZ PEREZEVALUACIÓN</v>
      </c>
      <c r="R202">
        <v>4</v>
      </c>
      <c r="S202" t="s">
        <v>7</v>
      </c>
      <c r="T202" t="s">
        <v>21</v>
      </c>
      <c r="U202" s="20">
        <v>3</v>
      </c>
      <c r="V202" s="20" t="str" cm="1">
        <f t="array" ref="V202">_xlfn.IFS(U202=0,"Prenovato",U202=1,"Novato",U202=2,"Principiante avanzado",U202=3,"Competente",U202=4,"Proficiente",U202=5,"Master")</f>
        <v>Competente</v>
      </c>
      <c r="W202" s="20">
        <v>4</v>
      </c>
      <c r="X202" s="20" t="str" cm="1">
        <f t="array" ref="X202">_xlfn.IFS(W202=0,"No evidenciado",W202=1,"Novato",W202=2,"Principiante avanzado",W202=3,"Competente",W202=4,"Proficiente",W202=5,"Master")</f>
        <v>Proficiente</v>
      </c>
      <c r="Y202" s="20">
        <v>3</v>
      </c>
      <c r="Z202" s="20" t="str" cm="1">
        <f t="array" ref="Z202">_xlfn.IFS(Y202=0,"No evidenciado",Y202=1,"Novato",Y202=2,"Principiante avanzado",Y202=3,"Competente",Y202=4,"Proficiente",Y202=5,"Master")</f>
        <v>Competente</v>
      </c>
      <c r="AA202" s="20">
        <v>3</v>
      </c>
      <c r="AB202" s="20" t="str" cm="1">
        <f t="array" ref="AB202">_xlfn.IFS(AA202=0,"No evidenciado",AA202=1,"Novato",AA202=2,"Principiante avanzado",AA202=3,"Competente",AA202=4,"Proficiente",AA202=5,"Master")</f>
        <v>Competente</v>
      </c>
      <c r="AC202" s="20">
        <v>3</v>
      </c>
      <c r="AD202" s="20" t="str" cm="1">
        <f t="array" ref="AD202">_xlfn.IFS(AC202=0,"Prenovato",AC202=1,"Novato",AC202=2,"Principiante avanzado",AC202=3,"Competente",AC202=4,"Proficiente",AC202=5,"Master")</f>
        <v>Competente</v>
      </c>
      <c r="AE202" s="20" t="str">
        <f t="shared" si="34"/>
        <v>EVALUACIÓN</v>
      </c>
    </row>
    <row r="203" spans="1:31" x14ac:dyDescent="0.25">
      <c r="A203" t="s">
        <v>203</v>
      </c>
      <c r="B203" t="s">
        <v>212</v>
      </c>
      <c r="C203" t="s">
        <v>188</v>
      </c>
      <c r="D203" t="s">
        <v>214</v>
      </c>
      <c r="E203" t="s">
        <v>225</v>
      </c>
      <c r="F203" t="s">
        <v>236</v>
      </c>
      <c r="G203" t="s">
        <v>248</v>
      </c>
      <c r="H203" s="4"/>
      <c r="I203" s="1">
        <f t="shared" ca="1" si="30"/>
        <v>1481</v>
      </c>
      <c r="J203" s="1" t="str">
        <f t="shared" ca="1" si="31"/>
        <v>3. Mayor a 6 meses</v>
      </c>
      <c r="K203" t="str">
        <f t="shared" si="32"/>
        <v>NO</v>
      </c>
      <c r="L203" t="s">
        <v>213</v>
      </c>
      <c r="M203" t="s">
        <v>261</v>
      </c>
      <c r="N203" t="s">
        <v>189</v>
      </c>
      <c r="O203" t="s">
        <v>189</v>
      </c>
      <c r="P203" t="str">
        <f t="shared" si="33"/>
        <v>IRVING JOSUE VAZQUEZ PEREZPatrones de diseño de pruebasEVALUACIÓN</v>
      </c>
      <c r="Q203" t="str">
        <f>BASE[[#This Row],[NombresCalificado]]&amp;BASE[[#This Row],[TipoEvaluacion]]</f>
        <v>IRVING JOSUE VAZQUEZ PEREZEVALUACIÓN</v>
      </c>
      <c r="R203">
        <v>3</v>
      </c>
      <c r="S203" t="s">
        <v>5</v>
      </c>
      <c r="T203" t="s">
        <v>21</v>
      </c>
      <c r="U203" s="20">
        <v>3</v>
      </c>
      <c r="V203" s="20" t="str" cm="1">
        <f t="array" ref="V203">_xlfn.IFS(U203=0,"Prenovato",U203=1,"Novato",U203=2,"Principiante avanzado",U203=3,"Competente",U203=4,"Proficiente",U203=5,"Master")</f>
        <v>Competente</v>
      </c>
      <c r="W203" s="20">
        <v>4</v>
      </c>
      <c r="X203" s="20" t="str" cm="1">
        <f t="array" ref="X203">_xlfn.IFS(W203=0,"No evidenciado",W203=1,"Novato",W203=2,"Principiante avanzado",W203=3,"Competente",W203=4,"Proficiente",W203=5,"Master")</f>
        <v>Proficiente</v>
      </c>
      <c r="Y203" s="20">
        <v>3</v>
      </c>
      <c r="Z203" s="20" t="str" cm="1">
        <f t="array" ref="Z203">_xlfn.IFS(Y203=0,"No evidenciado",Y203=1,"Novato",Y203=2,"Principiante avanzado",Y203=3,"Competente",Y203=4,"Proficiente",Y203=5,"Master")</f>
        <v>Competente</v>
      </c>
      <c r="AA203" s="20">
        <v>3</v>
      </c>
      <c r="AB203" s="20" t="str" cm="1">
        <f t="array" ref="AB203">_xlfn.IFS(AA203=0,"No evidenciado",AA203=1,"Novato",AA203=2,"Principiante avanzado",AA203=3,"Competente",AA203=4,"Proficiente",AA203=5,"Master")</f>
        <v>Competente</v>
      </c>
      <c r="AC203" s="20">
        <v>3</v>
      </c>
      <c r="AD203" s="20" t="str" cm="1">
        <f t="array" ref="AD203">_xlfn.IFS(AC203=0,"Prenovato",AC203=1,"Novato",AC203=2,"Principiante avanzado",AC203=3,"Competente",AC203=4,"Proficiente",AC203=5,"Master")</f>
        <v>Competente</v>
      </c>
      <c r="AE203" s="20" t="str">
        <f t="shared" si="34"/>
        <v>EVALUACIÓN</v>
      </c>
    </row>
    <row r="204" spans="1:31" x14ac:dyDescent="0.25">
      <c r="A204" t="s">
        <v>203</v>
      </c>
      <c r="B204" t="s">
        <v>212</v>
      </c>
      <c r="C204" t="s">
        <v>188</v>
      </c>
      <c r="D204" t="s">
        <v>214</v>
      </c>
      <c r="E204" t="s">
        <v>225</v>
      </c>
      <c r="F204" t="s">
        <v>236</v>
      </c>
      <c r="G204" t="s">
        <v>248</v>
      </c>
      <c r="H204" s="4"/>
      <c r="I204" s="1">
        <f t="shared" ca="1" si="30"/>
        <v>1481</v>
      </c>
      <c r="J204" s="1" t="str">
        <f t="shared" ca="1" si="31"/>
        <v>3. Mayor a 6 meses</v>
      </c>
      <c r="K204" t="str">
        <f t="shared" si="32"/>
        <v>NO</v>
      </c>
      <c r="L204" t="s">
        <v>213</v>
      </c>
      <c r="M204" t="s">
        <v>262</v>
      </c>
      <c r="N204" t="s">
        <v>31</v>
      </c>
      <c r="O204" t="s">
        <v>31</v>
      </c>
      <c r="P204" t="str">
        <f t="shared" si="33"/>
        <v>IRVING JOSUE VAZQUEZ PEREZPruebas de BackendEVALUACIÓN</v>
      </c>
      <c r="Q204" t="str">
        <f>BASE[[#This Row],[NombresCalificado]]&amp;BASE[[#This Row],[TipoEvaluacion]]</f>
        <v>IRVING JOSUE VAZQUEZ PEREZEVALUACIÓN</v>
      </c>
      <c r="R204">
        <v>4</v>
      </c>
      <c r="S204" t="s">
        <v>7</v>
      </c>
      <c r="T204" t="s">
        <v>21</v>
      </c>
      <c r="U204" s="20">
        <v>3</v>
      </c>
      <c r="V204" s="20" t="str" cm="1">
        <f t="array" ref="V204">_xlfn.IFS(U204=0,"Prenovato",U204=1,"Novato",U204=2,"Principiante avanzado",U204=3,"Competente",U204=4,"Proficiente",U204=5,"Master")</f>
        <v>Competente</v>
      </c>
      <c r="W204" s="20">
        <v>4</v>
      </c>
      <c r="X204" s="20" t="str" cm="1">
        <f t="array" ref="X204">_xlfn.IFS(W204=0,"No evidenciado",W204=1,"Novato",W204=2,"Principiante avanzado",W204=3,"Competente",W204=4,"Proficiente",W204=5,"Master")</f>
        <v>Proficiente</v>
      </c>
      <c r="Y204" s="20">
        <v>3</v>
      </c>
      <c r="Z204" s="20" t="str" cm="1">
        <f t="array" ref="Z204">_xlfn.IFS(Y204=0,"No evidenciado",Y204=1,"Novato",Y204=2,"Principiante avanzado",Y204=3,"Competente",Y204=4,"Proficiente",Y204=5,"Master")</f>
        <v>Competente</v>
      </c>
      <c r="AA204" s="20">
        <v>3</v>
      </c>
      <c r="AB204" s="20" t="str" cm="1">
        <f t="array" ref="AB204">_xlfn.IFS(AA204=0,"No evidenciado",AA204=1,"Novato",AA204=2,"Principiante avanzado",AA204=3,"Competente",AA204=4,"Proficiente",AA204=5,"Master")</f>
        <v>Competente</v>
      </c>
      <c r="AC204" s="20">
        <v>3</v>
      </c>
      <c r="AD204" s="20" t="str" cm="1">
        <f t="array" ref="AD204">_xlfn.IFS(AC204=0,"Prenovato",AC204=1,"Novato",AC204=2,"Principiante avanzado",AC204=3,"Competente",AC204=4,"Proficiente",AC204=5,"Master")</f>
        <v>Competente</v>
      </c>
      <c r="AE204" s="20" t="str">
        <f t="shared" si="34"/>
        <v>EVALUACIÓN</v>
      </c>
    </row>
    <row r="205" spans="1:31" x14ac:dyDescent="0.25">
      <c r="A205" t="s">
        <v>203</v>
      </c>
      <c r="B205" t="s">
        <v>212</v>
      </c>
      <c r="C205" t="s">
        <v>188</v>
      </c>
      <c r="D205" t="s">
        <v>214</v>
      </c>
      <c r="E205" t="s">
        <v>225</v>
      </c>
      <c r="F205" t="s">
        <v>236</v>
      </c>
      <c r="G205" t="s">
        <v>248</v>
      </c>
      <c r="H205" s="4"/>
      <c r="I205" s="1">
        <f t="shared" ca="1" si="30"/>
        <v>1481</v>
      </c>
      <c r="J205" s="1" t="str">
        <f t="shared" ca="1" si="31"/>
        <v>3. Mayor a 6 meses</v>
      </c>
      <c r="K205" t="str">
        <f t="shared" si="32"/>
        <v>NO</v>
      </c>
      <c r="L205" t="s">
        <v>213</v>
      </c>
      <c r="M205" t="s">
        <v>263</v>
      </c>
      <c r="N205" t="s">
        <v>31</v>
      </c>
      <c r="O205" t="s">
        <v>31</v>
      </c>
      <c r="P205" t="str">
        <f t="shared" si="33"/>
        <v>IRVING JOSUE VAZQUEZ PEREZPruebas web de escritorioEVALUACIÓN</v>
      </c>
      <c r="Q205" t="str">
        <f>BASE[[#This Row],[NombresCalificado]]&amp;BASE[[#This Row],[TipoEvaluacion]]</f>
        <v>IRVING JOSUE VAZQUEZ PEREZEVALUACIÓN</v>
      </c>
      <c r="R205">
        <v>3</v>
      </c>
      <c r="S205" t="s">
        <v>5</v>
      </c>
      <c r="T205" t="s">
        <v>21</v>
      </c>
      <c r="U205" s="20">
        <v>3</v>
      </c>
      <c r="V205" s="20" t="str" cm="1">
        <f t="array" ref="V205">_xlfn.IFS(U205=0,"Prenovato",U205=1,"Novato",U205=2,"Principiante avanzado",U205=3,"Competente",U205=4,"Proficiente",U205=5,"Master")</f>
        <v>Competente</v>
      </c>
      <c r="W205" s="20">
        <v>4</v>
      </c>
      <c r="X205" s="20" t="str" cm="1">
        <f t="array" ref="X205">_xlfn.IFS(W205=0,"No evidenciado",W205=1,"Novato",W205=2,"Principiante avanzado",W205=3,"Competente",W205=4,"Proficiente",W205=5,"Master")</f>
        <v>Proficiente</v>
      </c>
      <c r="Y205" s="20">
        <v>3</v>
      </c>
      <c r="Z205" s="20" t="str" cm="1">
        <f t="array" ref="Z205">_xlfn.IFS(Y205=0,"No evidenciado",Y205=1,"Novato",Y205=2,"Principiante avanzado",Y205=3,"Competente",Y205=4,"Proficiente",Y205=5,"Master")</f>
        <v>Competente</v>
      </c>
      <c r="AA205" s="20">
        <v>3</v>
      </c>
      <c r="AB205" s="20" t="str" cm="1">
        <f t="array" ref="AB205">_xlfn.IFS(AA205=0,"No evidenciado",AA205=1,"Novato",AA205=2,"Principiante avanzado",AA205=3,"Competente",AA205=4,"Proficiente",AA205=5,"Master")</f>
        <v>Competente</v>
      </c>
      <c r="AC205" s="20">
        <v>3</v>
      </c>
      <c r="AD205" s="20" t="str" cm="1">
        <f t="array" ref="AD205">_xlfn.IFS(AC205=0,"Prenovato",AC205=1,"Novato",AC205=2,"Principiante avanzado",AC205=3,"Competente",AC205=4,"Proficiente",AC205=5,"Master")</f>
        <v>Competente</v>
      </c>
      <c r="AE205" s="20" t="str">
        <f t="shared" si="34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F54"/>
  <sheetViews>
    <sheetView showGridLines="0" zoomScale="80" zoomScaleNormal="80" workbookViewId="0">
      <selection activeCell="A21" sqref="A21"/>
    </sheetView>
  </sheetViews>
  <sheetFormatPr baseColWidth="10" defaultRowHeight="15" x14ac:dyDescent="0.25"/>
  <cols>
    <col min="1" max="1" width="37.7109375" bestFit="1" customWidth="1"/>
    <col min="2" max="2" width="49.42578125" bestFit="1" customWidth="1"/>
    <col min="3" max="3" width="23.140625" bestFit="1" customWidth="1"/>
    <col min="4" max="4" width="20.7109375" bestFit="1" customWidth="1"/>
    <col min="5" max="5" width="10.85546875" bestFit="1" customWidth="1"/>
    <col min="6" max="6" width="12.855468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3" x14ac:dyDescent="0.25">
      <c r="A17">
        <v>12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6</v>
      </c>
      <c r="B21">
        <v>2</v>
      </c>
      <c r="C21" s="3">
        <v>0.16666666666666666</v>
      </c>
    </row>
    <row r="22" spans="1:3" x14ac:dyDescent="0.25">
      <c r="A22" s="5" t="s">
        <v>4</v>
      </c>
      <c r="B22">
        <v>4</v>
      </c>
      <c r="C22" s="3">
        <v>0.33333333333333331</v>
      </c>
    </row>
    <row r="23" spans="1:3" x14ac:dyDescent="0.25">
      <c r="A23" s="5" t="s">
        <v>5</v>
      </c>
      <c r="B23">
        <v>6</v>
      </c>
      <c r="C23" s="3">
        <v>0.5</v>
      </c>
    </row>
    <row r="24" spans="1:3" x14ac:dyDescent="0.25">
      <c r="A24" s="5" t="s">
        <v>24</v>
      </c>
      <c r="B24">
        <v>12</v>
      </c>
      <c r="C24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6</v>
      </c>
      <c r="B31">
        <v>2</v>
      </c>
      <c r="C31">
        <v>2</v>
      </c>
    </row>
    <row r="32" spans="1:3" x14ac:dyDescent="0.25">
      <c r="A32" s="5" t="s">
        <v>5</v>
      </c>
      <c r="B32">
        <v>6</v>
      </c>
      <c r="C32">
        <v>6</v>
      </c>
    </row>
    <row r="33" spans="1:6" x14ac:dyDescent="0.25">
      <c r="A33" s="5" t="s">
        <v>4</v>
      </c>
      <c r="B33">
        <v>4</v>
      </c>
      <c r="C33">
        <v>4</v>
      </c>
    </row>
    <row r="34" spans="1:6" x14ac:dyDescent="0.25">
      <c r="A34" s="5" t="s">
        <v>24</v>
      </c>
      <c r="B34">
        <v>12</v>
      </c>
      <c r="C34">
        <v>12</v>
      </c>
    </row>
    <row r="37" spans="1:6" x14ac:dyDescent="0.25">
      <c r="A37" s="2" t="s">
        <v>8</v>
      </c>
      <c r="B37" t="s" vm="4">
        <v>40</v>
      </c>
    </row>
    <row r="38" spans="1:6" x14ac:dyDescent="0.25">
      <c r="A38" s="2" t="s">
        <v>27</v>
      </c>
      <c r="B38" t="s" vm="5">
        <v>31</v>
      </c>
    </row>
    <row r="40" spans="1:6" x14ac:dyDescent="0.25">
      <c r="A40" s="2" t="s">
        <v>25</v>
      </c>
      <c r="C40" s="2" t="s">
        <v>30</v>
      </c>
    </row>
    <row r="41" spans="1:6" x14ac:dyDescent="0.25">
      <c r="A41" s="2" t="s">
        <v>29</v>
      </c>
      <c r="B41" s="2" t="s">
        <v>3</v>
      </c>
      <c r="C41" t="s">
        <v>5</v>
      </c>
      <c r="D41" t="s">
        <v>4</v>
      </c>
      <c r="E41" t="s">
        <v>7</v>
      </c>
      <c r="F41" t="s">
        <v>24</v>
      </c>
    </row>
    <row r="42" spans="1:6" x14ac:dyDescent="0.25">
      <c r="A42" t="s">
        <v>188</v>
      </c>
      <c r="B42" t="s">
        <v>259</v>
      </c>
      <c r="C42">
        <v>1</v>
      </c>
      <c r="E42">
        <v>1</v>
      </c>
      <c r="F42">
        <v>2</v>
      </c>
    </row>
    <row r="43" spans="1:6" x14ac:dyDescent="0.25">
      <c r="B43" t="s">
        <v>252</v>
      </c>
      <c r="C43">
        <v>2</v>
      </c>
      <c r="F43">
        <v>2</v>
      </c>
    </row>
    <row r="44" spans="1:6" x14ac:dyDescent="0.25">
      <c r="B44" t="s">
        <v>260</v>
      </c>
      <c r="C44">
        <v>1</v>
      </c>
      <c r="E44">
        <v>1</v>
      </c>
      <c r="F44">
        <v>2</v>
      </c>
    </row>
    <row r="45" spans="1:6" x14ac:dyDescent="0.25">
      <c r="B45" t="s">
        <v>254</v>
      </c>
      <c r="C45">
        <v>1</v>
      </c>
      <c r="D45">
        <v>1</v>
      </c>
      <c r="F45">
        <v>2</v>
      </c>
    </row>
    <row r="46" spans="1:6" x14ac:dyDescent="0.25">
      <c r="B46" t="s">
        <v>250</v>
      </c>
      <c r="C46">
        <v>1</v>
      </c>
      <c r="E46">
        <v>1</v>
      </c>
      <c r="F46">
        <v>2</v>
      </c>
    </row>
    <row r="47" spans="1:6" x14ac:dyDescent="0.25">
      <c r="B47" t="s">
        <v>251</v>
      </c>
      <c r="C47">
        <v>1</v>
      </c>
      <c r="E47">
        <v>1</v>
      </c>
      <c r="F47">
        <v>2</v>
      </c>
    </row>
    <row r="48" spans="1:6" x14ac:dyDescent="0.25">
      <c r="A48" t="s">
        <v>213</v>
      </c>
      <c r="B48" t="s">
        <v>252</v>
      </c>
      <c r="C48">
        <v>4</v>
      </c>
      <c r="D48">
        <v>4</v>
      </c>
      <c r="E48">
        <v>2</v>
      </c>
      <c r="F48">
        <v>10</v>
      </c>
    </row>
    <row r="49" spans="1:6" x14ac:dyDescent="0.25">
      <c r="B49" t="s">
        <v>260</v>
      </c>
      <c r="C49">
        <v>5</v>
      </c>
      <c r="D49">
        <v>4</v>
      </c>
      <c r="E49">
        <v>1</v>
      </c>
      <c r="F49">
        <v>10</v>
      </c>
    </row>
    <row r="50" spans="1:6" x14ac:dyDescent="0.25">
      <c r="B50" t="s">
        <v>250</v>
      </c>
      <c r="C50">
        <v>9</v>
      </c>
      <c r="D50">
        <v>1</v>
      </c>
      <c r="F50">
        <v>10</v>
      </c>
    </row>
    <row r="51" spans="1:6" x14ac:dyDescent="0.25">
      <c r="B51" t="s">
        <v>262</v>
      </c>
      <c r="C51">
        <v>6</v>
      </c>
      <c r="D51">
        <v>3</v>
      </c>
      <c r="E51">
        <v>1</v>
      </c>
      <c r="F51">
        <v>10</v>
      </c>
    </row>
    <row r="52" spans="1:6" x14ac:dyDescent="0.25">
      <c r="B52" t="s">
        <v>263</v>
      </c>
      <c r="C52">
        <v>7</v>
      </c>
      <c r="D52">
        <v>3</v>
      </c>
      <c r="F52">
        <v>10</v>
      </c>
    </row>
    <row r="53" spans="1:6" x14ac:dyDescent="0.25">
      <c r="B53" t="s">
        <v>251</v>
      </c>
      <c r="C53">
        <v>7</v>
      </c>
      <c r="D53">
        <v>3</v>
      </c>
      <c r="F53">
        <v>10</v>
      </c>
    </row>
    <row r="54" spans="1:6" x14ac:dyDescent="0.25">
      <c r="A54" t="s">
        <v>24</v>
      </c>
      <c r="C54">
        <v>11</v>
      </c>
      <c r="D54">
        <v>6</v>
      </c>
      <c r="E54">
        <v>4</v>
      </c>
      <c r="F54">
        <v>12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4"/>
  <sheetViews>
    <sheetView showGridLines="0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12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6</v>
      </c>
      <c r="B27">
        <v>2</v>
      </c>
      <c r="C27" s="3">
        <v>0.16666666666666666</v>
      </c>
    </row>
    <row r="28" spans="1:3" x14ac:dyDescent="0.25">
      <c r="A28" s="5" t="s">
        <v>4</v>
      </c>
      <c r="B28">
        <v>7</v>
      </c>
      <c r="C28" s="3">
        <v>0.58333333333333337</v>
      </c>
    </row>
    <row r="29" spans="1:3" x14ac:dyDescent="0.25">
      <c r="A29" s="5" t="s">
        <v>5</v>
      </c>
      <c r="B29">
        <v>3</v>
      </c>
      <c r="C29" s="3">
        <v>0.25</v>
      </c>
    </row>
    <row r="30" spans="1:3" x14ac:dyDescent="0.25">
      <c r="A30" s="5" t="s">
        <v>24</v>
      </c>
      <c r="B30">
        <v>12</v>
      </c>
      <c r="C30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6</v>
      </c>
      <c r="B39">
        <v>2</v>
      </c>
      <c r="C39" s="3">
        <v>0.16666666666666666</v>
      </c>
    </row>
    <row r="40" spans="1:20" x14ac:dyDescent="0.25">
      <c r="A40" s="5" t="s">
        <v>4</v>
      </c>
      <c r="B40">
        <v>4</v>
      </c>
      <c r="C40" s="3">
        <v>0.33333333333333331</v>
      </c>
    </row>
    <row r="41" spans="1:20" x14ac:dyDescent="0.25">
      <c r="A41" s="5" t="s">
        <v>5</v>
      </c>
      <c r="B41">
        <v>6</v>
      </c>
      <c r="C41" s="3">
        <v>0.5</v>
      </c>
    </row>
    <row r="42" spans="1:20" x14ac:dyDescent="0.25">
      <c r="A42" s="5" t="s">
        <v>24</v>
      </c>
      <c r="B42">
        <v>12</v>
      </c>
      <c r="C42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191</v>
      </c>
    </row>
    <row r="49" spans="1:3" x14ac:dyDescent="0.25">
      <c r="A49" s="5" t="s">
        <v>6</v>
      </c>
      <c r="B49">
        <v>1</v>
      </c>
      <c r="C49" s="3">
        <v>8.3333333333333329E-2</v>
      </c>
    </row>
    <row r="50" spans="1:3" x14ac:dyDescent="0.25">
      <c r="A50" s="5" t="s">
        <v>4</v>
      </c>
      <c r="B50">
        <v>2</v>
      </c>
      <c r="C50" s="3">
        <v>0.16666666666666666</v>
      </c>
    </row>
    <row r="51" spans="1:3" x14ac:dyDescent="0.25">
      <c r="A51" s="5" t="s">
        <v>5</v>
      </c>
      <c r="B51">
        <v>6</v>
      </c>
      <c r="C51" s="3">
        <v>0.5</v>
      </c>
    </row>
    <row r="52" spans="1:3" x14ac:dyDescent="0.25">
      <c r="A52" s="5" t="s">
        <v>7</v>
      </c>
      <c r="B52">
        <v>3</v>
      </c>
      <c r="C52" s="3">
        <v>0.25</v>
      </c>
    </row>
    <row r="53" spans="1:3" x14ac:dyDescent="0.25">
      <c r="A53" s="5" t="s">
        <v>24</v>
      </c>
      <c r="B53">
        <v>12</v>
      </c>
      <c r="C53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190</v>
      </c>
    </row>
    <row r="61" spans="1:3" x14ac:dyDescent="0.25">
      <c r="A61" s="5" t="s">
        <v>6</v>
      </c>
      <c r="B61">
        <v>1</v>
      </c>
      <c r="C61" s="3">
        <v>8.3333333333333329E-2</v>
      </c>
    </row>
    <row r="62" spans="1:3" x14ac:dyDescent="0.25">
      <c r="A62" s="5" t="s">
        <v>4</v>
      </c>
      <c r="B62">
        <v>5</v>
      </c>
      <c r="C62" s="3">
        <v>0.41666666666666669</v>
      </c>
    </row>
    <row r="63" spans="1:3" x14ac:dyDescent="0.25">
      <c r="A63" s="5" t="s">
        <v>5</v>
      </c>
      <c r="B63">
        <v>5</v>
      </c>
      <c r="C63" s="3">
        <v>0.41666666666666669</v>
      </c>
    </row>
    <row r="64" spans="1:3" x14ac:dyDescent="0.25">
      <c r="A64" s="5" t="s">
        <v>7</v>
      </c>
      <c r="B64">
        <v>1</v>
      </c>
      <c r="C64" s="3">
        <v>8.3333333333333329E-2</v>
      </c>
    </row>
    <row r="65" spans="1:3" x14ac:dyDescent="0.25">
      <c r="A65" s="5" t="s">
        <v>24</v>
      </c>
      <c r="B65">
        <v>12</v>
      </c>
      <c r="C65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4</v>
      </c>
      <c r="B71">
        <v>2</v>
      </c>
      <c r="C71" s="3">
        <v>0.16666666666666666</v>
      </c>
    </row>
    <row r="72" spans="1:3" x14ac:dyDescent="0.25">
      <c r="A72" s="5" t="s">
        <v>5</v>
      </c>
      <c r="B72">
        <v>9</v>
      </c>
      <c r="C72" s="3">
        <v>0.75</v>
      </c>
    </row>
    <row r="73" spans="1:3" x14ac:dyDescent="0.25">
      <c r="A73" s="5" t="s">
        <v>7</v>
      </c>
      <c r="B73">
        <v>1</v>
      </c>
      <c r="C73" s="3">
        <v>8.3333333333333329E-2</v>
      </c>
    </row>
    <row r="74" spans="1:3" x14ac:dyDescent="0.25">
      <c r="A74" s="5" t="s">
        <v>24</v>
      </c>
      <c r="B74">
        <v>12</v>
      </c>
      <c r="C74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H17"/>
  <sheetViews>
    <sheetView showGridLines="0" topLeftCell="A5" zoomScale="80" zoomScaleNormal="80" workbookViewId="0">
      <selection activeCell="G22" sqref="G22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21.140625" bestFit="1" customWidth="1"/>
  </cols>
  <sheetData>
    <row r="2" spans="2:34" ht="15.75" thickBot="1" x14ac:dyDescent="0.3"/>
    <row r="3" spans="2:34" ht="17.25" thickBot="1" x14ac:dyDescent="0.3">
      <c r="K3" s="27" t="s">
        <v>52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9"/>
      <c r="AC3" s="27" t="s">
        <v>53</v>
      </c>
      <c r="AD3" s="28"/>
      <c r="AE3" s="28"/>
      <c r="AF3" s="29"/>
    </row>
    <row r="4" spans="2:34" ht="15.75" x14ac:dyDescent="0.25">
      <c r="K4" s="12">
        <f>AVERAGEIFS(K6:K17,$J$6:$J$17,"EVALUACIÓN")</f>
        <v>2.6666666666666665</v>
      </c>
      <c r="L4" s="12">
        <f>AVERAGEIFS(L6:L17,$J$6:$J$17,"EVALUACIÓN")</f>
        <v>2.6666666666666665</v>
      </c>
      <c r="M4" s="12">
        <f>AVERAGEIFS(M6:M17,$J$6:$J$17,"EVALUACIÓN")</f>
        <v>2.25</v>
      </c>
      <c r="N4" s="12">
        <f>AVERAGEIFS(N6:N17,$J$6:$J$17,"EVALUACIÓN")</f>
        <v>3</v>
      </c>
      <c r="O4" s="12">
        <f>AVERAGEIFS(O6:O17,$J$6:$J$17,"EVALUACIÓN")</f>
        <v>2.8333333333333335</v>
      </c>
      <c r="P4" s="12">
        <f>AVERAGEIFS(P6:P17,$J$6:$J$17,"EVALUACIÓN")</f>
        <v>2.8333333333333335</v>
      </c>
      <c r="Q4" s="12">
        <f>AVERAGEIFS(Q6:Q17,$J$6:$J$17,"EVALUACIÓN")</f>
        <v>1.75</v>
      </c>
      <c r="R4" s="12">
        <f>AVERAGEIFS(R6:R17,$J$6:$J$17,"EVALUACIÓN")</f>
        <v>2</v>
      </c>
      <c r="S4" s="12">
        <f>AVERAGEIFS(S6:S17,$J$6:$J$17,"EVALUACIÓN")</f>
        <v>1.5</v>
      </c>
      <c r="T4" s="12">
        <f>AVERAGEIFS(T6:T17,$J$6:$J$17,"EVALUACIÓN")</f>
        <v>1.25</v>
      </c>
      <c r="U4" s="12">
        <f>AVERAGEIFS(U6:U17,$J$6:$J$17,"EVALUACIÓN")</f>
        <v>0.83333333333333337</v>
      </c>
      <c r="V4" s="12">
        <f>AVERAGEIFS(V6:V17,$J$6:$J$17,"EVALUACIÓN")</f>
        <v>2.5833333333333335</v>
      </c>
      <c r="W4" s="12">
        <f>AVERAGEIFS(W6:W17,$J$6:$J$17,"EVALUACIÓN")</f>
        <v>2.6666666666666665</v>
      </c>
      <c r="X4" s="12">
        <f>AVERAGEIFS(X6:X17,$J$6:$J$17,"EVALUACIÓN")</f>
        <v>2.8333333333333335</v>
      </c>
      <c r="Y4" s="12">
        <f>AVERAGEIFS(Y6:Y17,$J$6:$J$17,"EVALUACIÓN")</f>
        <v>2.4166666666666665</v>
      </c>
      <c r="Z4" s="12">
        <f>AVERAGEIFS(Z6:Z17,$J$6:$J$17,"EVALUACIÓN")</f>
        <v>2.9166666666666665</v>
      </c>
      <c r="AA4" s="12">
        <f>AVERAGEIFS(AA6:AA17,$J$6:$J$17,"EVALUACIÓN")</f>
        <v>2.8333333333333335</v>
      </c>
      <c r="AB4" s="12"/>
      <c r="AC4" s="12">
        <f>AVERAGEIFS(AC6:AC17,$J$6:$J$17,"EVALUACIÓN")</f>
        <v>2.3333333333333335</v>
      </c>
      <c r="AD4" s="12">
        <f>AVERAGEIFS(AD6:AD17,$J$6:$J$17,"EVALUACIÓN")</f>
        <v>2.9166666666666665</v>
      </c>
      <c r="AE4" s="12">
        <f>AVERAGEIFS(AE6:AE17,$J$6:$J$17,"EVALUACIÓN")</f>
        <v>2.5</v>
      </c>
      <c r="AF4" s="12">
        <f>AVERAGEIFS(AF6:AF17,$J$6:$J$17,"EVALUACIÓN")</f>
        <v>2.9166666666666665</v>
      </c>
    </row>
    <row r="5" spans="2:34" ht="266.2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14" t="s">
        <v>60</v>
      </c>
      <c r="L5" s="14" t="s">
        <v>61</v>
      </c>
      <c r="M5" s="14" t="s">
        <v>249</v>
      </c>
      <c r="N5" s="25" t="s">
        <v>250</v>
      </c>
      <c r="O5" s="25" t="s">
        <v>251</v>
      </c>
      <c r="P5" s="25" t="s">
        <v>252</v>
      </c>
      <c r="Q5" s="14" t="s">
        <v>253</v>
      </c>
      <c r="R5" s="25" t="s">
        <v>254</v>
      </c>
      <c r="S5" s="14" t="s">
        <v>255</v>
      </c>
      <c r="T5" s="14" t="s">
        <v>256</v>
      </c>
      <c r="U5" s="14" t="s">
        <v>257</v>
      </c>
      <c r="V5" s="14" t="s">
        <v>258</v>
      </c>
      <c r="W5" s="26" t="s">
        <v>259</v>
      </c>
      <c r="X5" s="26" t="s">
        <v>260</v>
      </c>
      <c r="Y5" s="24" t="s">
        <v>261</v>
      </c>
      <c r="Z5" s="26" t="s">
        <v>262</v>
      </c>
      <c r="AA5" s="26" t="s">
        <v>263</v>
      </c>
      <c r="AB5" s="21" t="s">
        <v>54</v>
      </c>
      <c r="AC5" s="15" t="s">
        <v>8</v>
      </c>
      <c r="AD5" s="15" t="s">
        <v>62</v>
      </c>
      <c r="AE5" s="15" t="s">
        <v>55</v>
      </c>
      <c r="AF5" s="15" t="s">
        <v>56</v>
      </c>
      <c r="AG5" s="16" t="s">
        <v>57</v>
      </c>
      <c r="AH5" s="17" t="s">
        <v>58</v>
      </c>
    </row>
    <row r="6" spans="2:34" ht="15.75" x14ac:dyDescent="0.3">
      <c r="B6" s="18" t="str">
        <f>BASE!$D$2</f>
        <v>TESTING</v>
      </c>
      <c r="C6" s="18" t="s">
        <v>195</v>
      </c>
      <c r="D6" s="18" t="s">
        <v>204</v>
      </c>
      <c r="E6" s="18" t="s">
        <v>213</v>
      </c>
      <c r="F6" s="18" t="s">
        <v>215</v>
      </c>
      <c r="G6" s="18" t="s">
        <v>226</v>
      </c>
      <c r="H6" s="22" t="s">
        <v>188</v>
      </c>
      <c r="I6" s="18" t="s">
        <v>265</v>
      </c>
      <c r="J6" s="18" t="s">
        <v>268</v>
      </c>
      <c r="K6" s="23">
        <f>VLOOKUP($G6&amp;K$5&amp;$J6,BASE!$P$2:$R$700,3,0)</f>
        <v>4</v>
      </c>
      <c r="L6" s="23">
        <f>VLOOKUP($G6&amp;L$5&amp;$J6,BASE!$P$2:$R$700,3,0)</f>
        <v>4</v>
      </c>
      <c r="M6" s="23">
        <f>VLOOKUP($G6&amp;M$5&amp;$J6,BASE!$P$2:$R$700,3,0)</f>
        <v>3</v>
      </c>
      <c r="N6" s="23">
        <f>VLOOKUP($G6&amp;N$5&amp;$J6,BASE!$P$2:$R$700,3,0)</f>
        <v>3</v>
      </c>
      <c r="O6" s="23">
        <f>VLOOKUP($G6&amp;O$5&amp;$J6,BASE!$P$2:$R$700,3,0)</f>
        <v>4</v>
      </c>
      <c r="P6" s="23">
        <f>VLOOKUP($G6&amp;P$5&amp;$J6,BASE!$P$2:$R$700,3,0)</f>
        <v>3</v>
      </c>
      <c r="Q6" s="23">
        <f>VLOOKUP($G6&amp;Q$5&amp;$J6,BASE!$P$2:$R$700,3,0)</f>
        <v>4</v>
      </c>
      <c r="R6" s="23">
        <f>VLOOKUP($G6&amp;R$5&amp;$J6,BASE!$P$2:$R$700,3,0)</f>
        <v>2</v>
      </c>
      <c r="S6" s="23">
        <f>VLOOKUP($G6&amp;S$5&amp;$J6,BASE!$P$2:$R$700,3,0)</f>
        <v>2</v>
      </c>
      <c r="T6" s="23">
        <f>VLOOKUP($G6&amp;T$5&amp;$J6,BASE!$P$2:$R$700,3,0)</f>
        <v>2</v>
      </c>
      <c r="U6" s="23">
        <f>VLOOKUP($G6&amp;U$5&amp;$J6,BASE!$P$2:$R$700,3,0)</f>
        <v>2</v>
      </c>
      <c r="V6" s="23">
        <f>VLOOKUP($G6&amp;V$5&amp;$J6,BASE!$P$2:$R$700,3,0)</f>
        <v>4</v>
      </c>
      <c r="W6" s="23">
        <f>VLOOKUP($G6&amp;W$5&amp;$J6,BASE!$P$2:$R$700,3,0)</f>
        <v>4</v>
      </c>
      <c r="X6" s="23">
        <f>VLOOKUP($G6&amp;X$5&amp;$J6,BASE!$P$2:$R$700,3,0)</f>
        <v>4</v>
      </c>
      <c r="Y6" s="23">
        <f>VLOOKUP($G6&amp;Y$5&amp;$J6,BASE!$P$2:$R$700,3,0)</f>
        <v>4</v>
      </c>
      <c r="Z6" s="23">
        <f>VLOOKUP($G6&amp;Z$5&amp;$J6,BASE!$P$2:$R$700,3,0)</f>
        <v>4</v>
      </c>
      <c r="AA6" s="23">
        <f>VLOOKUP($G6&amp;AA$5&amp;$J6,BASE!$P$2:$R$700,3,0)</f>
        <v>4</v>
      </c>
      <c r="AB6" s="19">
        <f>AVERAGE(K6:AA6)</f>
        <v>3.3529411764705883</v>
      </c>
      <c r="AC6" s="23">
        <f>VLOOKUP($G6&amp;$J6,BASE[[#All],[LLAVE2]:[TipoEvaluacion]],5,0)</f>
        <v>2</v>
      </c>
      <c r="AD6" s="23">
        <f>VLOOKUP($G6&amp;$J6,BASE[[#All],[LLAVE2]:[TipoEvaluacion]],7,0)</f>
        <v>4</v>
      </c>
      <c r="AE6" s="23">
        <f>VLOOKUP($G6&amp;$J6,BASE[[#All],[LLAVE2]:[TipoEvaluacion]],9,0)</f>
        <v>4</v>
      </c>
      <c r="AF6" s="23">
        <f>VLOOKUP($G6&amp;$J6,BASE[[#All],[LLAVE2]:[TipoEvaluacion]],11,0)</f>
        <v>4</v>
      </c>
      <c r="AG6" s="23">
        <f>VLOOKUP($G6&amp;$J6,BASE[[#All],[LLAVE2]:[TipoEvaluacion]],13,0)</f>
        <v>2</v>
      </c>
      <c r="AH6" s="18"/>
    </row>
    <row r="7" spans="2:34" ht="15.75" x14ac:dyDescent="0.3">
      <c r="B7" s="18" t="str">
        <f>BASE!$D$2</f>
        <v>TESTING</v>
      </c>
      <c r="C7" s="18" t="s">
        <v>196</v>
      </c>
      <c r="D7" s="18" t="s">
        <v>205</v>
      </c>
      <c r="E7" s="18" t="s">
        <v>188</v>
      </c>
      <c r="F7" s="18" t="s">
        <v>203</v>
      </c>
      <c r="G7" s="18" t="s">
        <v>212</v>
      </c>
      <c r="H7" s="18" t="s">
        <v>188</v>
      </c>
      <c r="I7" s="18" t="s">
        <v>266</v>
      </c>
      <c r="J7" s="18" t="s">
        <v>268</v>
      </c>
      <c r="K7" s="23">
        <f>VLOOKUP($G7&amp;K$5&amp;$J7,BASE!$P$2:$R$700,3,0)</f>
        <v>3</v>
      </c>
      <c r="L7" s="23">
        <f>VLOOKUP($G7&amp;L$5&amp;$J7,BASE!$P$2:$R$700,3,0)</f>
        <v>3</v>
      </c>
      <c r="M7" s="23">
        <f>VLOOKUP($G7&amp;M$5&amp;$J7,BASE!$P$2:$R$700,3,0)</f>
        <v>3</v>
      </c>
      <c r="N7" s="23">
        <f>VLOOKUP($G7&amp;N$5&amp;$J7,BASE!$P$2:$R$700,3,0)</f>
        <v>4</v>
      </c>
      <c r="O7" s="23">
        <f>VLOOKUP($G7&amp;O$5&amp;$J7,BASE!$P$2:$R$700,3,0)</f>
        <v>3</v>
      </c>
      <c r="P7" s="23">
        <f>VLOOKUP($G7&amp;P$5&amp;$J7,BASE!$P$2:$R$700,3,0)</f>
        <v>3</v>
      </c>
      <c r="Q7" s="23">
        <f>VLOOKUP($G7&amp;Q$5&amp;$J7,BASE!$P$2:$R$700,3,0)</f>
        <v>3</v>
      </c>
      <c r="R7" s="23">
        <f>VLOOKUP($G7&amp;R$5&amp;$J7,BASE!$P$2:$R$700,3,0)</f>
        <v>3</v>
      </c>
      <c r="S7" s="23">
        <f>VLOOKUP($G7&amp;S$5&amp;$J7,BASE!$P$2:$R$700,3,0)</f>
        <v>2</v>
      </c>
      <c r="T7" s="23">
        <f>VLOOKUP($G7&amp;T$5&amp;$J7,BASE!$P$2:$R$700,3,0)</f>
        <v>1</v>
      </c>
      <c r="U7" s="23">
        <f>VLOOKUP($G7&amp;U$5&amp;$J7,BASE!$P$2:$R$700,3,0)</f>
        <v>1</v>
      </c>
      <c r="V7" s="23">
        <f>VLOOKUP($G7&amp;V$5&amp;$J7,BASE!$P$2:$R$700,3,0)</f>
        <v>3</v>
      </c>
      <c r="W7" s="23">
        <f>VLOOKUP($G7&amp;W$5&amp;$J7,BASE!$P$2:$R$700,3,0)</f>
        <v>3</v>
      </c>
      <c r="X7" s="23">
        <f>VLOOKUP($G7&amp;X$5&amp;$J7,BASE!$P$2:$R$700,3,0)</f>
        <v>3</v>
      </c>
      <c r="Y7" s="23">
        <f>VLOOKUP($G7&amp;Y$5&amp;$J7,BASE!$P$2:$R$700,3,0)</f>
        <v>3</v>
      </c>
      <c r="Z7" s="23">
        <f>VLOOKUP($G7&amp;Z$5&amp;$J7,BASE!$P$2:$R$700,3,0)</f>
        <v>3</v>
      </c>
      <c r="AA7" s="23">
        <f>VLOOKUP($G7&amp;AA$5&amp;$J7,BASE!$P$2:$R$700,3,0)</f>
        <v>3</v>
      </c>
      <c r="AB7" s="19">
        <f>AVERAGE(K7:AA7)</f>
        <v>2.7647058823529411</v>
      </c>
      <c r="AC7" s="23">
        <f>VLOOKUP($G7&amp;$J7,BASE[[#All],[LLAVE2]:[TipoEvaluacion]],5,0)</f>
        <v>3</v>
      </c>
      <c r="AD7" s="23">
        <f>VLOOKUP($G7&amp;$J7,BASE[[#All],[LLAVE2]:[TipoEvaluacion]],7,0)</f>
        <v>3</v>
      </c>
      <c r="AE7" s="23">
        <f>VLOOKUP($G7&amp;$J7,BASE[[#All],[LLAVE2]:[TipoEvaluacion]],9,0)</f>
        <v>3</v>
      </c>
      <c r="AF7" s="23">
        <f>VLOOKUP($G7&amp;$J7,BASE[[#All],[LLAVE2]:[TipoEvaluacion]],11,0)</f>
        <v>3</v>
      </c>
      <c r="AG7" s="23">
        <f>VLOOKUP($G7&amp;$J7,BASE[[#All],[LLAVE2]:[TipoEvaluacion]],13,0)</f>
        <v>3</v>
      </c>
      <c r="AH7" s="18"/>
    </row>
    <row r="8" spans="2:34" ht="15.75" x14ac:dyDescent="0.3">
      <c r="B8" s="18" t="str">
        <f>BASE!$D$2</f>
        <v>TESTING</v>
      </c>
      <c r="C8" s="18" t="s">
        <v>197</v>
      </c>
      <c r="D8" s="18" t="s">
        <v>206</v>
      </c>
      <c r="E8" s="18" t="s">
        <v>188</v>
      </c>
      <c r="F8" s="18" t="s">
        <v>216</v>
      </c>
      <c r="G8" s="18" t="s">
        <v>227</v>
      </c>
      <c r="H8" s="22" t="s">
        <v>213</v>
      </c>
      <c r="I8" s="18" t="s">
        <v>265</v>
      </c>
      <c r="J8" s="18" t="s">
        <v>268</v>
      </c>
      <c r="K8" s="23">
        <f>VLOOKUP($G8&amp;K$5&amp;$J8,BASE!$P$2:$R$700,3,0)</f>
        <v>2</v>
      </c>
      <c r="L8" s="23">
        <f>VLOOKUP($G8&amp;L$5&amp;$J8,BASE!$P$2:$R$700,3,0)</f>
        <v>1</v>
      </c>
      <c r="M8" s="23">
        <f>VLOOKUP($G8&amp;M$5&amp;$J8,BASE!$P$2:$R$700,3,0)</f>
        <v>1</v>
      </c>
      <c r="N8" s="23">
        <f>VLOOKUP($G8&amp;N$5&amp;$J8,BASE!$P$2:$R$700,3,0)</f>
        <v>3</v>
      </c>
      <c r="O8" s="23">
        <f>VLOOKUP($G8&amp;O$5&amp;$J8,BASE!$P$2:$R$700,3,0)</f>
        <v>3</v>
      </c>
      <c r="P8" s="23">
        <f>VLOOKUP($G8&amp;P$5&amp;$J8,BASE!$P$2:$R$700,3,0)</f>
        <v>3</v>
      </c>
      <c r="Q8" s="23">
        <f>VLOOKUP($G8&amp;Q$5&amp;$J8,BASE!$P$2:$R$700,3,0)</f>
        <v>0</v>
      </c>
      <c r="R8" s="23">
        <f>VLOOKUP($G8&amp;R$5&amp;$J8,BASE!$P$2:$R$700,3,0)</f>
        <v>2</v>
      </c>
      <c r="S8" s="23">
        <f>VLOOKUP($G8&amp;S$5&amp;$J8,BASE!$P$2:$R$700,3,0)</f>
        <v>1</v>
      </c>
      <c r="T8" s="23">
        <f>VLOOKUP($G8&amp;T$5&amp;$J8,BASE!$P$2:$R$700,3,0)</f>
        <v>2</v>
      </c>
      <c r="U8" s="23">
        <f>VLOOKUP($G8&amp;U$5&amp;$J8,BASE!$P$2:$R$700,3,0)</f>
        <v>0</v>
      </c>
      <c r="V8" s="23">
        <f>VLOOKUP($G8&amp;V$5&amp;$J8,BASE!$P$2:$R$700,3,0)</f>
        <v>2</v>
      </c>
      <c r="W8" s="23">
        <f>VLOOKUP($G8&amp;W$5&amp;$J8,BASE!$P$2:$R$700,3,0)</f>
        <v>2</v>
      </c>
      <c r="X8" s="23">
        <f>VLOOKUP($G8&amp;X$5&amp;$J8,BASE!$P$2:$R$700,3,0)</f>
        <v>3</v>
      </c>
      <c r="Y8" s="23">
        <f>VLOOKUP($G8&amp;Y$5&amp;$J8,BASE!$P$2:$R$700,3,0)</f>
        <v>2</v>
      </c>
      <c r="Z8" s="23">
        <f>VLOOKUP($G8&amp;Z$5&amp;$J8,BASE!$P$2:$R$700,3,0)</f>
        <v>3</v>
      </c>
      <c r="AA8" s="23">
        <f>VLOOKUP($G8&amp;AA$5&amp;$J8,BASE!$P$2:$R$700,3,0)</f>
        <v>3</v>
      </c>
      <c r="AB8" s="19">
        <f>AVERAGE(K8:AA8)</f>
        <v>1.9411764705882353</v>
      </c>
      <c r="AC8" s="23">
        <f>VLOOKUP($G8&amp;$J8,BASE[[#All],[LLAVE2]:[TipoEvaluacion]],5,0)</f>
        <v>3</v>
      </c>
      <c r="AD8" s="23">
        <f>VLOOKUP($G8&amp;$J8,BASE[[#All],[LLAVE2]:[TipoEvaluacion]],7,0)</f>
        <v>2</v>
      </c>
      <c r="AE8" s="23">
        <f>VLOOKUP($G8&amp;$J8,BASE[[#All],[LLAVE2]:[TipoEvaluacion]],9,0)</f>
        <v>2</v>
      </c>
      <c r="AF8" s="23">
        <f>VLOOKUP($G8&amp;$J8,BASE[[#All],[LLAVE2]:[TipoEvaluacion]],11,0)</f>
        <v>2</v>
      </c>
      <c r="AG8" s="23">
        <f>VLOOKUP($G8&amp;$J8,BASE[[#All],[LLAVE2]:[TipoEvaluacion]],13,0)</f>
        <v>2</v>
      </c>
      <c r="AH8" s="18"/>
    </row>
    <row r="9" spans="2:34" ht="15.75" x14ac:dyDescent="0.3">
      <c r="B9" s="18" t="str">
        <f>BASE!$D$2</f>
        <v>TESTING</v>
      </c>
      <c r="C9" s="18" t="s">
        <v>198</v>
      </c>
      <c r="D9" s="18" t="s">
        <v>207</v>
      </c>
      <c r="E9" s="18" t="s">
        <v>188</v>
      </c>
      <c r="F9" s="18" t="s">
        <v>217</v>
      </c>
      <c r="G9" s="18" t="s">
        <v>228</v>
      </c>
      <c r="H9" s="22" t="s">
        <v>213</v>
      </c>
      <c r="I9" s="18" t="s">
        <v>265</v>
      </c>
      <c r="J9" s="18" t="s">
        <v>268</v>
      </c>
      <c r="K9" s="23">
        <f>VLOOKUP($G9&amp;K$5&amp;$J9,BASE!$P$2:$R$700,3,0)</f>
        <v>3</v>
      </c>
      <c r="L9" s="23">
        <f>VLOOKUP($G9&amp;L$5&amp;$J9,BASE!$P$2:$R$700,3,0)</f>
        <v>3</v>
      </c>
      <c r="M9" s="23">
        <f>VLOOKUP($G9&amp;M$5&amp;$J9,BASE!$P$2:$R$700,3,0)</f>
        <v>2</v>
      </c>
      <c r="N9" s="23">
        <f>VLOOKUP($G9&amp;N$5&amp;$J9,BASE!$P$2:$R$700,3,0)</f>
        <v>3</v>
      </c>
      <c r="O9" s="23">
        <f>VLOOKUP($G9&amp;O$5&amp;$J9,BASE!$P$2:$R$700,3,0)</f>
        <v>3</v>
      </c>
      <c r="P9" s="23">
        <f>VLOOKUP($G9&amp;P$5&amp;$J9,BASE!$P$2:$R$700,3,0)</f>
        <v>3</v>
      </c>
      <c r="Q9" s="23">
        <f>VLOOKUP($G9&amp;Q$5&amp;$J9,BASE!$P$2:$R$700,3,0)</f>
        <v>1</v>
      </c>
      <c r="R9" s="23">
        <f>VLOOKUP($G9&amp;R$5&amp;$J9,BASE!$P$2:$R$700,3,0)</f>
        <v>1</v>
      </c>
      <c r="S9" s="23">
        <f>VLOOKUP($G9&amp;S$5&amp;$J9,BASE!$P$2:$R$700,3,0)</f>
        <v>1</v>
      </c>
      <c r="T9" s="23">
        <f>VLOOKUP($G9&amp;T$5&amp;$J9,BASE!$P$2:$R$700,3,0)</f>
        <v>1</v>
      </c>
      <c r="U9" s="23">
        <f>VLOOKUP($G9&amp;U$5&amp;$J9,BASE!$P$2:$R$700,3,0)</f>
        <v>1</v>
      </c>
      <c r="V9" s="23">
        <f>VLOOKUP($G9&amp;V$5&amp;$J9,BASE!$P$2:$R$700,3,0)</f>
        <v>2</v>
      </c>
      <c r="W9" s="23">
        <f>VLOOKUP($G9&amp;W$5&amp;$J9,BASE!$P$2:$R$700,3,0)</f>
        <v>2</v>
      </c>
      <c r="X9" s="23">
        <f>VLOOKUP($G9&amp;X$5&amp;$J9,BASE!$P$2:$R$700,3,0)</f>
        <v>3</v>
      </c>
      <c r="Y9" s="23">
        <f>VLOOKUP($G9&amp;Y$5&amp;$J9,BASE!$P$2:$R$700,3,0)</f>
        <v>3</v>
      </c>
      <c r="Z9" s="23">
        <f>VLOOKUP($G9&amp;Z$5&amp;$J9,BASE!$P$2:$R$700,3,0)</f>
        <v>3</v>
      </c>
      <c r="AA9" s="23">
        <f>VLOOKUP($G9&amp;AA$5&amp;$J9,BASE!$P$2:$R$700,3,0)</f>
        <v>3</v>
      </c>
      <c r="AB9" s="19">
        <f>AVERAGE(K9:AA9)</f>
        <v>2.2352941176470589</v>
      </c>
      <c r="AC9" s="23">
        <f>VLOOKUP($G9&amp;$J9,BASE[[#All],[LLAVE2]:[TipoEvaluacion]],5,0)</f>
        <v>3</v>
      </c>
      <c r="AD9" s="23">
        <f>VLOOKUP($G9&amp;$J9,BASE[[#All],[LLAVE2]:[TipoEvaluacion]],7,0)</f>
        <v>3</v>
      </c>
      <c r="AE9" s="23">
        <f>VLOOKUP($G9&amp;$J9,BASE[[#All],[LLAVE2]:[TipoEvaluacion]],9,0)</f>
        <v>2</v>
      </c>
      <c r="AF9" s="23">
        <f>VLOOKUP($G9&amp;$J9,BASE[[#All],[LLAVE2]:[TipoEvaluacion]],11,0)</f>
        <v>3</v>
      </c>
      <c r="AG9" s="23">
        <f>VLOOKUP($G9&amp;$J9,BASE[[#All],[LLAVE2]:[TipoEvaluacion]],13,0)</f>
        <v>2</v>
      </c>
      <c r="AH9" s="18"/>
    </row>
    <row r="10" spans="2:34" ht="15.75" x14ac:dyDescent="0.3">
      <c r="B10" s="18" t="str">
        <f>BASE!$D$2</f>
        <v>TESTING</v>
      </c>
      <c r="C10" s="18" t="s">
        <v>197</v>
      </c>
      <c r="D10" s="18" t="s">
        <v>206</v>
      </c>
      <c r="E10" s="18" t="s">
        <v>188</v>
      </c>
      <c r="F10" s="18" t="s">
        <v>218</v>
      </c>
      <c r="G10" s="18" t="s">
        <v>229</v>
      </c>
      <c r="H10" s="22" t="s">
        <v>213</v>
      </c>
      <c r="I10" s="18" t="s">
        <v>265</v>
      </c>
      <c r="J10" s="18" t="s">
        <v>268</v>
      </c>
      <c r="K10" s="23">
        <f>VLOOKUP($G10&amp;K$5&amp;$J10,BASE!$P$2:$R$700,3,0)</f>
        <v>2</v>
      </c>
      <c r="L10" s="23">
        <f>VLOOKUP($G10&amp;L$5&amp;$J10,BASE!$P$2:$R$700,3,0)</f>
        <v>2</v>
      </c>
      <c r="M10" s="23">
        <f>VLOOKUP($G10&amp;M$5&amp;$J10,BASE!$P$2:$R$700,3,0)</f>
        <v>2</v>
      </c>
      <c r="N10" s="23">
        <f>VLOOKUP($G10&amp;N$5&amp;$J10,BASE!$P$2:$R$700,3,0)</f>
        <v>3</v>
      </c>
      <c r="O10" s="23">
        <f>VLOOKUP($G10&amp;O$5&amp;$J10,BASE!$P$2:$R$700,3,0)</f>
        <v>3</v>
      </c>
      <c r="P10" s="23">
        <f>VLOOKUP($G10&amp;P$5&amp;$J10,BASE!$P$2:$R$700,3,0)</f>
        <v>3</v>
      </c>
      <c r="Q10" s="23">
        <f>VLOOKUP($G10&amp;Q$5&amp;$J10,BASE!$P$2:$R$700,3,0)</f>
        <v>0</v>
      </c>
      <c r="R10" s="23">
        <f>VLOOKUP($G10&amp;R$5&amp;$J10,BASE!$P$2:$R$700,3,0)</f>
        <v>2</v>
      </c>
      <c r="S10" s="23">
        <f>VLOOKUP($G10&amp;S$5&amp;$J10,BASE!$P$2:$R$700,3,0)</f>
        <v>1</v>
      </c>
      <c r="T10" s="23">
        <f>VLOOKUP($G10&amp;T$5&amp;$J10,BASE!$P$2:$R$700,3,0)</f>
        <v>1</v>
      </c>
      <c r="U10" s="23">
        <f>VLOOKUP($G10&amp;U$5&amp;$J10,BASE!$P$2:$R$700,3,0)</f>
        <v>0</v>
      </c>
      <c r="V10" s="23">
        <f>VLOOKUP($G10&amp;V$5&amp;$J10,BASE!$P$2:$R$700,3,0)</f>
        <v>1</v>
      </c>
      <c r="W10" s="23">
        <f>VLOOKUP($G10&amp;W$5&amp;$J10,BASE!$P$2:$R$700,3,0)</f>
        <v>2</v>
      </c>
      <c r="X10" s="23">
        <f>VLOOKUP($G10&amp;X$5&amp;$J10,BASE!$P$2:$R$700,3,0)</f>
        <v>3</v>
      </c>
      <c r="Y10" s="23">
        <f>VLOOKUP($G10&amp;Y$5&amp;$J10,BASE!$P$2:$R$700,3,0)</f>
        <v>2</v>
      </c>
      <c r="Z10" s="23">
        <f>VLOOKUP($G10&amp;Z$5&amp;$J10,BASE!$P$2:$R$700,3,0)</f>
        <v>3</v>
      </c>
      <c r="AA10" s="23">
        <f>VLOOKUP($G10&amp;AA$5&amp;$J10,BASE!$P$2:$R$700,3,0)</f>
        <v>3</v>
      </c>
      <c r="AB10" s="19">
        <f>AVERAGE(K10:AA10)</f>
        <v>1.9411764705882353</v>
      </c>
      <c r="AC10" s="23">
        <f>VLOOKUP($G10&amp;$J10,BASE[[#All],[LLAVE2]:[TipoEvaluacion]],5,0)</f>
        <v>3</v>
      </c>
      <c r="AD10" s="23">
        <f>VLOOKUP($G10&amp;$J10,BASE[[#All],[LLAVE2]:[TipoEvaluacion]],7,0)</f>
        <v>2</v>
      </c>
      <c r="AE10" s="23">
        <f>VLOOKUP($G10&amp;$J10,BASE[[#All],[LLAVE2]:[TipoEvaluacion]],9,0)</f>
        <v>2</v>
      </c>
      <c r="AF10" s="23">
        <f>VLOOKUP($G10&amp;$J10,BASE[[#All],[LLAVE2]:[TipoEvaluacion]],11,0)</f>
        <v>2</v>
      </c>
      <c r="AG10" s="23">
        <f>VLOOKUP($G10&amp;$J10,BASE[[#All],[LLAVE2]:[TipoEvaluacion]],13,0)</f>
        <v>2</v>
      </c>
      <c r="AH10" s="18"/>
    </row>
    <row r="11" spans="2:34" ht="15.75" x14ac:dyDescent="0.3">
      <c r="B11" s="18" t="str">
        <f>BASE!$D$2</f>
        <v>TESTING</v>
      </c>
      <c r="C11" s="18" t="s">
        <v>199</v>
      </c>
      <c r="D11" s="18" t="s">
        <v>208</v>
      </c>
      <c r="E11" s="18" t="s">
        <v>188</v>
      </c>
      <c r="F11" s="18" t="s">
        <v>219</v>
      </c>
      <c r="G11" s="18" t="s">
        <v>230</v>
      </c>
      <c r="H11" s="22" t="s">
        <v>213</v>
      </c>
      <c r="I11" s="18" t="s">
        <v>265</v>
      </c>
      <c r="J11" s="18" t="s">
        <v>268</v>
      </c>
      <c r="K11" s="23">
        <f>VLOOKUP($G11&amp;K$5&amp;$J11,BASE!$P$2:$R$700,3,0)</f>
        <v>3</v>
      </c>
      <c r="L11" s="23">
        <f>VLOOKUP($G11&amp;L$5&amp;$J11,BASE!$P$2:$R$700,3,0)</f>
        <v>3</v>
      </c>
      <c r="M11" s="23">
        <f>VLOOKUP($G11&amp;M$5&amp;$J11,BASE!$P$2:$R$700,3,0)</f>
        <v>2</v>
      </c>
      <c r="N11" s="23">
        <f>VLOOKUP($G11&amp;N$5&amp;$J11,BASE!$P$2:$R$700,3,0)</f>
        <v>3</v>
      </c>
      <c r="O11" s="23">
        <f>VLOOKUP($G11&amp;O$5&amp;$J11,BASE!$P$2:$R$700,3,0)</f>
        <v>2</v>
      </c>
      <c r="P11" s="23">
        <f>VLOOKUP($G11&amp;P$5&amp;$J11,BASE!$P$2:$R$700,3,0)</f>
        <v>3</v>
      </c>
      <c r="Q11" s="23">
        <f>VLOOKUP($G11&amp;Q$5&amp;$J11,BASE!$P$2:$R$700,3,0)</f>
        <v>2</v>
      </c>
      <c r="R11" s="23">
        <f>VLOOKUP($G11&amp;R$5&amp;$J11,BASE!$P$2:$R$700,3,0)</f>
        <v>2</v>
      </c>
      <c r="S11" s="23">
        <f>VLOOKUP($G11&amp;S$5&amp;$J11,BASE!$P$2:$R$700,3,0)</f>
        <v>1</v>
      </c>
      <c r="T11" s="23">
        <f>VLOOKUP($G11&amp;T$5&amp;$J11,BASE!$P$2:$R$700,3,0)</f>
        <v>2</v>
      </c>
      <c r="U11" s="23">
        <f>VLOOKUP($G11&amp;U$5&amp;$J11,BASE!$P$2:$R$700,3,0)</f>
        <v>0</v>
      </c>
      <c r="V11" s="23">
        <f>VLOOKUP($G11&amp;V$5&amp;$J11,BASE!$P$2:$R$700,3,0)</f>
        <v>3</v>
      </c>
      <c r="W11" s="23">
        <f>VLOOKUP($G11&amp;W$5&amp;$J11,BASE!$P$2:$R$700,3,0)</f>
        <v>3</v>
      </c>
      <c r="X11" s="23">
        <f>VLOOKUP($G11&amp;X$5&amp;$J11,BASE!$P$2:$R$700,3,0)</f>
        <v>2</v>
      </c>
      <c r="Y11" s="23">
        <f>VLOOKUP($G11&amp;Y$5&amp;$J11,BASE!$P$2:$R$700,3,0)</f>
        <v>3</v>
      </c>
      <c r="Z11" s="23">
        <f>VLOOKUP($G11&amp;Z$5&amp;$J11,BASE!$P$2:$R$700,3,0)</f>
        <v>2</v>
      </c>
      <c r="AA11" s="23">
        <f>VLOOKUP($G11&amp;AA$5&amp;$J11,BASE!$P$2:$R$700,3,0)</f>
        <v>3</v>
      </c>
      <c r="AB11" s="19">
        <f>AVERAGE(K11:AA11)</f>
        <v>2.2941176470588234</v>
      </c>
      <c r="AC11" s="23">
        <f>VLOOKUP($G11&amp;$J11,BASE[[#All],[LLAVE2]:[TipoEvaluacion]],5,0)</f>
        <v>2</v>
      </c>
      <c r="AD11" s="23">
        <f>VLOOKUP($G11&amp;$J11,BASE[[#All],[LLAVE2]:[TipoEvaluacion]],7,0)</f>
        <v>3</v>
      </c>
      <c r="AE11" s="23">
        <f>VLOOKUP($G11&amp;$J11,BASE[[#All],[LLAVE2]:[TipoEvaluacion]],9,0)</f>
        <v>3</v>
      </c>
      <c r="AF11" s="23">
        <f>VLOOKUP($G11&amp;$J11,BASE[[#All],[LLAVE2]:[TipoEvaluacion]],11,0)</f>
        <v>3</v>
      </c>
      <c r="AG11" s="23">
        <f>VLOOKUP($G11&amp;$J11,BASE[[#All],[LLAVE2]:[TipoEvaluacion]],13,0)</f>
        <v>2</v>
      </c>
      <c r="AH11" s="18"/>
    </row>
    <row r="12" spans="2:34" ht="15.75" x14ac:dyDescent="0.3">
      <c r="B12" s="18" t="str">
        <f>BASE!$D$2</f>
        <v>TESTING</v>
      </c>
      <c r="C12" s="18" t="s">
        <v>200</v>
      </c>
      <c r="D12" s="18" t="s">
        <v>209</v>
      </c>
      <c r="E12" s="18" t="s">
        <v>188</v>
      </c>
      <c r="F12" s="18" t="s">
        <v>220</v>
      </c>
      <c r="G12" s="18" t="s">
        <v>231</v>
      </c>
      <c r="H12" s="22" t="s">
        <v>213</v>
      </c>
      <c r="I12" s="18" t="s">
        <v>267</v>
      </c>
      <c r="J12" s="18" t="s">
        <v>268</v>
      </c>
      <c r="K12" s="23">
        <f>VLOOKUP($G12&amp;K$5&amp;$J12,BASE!$P$2:$R$700,3,0)</f>
        <v>1</v>
      </c>
      <c r="L12" s="23">
        <f>VLOOKUP($G12&amp;L$5&amp;$J12,BASE!$P$2:$R$700,3,0)</f>
        <v>1</v>
      </c>
      <c r="M12" s="23">
        <f>VLOOKUP($G12&amp;M$5&amp;$J12,BASE!$P$2:$R$700,3,0)</f>
        <v>0</v>
      </c>
      <c r="N12" s="23">
        <f>VLOOKUP($G12&amp;N$5&amp;$J12,BASE!$P$2:$R$700,3,0)</f>
        <v>2</v>
      </c>
      <c r="O12" s="23">
        <f>VLOOKUP($G12&amp;O$5&amp;$J12,BASE!$P$2:$R$700,3,0)</f>
        <v>2</v>
      </c>
      <c r="P12" s="23">
        <f>VLOOKUP($G12&amp;P$5&amp;$J12,BASE!$P$2:$R$700,3,0)</f>
        <v>2</v>
      </c>
      <c r="Q12" s="23">
        <f>VLOOKUP($G12&amp;Q$5&amp;$J12,BASE!$P$2:$R$700,3,0)</f>
        <v>0</v>
      </c>
      <c r="R12" s="23">
        <f>VLOOKUP($G12&amp;R$5&amp;$J12,BASE!$P$2:$R$700,3,0)</f>
        <v>1</v>
      </c>
      <c r="S12" s="23">
        <f>VLOOKUP($G12&amp;S$5&amp;$J12,BASE!$P$2:$R$700,3,0)</f>
        <v>0</v>
      </c>
      <c r="T12" s="23">
        <f>VLOOKUP($G12&amp;T$5&amp;$J12,BASE!$P$2:$R$700,3,0)</f>
        <v>0</v>
      </c>
      <c r="U12" s="23">
        <f>VLOOKUP($G12&amp;U$5&amp;$J12,BASE!$P$2:$R$700,3,0)</f>
        <v>0</v>
      </c>
      <c r="V12" s="23">
        <f>VLOOKUP($G12&amp;V$5&amp;$J12,BASE!$P$2:$R$700,3,0)</f>
        <v>2</v>
      </c>
      <c r="W12" s="23">
        <f>VLOOKUP($G12&amp;W$5&amp;$J12,BASE!$P$2:$R$700,3,0)</f>
        <v>2</v>
      </c>
      <c r="X12" s="23">
        <f>VLOOKUP($G12&amp;X$5&amp;$J12,BASE!$P$2:$R$700,3,0)</f>
        <v>2</v>
      </c>
      <c r="Y12" s="23">
        <f>VLOOKUP($G12&amp;Y$5&amp;$J12,BASE!$P$2:$R$700,3,0)</f>
        <v>0</v>
      </c>
      <c r="Z12" s="23">
        <f>VLOOKUP($G12&amp;Z$5&amp;$J12,BASE!$P$2:$R$700,3,0)</f>
        <v>2</v>
      </c>
      <c r="AA12" s="23">
        <f>VLOOKUP($G12&amp;AA$5&amp;$J12,BASE!$P$2:$R$700,3,0)</f>
        <v>2</v>
      </c>
      <c r="AB12" s="19">
        <f>AVERAGE(K12:AA12)</f>
        <v>1.1176470588235294</v>
      </c>
      <c r="AC12" s="23">
        <f>VLOOKUP($G12&amp;$J12,BASE[[#All],[LLAVE2]:[TipoEvaluacion]],5,0)</f>
        <v>1</v>
      </c>
      <c r="AD12" s="23">
        <f>VLOOKUP($G12&amp;$J12,BASE[[#All],[LLAVE2]:[TipoEvaluacion]],7,0)</f>
        <v>1</v>
      </c>
      <c r="AE12" s="23">
        <f>VLOOKUP($G12&amp;$J12,BASE[[#All],[LLAVE2]:[TipoEvaluacion]],9,0)</f>
        <v>1</v>
      </c>
      <c r="AF12" s="23">
        <f>VLOOKUP($G12&amp;$J12,BASE[[#All],[LLAVE2]:[TipoEvaluacion]],11,0)</f>
        <v>3</v>
      </c>
      <c r="AG12" s="23">
        <f>VLOOKUP($G12&amp;$J12,BASE[[#All],[LLAVE2]:[TipoEvaluacion]],13,0)</f>
        <v>1</v>
      </c>
      <c r="AH12" s="18"/>
    </row>
    <row r="13" spans="2:34" ht="15.75" x14ac:dyDescent="0.3">
      <c r="B13" s="18" t="str">
        <f>BASE!$D$2</f>
        <v>TESTING</v>
      </c>
      <c r="C13" s="18" t="s">
        <v>201</v>
      </c>
      <c r="D13" s="18" t="s">
        <v>210</v>
      </c>
      <c r="E13" s="18" t="s">
        <v>213</v>
      </c>
      <c r="F13" s="18" t="s">
        <v>221</v>
      </c>
      <c r="G13" s="18" t="s">
        <v>232</v>
      </c>
      <c r="H13" s="22" t="s">
        <v>213</v>
      </c>
      <c r="I13" s="18" t="s">
        <v>267</v>
      </c>
      <c r="J13" s="18" t="s">
        <v>268</v>
      </c>
      <c r="K13" s="23">
        <f>VLOOKUP($G13&amp;K$5&amp;$J13,BASE!$P$2:$R$700,3,0)</f>
        <v>3</v>
      </c>
      <c r="L13" s="23">
        <f>VLOOKUP($G13&amp;L$5&amp;$J13,BASE!$P$2:$R$700,3,0)</f>
        <v>3</v>
      </c>
      <c r="M13" s="23">
        <f>VLOOKUP($G13&amp;M$5&amp;$J13,BASE!$P$2:$R$700,3,0)</f>
        <v>3</v>
      </c>
      <c r="N13" s="23">
        <f>VLOOKUP($G13&amp;N$5&amp;$J13,BASE!$P$2:$R$700,3,0)</f>
        <v>3</v>
      </c>
      <c r="O13" s="23">
        <f>VLOOKUP($G13&amp;O$5&amp;$J13,BASE!$P$2:$R$700,3,0)</f>
        <v>3</v>
      </c>
      <c r="P13" s="23">
        <f>VLOOKUP($G13&amp;P$5&amp;$J13,BASE!$P$2:$R$700,3,0)</f>
        <v>4</v>
      </c>
      <c r="Q13" s="23">
        <f>VLOOKUP($G13&amp;Q$5&amp;$J13,BASE!$P$2:$R$700,3,0)</f>
        <v>1</v>
      </c>
      <c r="R13" s="23">
        <f>VLOOKUP($G13&amp;R$5&amp;$J13,BASE!$P$2:$R$700,3,0)</f>
        <v>3</v>
      </c>
      <c r="S13" s="23">
        <f>VLOOKUP($G13&amp;S$5&amp;$J13,BASE!$P$2:$R$700,3,0)</f>
        <v>3</v>
      </c>
      <c r="T13" s="23">
        <f>VLOOKUP($G13&amp;T$5&amp;$J13,BASE!$P$2:$R$700,3,0)</f>
        <v>3</v>
      </c>
      <c r="U13" s="23">
        <f>VLOOKUP($G13&amp;U$5&amp;$J13,BASE!$P$2:$R$700,3,0)</f>
        <v>1</v>
      </c>
      <c r="V13" s="23">
        <f>VLOOKUP($G13&amp;V$5&amp;$J13,BASE!$P$2:$R$700,3,0)</f>
        <v>3</v>
      </c>
      <c r="W13" s="23">
        <f>VLOOKUP($G13&amp;W$5&amp;$J13,BASE!$P$2:$R$700,3,0)</f>
        <v>3</v>
      </c>
      <c r="X13" s="23">
        <f>VLOOKUP($G13&amp;X$5&amp;$J13,BASE!$P$2:$R$700,3,0)</f>
        <v>3</v>
      </c>
      <c r="Y13" s="23">
        <f>VLOOKUP($G13&amp;Y$5&amp;$J13,BASE!$P$2:$R$700,3,0)</f>
        <v>3</v>
      </c>
      <c r="Z13" s="23">
        <f>VLOOKUP($G13&amp;Z$5&amp;$J13,BASE!$P$2:$R$700,3,0)</f>
        <v>3</v>
      </c>
      <c r="AA13" s="23">
        <f>VLOOKUP($G13&amp;AA$5&amp;$J13,BASE!$P$2:$R$700,3,0)</f>
        <v>3</v>
      </c>
      <c r="AB13" s="19">
        <f>AVERAGE(K13:AA13)</f>
        <v>2.8235294117647061</v>
      </c>
      <c r="AC13" s="23">
        <f>VLOOKUP($G13&amp;$J13,BASE[[#All],[LLAVE2]:[TipoEvaluacion]],5,0)</f>
        <v>3</v>
      </c>
      <c r="AD13" s="23">
        <f>VLOOKUP($G13&amp;$J13,BASE[[#All],[LLAVE2]:[TipoEvaluacion]],7,0)</f>
        <v>3</v>
      </c>
      <c r="AE13" s="23">
        <f>VLOOKUP($G13&amp;$J13,BASE[[#All],[LLAVE2]:[TipoEvaluacion]],9,0)</f>
        <v>3</v>
      </c>
      <c r="AF13" s="23">
        <f>VLOOKUP($G13&amp;$J13,BASE[[#All],[LLAVE2]:[TipoEvaluacion]],11,0)</f>
        <v>3</v>
      </c>
      <c r="AG13" s="23">
        <f>VLOOKUP($G13&amp;$J13,BASE[[#All],[LLAVE2]:[TipoEvaluacion]],13,0)</f>
        <v>3</v>
      </c>
      <c r="AH13" s="18"/>
    </row>
    <row r="14" spans="2:34" ht="15.75" x14ac:dyDescent="0.3">
      <c r="B14" s="18" t="str">
        <f>BASE!$D$2</f>
        <v>TESTING</v>
      </c>
      <c r="C14" s="18" t="s">
        <v>202</v>
      </c>
      <c r="D14" s="18" t="s">
        <v>211</v>
      </c>
      <c r="E14" s="18" t="s">
        <v>188</v>
      </c>
      <c r="F14" s="18" t="s">
        <v>222</v>
      </c>
      <c r="G14" s="18" t="s">
        <v>233</v>
      </c>
      <c r="H14" s="22" t="s">
        <v>213</v>
      </c>
      <c r="I14" s="18" t="s">
        <v>265</v>
      </c>
      <c r="J14" s="18" t="s">
        <v>268</v>
      </c>
      <c r="K14" s="23">
        <f>VLOOKUP($G14&amp;K$5&amp;$J14,BASE!$P$2:$R$700,3,0)</f>
        <v>3</v>
      </c>
      <c r="L14" s="23">
        <f>VLOOKUP($G14&amp;L$5&amp;$J14,BASE!$P$2:$R$700,3,0)</f>
        <v>3</v>
      </c>
      <c r="M14" s="23">
        <f>VLOOKUP($G14&amp;M$5&amp;$J14,BASE!$P$2:$R$700,3,0)</f>
        <v>3</v>
      </c>
      <c r="N14" s="23">
        <f>VLOOKUP($G14&amp;N$5&amp;$J14,BASE!$P$2:$R$700,3,0)</f>
        <v>3</v>
      </c>
      <c r="O14" s="23">
        <f>VLOOKUP($G14&amp;O$5&amp;$J14,BASE!$P$2:$R$700,3,0)</f>
        <v>3</v>
      </c>
      <c r="P14" s="23">
        <f>VLOOKUP($G14&amp;P$5&amp;$J14,BASE!$P$2:$R$700,3,0)</f>
        <v>2</v>
      </c>
      <c r="Q14" s="23">
        <f>VLOOKUP($G14&amp;Q$5&amp;$J14,BASE!$P$2:$R$700,3,0)</f>
        <v>3</v>
      </c>
      <c r="R14" s="23">
        <f>VLOOKUP($G14&amp;R$5&amp;$J14,BASE!$P$2:$R$700,3,0)</f>
        <v>1</v>
      </c>
      <c r="S14" s="23">
        <f>VLOOKUP($G14&amp;S$5&amp;$J14,BASE!$P$2:$R$700,3,0)</f>
        <v>1</v>
      </c>
      <c r="T14" s="23">
        <f>VLOOKUP($G14&amp;T$5&amp;$J14,BASE!$P$2:$R$700,3,0)</f>
        <v>1</v>
      </c>
      <c r="U14" s="23">
        <f>VLOOKUP($G14&amp;U$5&amp;$J14,BASE!$P$2:$R$700,3,0)</f>
        <v>3</v>
      </c>
      <c r="V14" s="23">
        <f>VLOOKUP($G14&amp;V$5&amp;$J14,BASE!$P$2:$R$700,3,0)</f>
        <v>3</v>
      </c>
      <c r="W14" s="23">
        <f>VLOOKUP($G14&amp;W$5&amp;$J14,BASE!$P$2:$R$700,3,0)</f>
        <v>3</v>
      </c>
      <c r="X14" s="23">
        <f>VLOOKUP($G14&amp;X$5&amp;$J14,BASE!$P$2:$R$700,3,0)</f>
        <v>3</v>
      </c>
      <c r="Y14" s="23">
        <f>VLOOKUP($G14&amp;Y$5&amp;$J14,BASE!$P$2:$R$700,3,0)</f>
        <v>2</v>
      </c>
      <c r="Z14" s="23">
        <f>VLOOKUP($G14&amp;Z$5&amp;$J14,BASE!$P$2:$R$700,3,0)</f>
        <v>3</v>
      </c>
      <c r="AA14" s="23">
        <f>VLOOKUP($G14&amp;AA$5&amp;$J14,BASE!$P$2:$R$700,3,0)</f>
        <v>3</v>
      </c>
      <c r="AB14" s="19">
        <f>AVERAGE(K14:AA14)</f>
        <v>2.5294117647058822</v>
      </c>
      <c r="AC14" s="23">
        <f>VLOOKUP($G14&amp;$J14,BASE[[#All],[LLAVE2]:[TipoEvaluacion]],5,0)</f>
        <v>2</v>
      </c>
      <c r="AD14" s="23">
        <f>VLOOKUP($G14&amp;$J14,BASE[[#All],[LLAVE2]:[TipoEvaluacion]],7,0)</f>
        <v>3</v>
      </c>
      <c r="AE14" s="23">
        <f>VLOOKUP($G14&amp;$J14,BASE[[#All],[LLAVE2]:[TipoEvaluacion]],9,0)</f>
        <v>3</v>
      </c>
      <c r="AF14" s="23">
        <f>VLOOKUP($G14&amp;$J14,BASE[[#All],[LLAVE2]:[TipoEvaluacion]],11,0)</f>
        <v>3</v>
      </c>
      <c r="AG14" s="23">
        <f>VLOOKUP($G14&amp;$J14,BASE[[#All],[LLAVE2]:[TipoEvaluacion]],13,0)</f>
        <v>2</v>
      </c>
      <c r="AH14" s="18"/>
    </row>
    <row r="15" spans="2:34" ht="15.75" x14ac:dyDescent="0.3">
      <c r="B15" s="18" t="str">
        <f>BASE!$D$2</f>
        <v>TESTING</v>
      </c>
      <c r="C15" s="18" t="s">
        <v>199</v>
      </c>
      <c r="D15" s="18" t="s">
        <v>208</v>
      </c>
      <c r="E15" s="18" t="s">
        <v>188</v>
      </c>
      <c r="F15" s="18" t="s">
        <v>223</v>
      </c>
      <c r="G15" s="18" t="s">
        <v>234</v>
      </c>
      <c r="H15" s="22" t="s">
        <v>213</v>
      </c>
      <c r="I15" s="18" t="s">
        <v>267</v>
      </c>
      <c r="J15" s="18" t="s">
        <v>268</v>
      </c>
      <c r="K15" s="23">
        <f>VLOOKUP($G15&amp;K$5&amp;$J15,BASE!$P$2:$R$700,3,0)</f>
        <v>2</v>
      </c>
      <c r="L15" s="23">
        <f>VLOOKUP($G15&amp;L$5&amp;$J15,BASE!$P$2:$R$700,3,0)</f>
        <v>3</v>
      </c>
      <c r="M15" s="23">
        <f>VLOOKUP($G15&amp;M$5&amp;$J15,BASE!$P$2:$R$700,3,0)</f>
        <v>2</v>
      </c>
      <c r="N15" s="23">
        <f>VLOOKUP($G15&amp;N$5&amp;$J15,BASE!$P$2:$R$700,3,0)</f>
        <v>3</v>
      </c>
      <c r="O15" s="23">
        <f>VLOOKUP($G15&amp;O$5&amp;$J15,BASE!$P$2:$R$700,3,0)</f>
        <v>2</v>
      </c>
      <c r="P15" s="23">
        <f>VLOOKUP($G15&amp;P$5&amp;$J15,BASE!$P$2:$R$700,3,0)</f>
        <v>2</v>
      </c>
      <c r="Q15" s="23">
        <f>VLOOKUP($G15&amp;Q$5&amp;$J15,BASE!$P$2:$R$700,3,0)</f>
        <v>2</v>
      </c>
      <c r="R15" s="23">
        <f>VLOOKUP($G15&amp;R$5&amp;$J15,BASE!$P$2:$R$700,3,0)</f>
        <v>4</v>
      </c>
      <c r="S15" s="23">
        <f>VLOOKUP($G15&amp;S$5&amp;$J15,BASE!$P$2:$R$700,3,0)</f>
        <v>3</v>
      </c>
      <c r="T15" s="23">
        <f>VLOOKUP($G15&amp;T$5&amp;$J15,BASE!$P$2:$R$700,3,0)</f>
        <v>2</v>
      </c>
      <c r="U15" s="23">
        <f>VLOOKUP($G15&amp;U$5&amp;$J15,BASE!$P$2:$R$700,3,0)</f>
        <v>2</v>
      </c>
      <c r="V15" s="23">
        <f>VLOOKUP($G15&amp;V$5&amp;$J15,BASE!$P$2:$R$700,3,0)</f>
        <v>3</v>
      </c>
      <c r="W15" s="23">
        <f>VLOOKUP($G15&amp;W$5&amp;$J15,BASE!$P$2:$R$700,3,0)</f>
        <v>2</v>
      </c>
      <c r="X15" s="23">
        <f>VLOOKUP($G15&amp;X$5&amp;$J15,BASE!$P$2:$R$700,3,0)</f>
        <v>2</v>
      </c>
      <c r="Y15" s="23">
        <f>VLOOKUP($G15&amp;Y$5&amp;$J15,BASE!$P$2:$R$700,3,0)</f>
        <v>2</v>
      </c>
      <c r="Z15" s="23">
        <f>VLOOKUP($G15&amp;Z$5&amp;$J15,BASE!$P$2:$R$700,3,0)</f>
        <v>2</v>
      </c>
      <c r="AA15" s="23">
        <f>VLOOKUP($G15&amp;AA$5&amp;$J15,BASE!$P$2:$R$700,3,0)</f>
        <v>2</v>
      </c>
      <c r="AB15" s="19">
        <f>AVERAGE(K15:AA15)</f>
        <v>2.3529411764705883</v>
      </c>
      <c r="AC15" s="23">
        <f>VLOOKUP($G15&amp;$J15,BASE[[#All],[LLAVE2]:[TipoEvaluacion]],5,0)</f>
        <v>1</v>
      </c>
      <c r="AD15" s="23">
        <f>VLOOKUP($G15&amp;$J15,BASE[[#All],[LLAVE2]:[TipoEvaluacion]],7,0)</f>
        <v>3</v>
      </c>
      <c r="AE15" s="23">
        <f>VLOOKUP($G15&amp;$J15,BASE[[#All],[LLAVE2]:[TipoEvaluacion]],9,0)</f>
        <v>2</v>
      </c>
      <c r="AF15" s="23">
        <f>VLOOKUP($G15&amp;$J15,BASE[[#All],[LLAVE2]:[TipoEvaluacion]],11,0)</f>
        <v>3</v>
      </c>
      <c r="AG15" s="23">
        <f>VLOOKUP($G15&amp;$J15,BASE[[#All],[LLAVE2]:[TipoEvaluacion]],13,0)</f>
        <v>1</v>
      </c>
      <c r="AH15" s="18"/>
    </row>
    <row r="16" spans="2:34" ht="15.75" x14ac:dyDescent="0.3">
      <c r="B16" s="18" t="str">
        <f>BASE!$D$2</f>
        <v>TESTING</v>
      </c>
      <c r="C16" s="18" t="s">
        <v>200</v>
      </c>
      <c r="D16" s="18" t="s">
        <v>209</v>
      </c>
      <c r="E16" s="18" t="s">
        <v>188</v>
      </c>
      <c r="F16" s="18" t="s">
        <v>224</v>
      </c>
      <c r="G16" s="18" t="s">
        <v>235</v>
      </c>
      <c r="H16" s="22" t="s">
        <v>213</v>
      </c>
      <c r="I16" s="18" t="s">
        <v>267</v>
      </c>
      <c r="J16" s="18" t="s">
        <v>268</v>
      </c>
      <c r="K16" s="23">
        <f>VLOOKUP($G16&amp;K$5&amp;$J16,BASE!$P$2:$R$700,3,0)</f>
        <v>3</v>
      </c>
      <c r="L16" s="23">
        <f>VLOOKUP($G16&amp;L$5&amp;$J16,BASE!$P$2:$R$700,3,0)</f>
        <v>2</v>
      </c>
      <c r="M16" s="23">
        <f>VLOOKUP($G16&amp;M$5&amp;$J16,BASE!$P$2:$R$700,3,0)</f>
        <v>2</v>
      </c>
      <c r="N16" s="23">
        <f>VLOOKUP($G16&amp;N$5&amp;$J16,BASE!$P$2:$R$700,3,0)</f>
        <v>3</v>
      </c>
      <c r="O16" s="23">
        <f>VLOOKUP($G16&amp;O$5&amp;$J16,BASE!$P$2:$R$700,3,0)</f>
        <v>3</v>
      </c>
      <c r="P16" s="23">
        <f>VLOOKUP($G16&amp;P$5&amp;$J16,BASE!$P$2:$R$700,3,0)</f>
        <v>2</v>
      </c>
      <c r="Q16" s="23">
        <f>VLOOKUP($G16&amp;Q$5&amp;$J16,BASE!$P$2:$R$700,3,0)</f>
        <v>2</v>
      </c>
      <c r="R16" s="23">
        <f>VLOOKUP($G16&amp;R$5&amp;$J16,BASE!$P$2:$R$700,3,0)</f>
        <v>3</v>
      </c>
      <c r="S16" s="23">
        <f>VLOOKUP($G16&amp;S$5&amp;$J16,BASE!$P$2:$R$700,3,0)</f>
        <v>3</v>
      </c>
      <c r="T16" s="23">
        <f>VLOOKUP($G16&amp;T$5&amp;$J16,BASE!$P$2:$R$700,3,0)</f>
        <v>0</v>
      </c>
      <c r="U16" s="23">
        <f>VLOOKUP($G16&amp;U$5&amp;$J16,BASE!$P$2:$R$700,3,0)</f>
        <v>0</v>
      </c>
      <c r="V16" s="23">
        <f>VLOOKUP($G16&amp;V$5&amp;$J16,BASE!$P$2:$R$700,3,0)</f>
        <v>2</v>
      </c>
      <c r="W16" s="23">
        <f>VLOOKUP($G16&amp;W$5&amp;$J16,BASE!$P$2:$R$700,3,0)</f>
        <v>2</v>
      </c>
      <c r="X16" s="23">
        <f>VLOOKUP($G16&amp;X$5&amp;$J16,BASE!$P$2:$R$700,3,0)</f>
        <v>2</v>
      </c>
      <c r="Y16" s="23">
        <f>VLOOKUP($G16&amp;Y$5&amp;$J16,BASE!$P$2:$R$700,3,0)</f>
        <v>2</v>
      </c>
      <c r="Z16" s="23">
        <f>VLOOKUP($G16&amp;Z$5&amp;$J16,BASE!$P$2:$R$700,3,0)</f>
        <v>3</v>
      </c>
      <c r="AA16" s="23">
        <f>VLOOKUP($G16&amp;AA$5&amp;$J16,BASE!$P$2:$R$700,3,0)</f>
        <v>2</v>
      </c>
      <c r="AB16" s="19">
        <f>AVERAGE(K16:AA16)</f>
        <v>2.1176470588235294</v>
      </c>
      <c r="AC16" s="23">
        <f>VLOOKUP($G16&amp;$J16,BASE[[#All],[LLAVE2]:[TipoEvaluacion]],5,0)</f>
        <v>2</v>
      </c>
      <c r="AD16" s="23">
        <f>VLOOKUP($G16&amp;$J16,BASE[[#All],[LLAVE2]:[TipoEvaluacion]],7,0)</f>
        <v>4</v>
      </c>
      <c r="AE16" s="23">
        <f>VLOOKUP($G16&amp;$J16,BASE[[#All],[LLAVE2]:[TipoEvaluacion]],9,0)</f>
        <v>2</v>
      </c>
      <c r="AF16" s="23">
        <f>VLOOKUP($G16&amp;$J16,BASE[[#All],[LLAVE2]:[TipoEvaluacion]],11,0)</f>
        <v>3</v>
      </c>
      <c r="AG16" s="23">
        <f>VLOOKUP($G16&amp;$J16,BASE[[#All],[LLAVE2]:[TipoEvaluacion]],13,0)</f>
        <v>2</v>
      </c>
      <c r="AH16" s="18"/>
    </row>
    <row r="17" spans="2:34" ht="15.75" x14ac:dyDescent="0.3">
      <c r="B17" s="18" t="str">
        <f>BASE!$D$2</f>
        <v>TESTING</v>
      </c>
      <c r="C17" s="18" t="s">
        <v>203</v>
      </c>
      <c r="D17" s="18" t="s">
        <v>212</v>
      </c>
      <c r="E17" s="18" t="s">
        <v>188</v>
      </c>
      <c r="F17" s="18" t="s">
        <v>225</v>
      </c>
      <c r="G17" s="18" t="s">
        <v>236</v>
      </c>
      <c r="H17" s="22" t="s">
        <v>213</v>
      </c>
      <c r="I17" s="18" t="s">
        <v>265</v>
      </c>
      <c r="J17" s="18" t="s">
        <v>268</v>
      </c>
      <c r="K17" s="23">
        <f>VLOOKUP($G17&amp;K$5&amp;$J17,BASE!$P$2:$R$700,3,0)</f>
        <v>3</v>
      </c>
      <c r="L17" s="23">
        <f>VLOOKUP($G17&amp;L$5&amp;$J17,BASE!$P$2:$R$700,3,0)</f>
        <v>4</v>
      </c>
      <c r="M17" s="23">
        <f>VLOOKUP($G17&amp;M$5&amp;$J17,BASE!$P$2:$R$700,3,0)</f>
        <v>4</v>
      </c>
      <c r="N17" s="23">
        <f>VLOOKUP($G17&amp;N$5&amp;$J17,BASE!$P$2:$R$700,3,0)</f>
        <v>3</v>
      </c>
      <c r="O17" s="23">
        <f>VLOOKUP($G17&amp;O$5&amp;$J17,BASE!$P$2:$R$700,3,0)</f>
        <v>3</v>
      </c>
      <c r="P17" s="23">
        <f>VLOOKUP($G17&amp;P$5&amp;$J17,BASE!$P$2:$R$700,3,0)</f>
        <v>4</v>
      </c>
      <c r="Q17" s="23">
        <f>VLOOKUP($G17&amp;Q$5&amp;$J17,BASE!$P$2:$R$700,3,0)</f>
        <v>3</v>
      </c>
      <c r="R17" s="23">
        <f>VLOOKUP($G17&amp;R$5&amp;$J17,BASE!$P$2:$R$700,3,0)</f>
        <v>0</v>
      </c>
      <c r="S17" s="23">
        <f>VLOOKUP($G17&amp;S$5&amp;$J17,BASE!$P$2:$R$700,3,0)</f>
        <v>0</v>
      </c>
      <c r="T17" s="23">
        <f>VLOOKUP($G17&amp;T$5&amp;$J17,BASE!$P$2:$R$700,3,0)</f>
        <v>0</v>
      </c>
      <c r="U17" s="23">
        <f>VLOOKUP($G17&amp;U$5&amp;$J17,BASE!$P$2:$R$700,3,0)</f>
        <v>0</v>
      </c>
      <c r="V17" s="23">
        <f>VLOOKUP($G17&amp;V$5&amp;$J17,BASE!$P$2:$R$700,3,0)</f>
        <v>3</v>
      </c>
      <c r="W17" s="23">
        <f>VLOOKUP($G17&amp;W$5&amp;$J17,BASE!$P$2:$R$700,3,0)</f>
        <v>4</v>
      </c>
      <c r="X17" s="23">
        <f>VLOOKUP($G17&amp;X$5&amp;$J17,BASE!$P$2:$R$700,3,0)</f>
        <v>4</v>
      </c>
      <c r="Y17" s="23">
        <f>VLOOKUP($G17&amp;Y$5&amp;$J17,BASE!$P$2:$R$700,3,0)</f>
        <v>3</v>
      </c>
      <c r="Z17" s="23">
        <f>VLOOKUP($G17&amp;Z$5&amp;$J17,BASE!$P$2:$R$700,3,0)</f>
        <v>4</v>
      </c>
      <c r="AA17" s="23">
        <f>VLOOKUP($G17&amp;AA$5&amp;$J17,BASE!$P$2:$R$700,3,0)</f>
        <v>3</v>
      </c>
      <c r="AB17" s="19">
        <f>AVERAGE(K17:AA17)</f>
        <v>2.6470588235294117</v>
      </c>
      <c r="AC17" s="23">
        <f>VLOOKUP($G17&amp;$J17,BASE[[#All],[LLAVE2]:[TipoEvaluacion]],5,0)</f>
        <v>3</v>
      </c>
      <c r="AD17" s="23">
        <f>VLOOKUP($G17&amp;$J17,BASE[[#All],[LLAVE2]:[TipoEvaluacion]],7,0)</f>
        <v>4</v>
      </c>
      <c r="AE17" s="23">
        <f>VLOOKUP($G17&amp;$J17,BASE[[#All],[LLAVE2]:[TipoEvaluacion]],9,0)</f>
        <v>3</v>
      </c>
      <c r="AF17" s="23">
        <f>VLOOKUP($G17&amp;$J17,BASE[[#All],[LLAVE2]:[TipoEvaluacion]],11,0)</f>
        <v>3</v>
      </c>
      <c r="AG17" s="23">
        <f>VLOOKUP($G17&amp;$J17,BASE[[#All],[LLAVE2]:[TipoEvaluacion]],13,0)</f>
        <v>3</v>
      </c>
      <c r="AH17" s="18"/>
    </row>
  </sheetData>
  <mergeCells count="2">
    <mergeCell ref="K3:AB3"/>
    <mergeCell ref="AC3:AF3"/>
  </mergeCells>
  <phoneticPr fontId="8" type="noConversion"/>
  <conditionalFormatting sqref="AC6:AG1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AA1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2.285156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220.5" x14ac:dyDescent="0.25">
      <c r="A5" s="2" t="s">
        <v>8</v>
      </c>
      <c r="B5" s="2" t="s">
        <v>14</v>
      </c>
      <c r="C5" s="8" t="s">
        <v>61</v>
      </c>
      <c r="D5" s="8" t="s">
        <v>60</v>
      </c>
      <c r="E5" s="8" t="s">
        <v>258</v>
      </c>
      <c r="F5" s="8" t="s">
        <v>252</v>
      </c>
      <c r="G5" s="8" t="s">
        <v>249</v>
      </c>
      <c r="H5" s="8" t="s">
        <v>254</v>
      </c>
      <c r="I5" s="8" t="s">
        <v>250</v>
      </c>
      <c r="J5" s="8" t="s">
        <v>256</v>
      </c>
      <c r="K5" s="8" t="s">
        <v>253</v>
      </c>
      <c r="L5" s="8" t="s">
        <v>257</v>
      </c>
      <c r="M5" s="8" t="s">
        <v>251</v>
      </c>
      <c r="N5" s="8" t="s">
        <v>255</v>
      </c>
    </row>
    <row r="6" spans="1:14" x14ac:dyDescent="0.25">
      <c r="A6" t="s">
        <v>4</v>
      </c>
      <c r="B6" t="s">
        <v>226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2</v>
      </c>
      <c r="K6">
        <v>4</v>
      </c>
      <c r="L6">
        <v>2</v>
      </c>
      <c r="M6">
        <v>4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2023-06-30T20:25:18Z</dcterms:modified>
</cp:coreProperties>
</file>