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D011CE9D-C080-4B16-8FED-AFA1F0312DFD}" xr6:coauthVersionLast="47" xr6:coauthVersionMax="47" xr10:uidLastSave="{00000000-0000-0000-0000-000000000000}"/>
  <bookViews>
    <workbookView xWindow="28680" yWindow="1800" windowWidth="29040" windowHeight="15840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BASE!$A$1:$AD$113</definedName>
    <definedName name="_xlnm._FilterDatabase" localSheetId="3" hidden="1">'Resumen TMs'!$B$5:$AH$13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91" r:id="rId8"/>
    <pivotCache cacheId="92" r:id="rId9"/>
    <pivotCache cacheId="93" r:id="rId10"/>
    <pivotCache cacheId="94" r:id="rId11"/>
    <pivotCache cacheId="95" r:id="rId12"/>
    <pivotCache cacheId="96" r:id="rId13"/>
    <pivotCache cacheId="97" r:id="rId14"/>
    <pivotCache cacheId="98" r:id="rId15"/>
  </pivotCaches>
  <extLst>
    <ext xmlns:x14="http://schemas.microsoft.com/office/spreadsheetml/2009/9/main" uri="{876F7934-8845-4945-9796-88D515C7AA90}">
      <x14:pivotCaches>
        <pivotCache cacheId="99" r:id="rId16"/>
        <pivotCache cacheId="100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V3" i="1" a="1"/>
  <c r="V3" i="1" s="1"/>
  <c r="V4" i="1" a="1"/>
  <c r="V4" i="1"/>
  <c r="V5" i="1" a="1"/>
  <c r="V5" i="1" s="1"/>
  <c r="V6" i="1" a="1"/>
  <c r="V6" i="1" s="1"/>
  <c r="V7" i="1" a="1"/>
  <c r="V7" i="1" s="1"/>
  <c r="V8" i="1" a="1"/>
  <c r="V8" i="1" s="1"/>
  <c r="V9" i="1" a="1"/>
  <c r="V9" i="1"/>
  <c r="V10" i="1" a="1"/>
  <c r="V10" i="1" s="1"/>
  <c r="V11" i="1" a="1"/>
  <c r="V11" i="1" s="1"/>
  <c r="V12" i="1" a="1"/>
  <c r="V12" i="1"/>
  <c r="V13" i="1" a="1"/>
  <c r="V13" i="1"/>
  <c r="V14" i="1" a="1"/>
  <c r="V14" i="1"/>
  <c r="V15" i="1" a="1"/>
  <c r="V15" i="1" s="1"/>
  <c r="V16" i="1" a="1"/>
  <c r="V16" i="1"/>
  <c r="V17" i="1" a="1"/>
  <c r="V17" i="1" s="1"/>
  <c r="V18" i="1" a="1"/>
  <c r="V18" i="1"/>
  <c r="V19" i="1" a="1"/>
  <c r="V19" i="1" s="1"/>
  <c r="V20" i="1" a="1"/>
  <c r="V20" i="1" s="1"/>
  <c r="V21" i="1" a="1"/>
  <c r="V21" i="1" s="1"/>
  <c r="V22" i="1" a="1"/>
  <c r="V22" i="1"/>
  <c r="V23" i="1" a="1"/>
  <c r="V23" i="1" s="1"/>
  <c r="V24" i="1" a="1"/>
  <c r="V24" i="1"/>
  <c r="V25" i="1" a="1"/>
  <c r="V25" i="1" s="1"/>
  <c r="V26" i="1" a="1"/>
  <c r="V26" i="1" s="1"/>
  <c r="V27" i="1" a="1"/>
  <c r="V27" i="1" s="1"/>
  <c r="V28" i="1" a="1"/>
  <c r="V28" i="1" s="1"/>
  <c r="V29" i="1" a="1"/>
  <c r="V29" i="1"/>
  <c r="V30" i="1" a="1"/>
  <c r="V30" i="1" s="1"/>
  <c r="V31" i="1" a="1"/>
  <c r="V31" i="1" s="1"/>
  <c r="V32" i="1" a="1"/>
  <c r="V32" i="1"/>
  <c r="V33" i="1" a="1"/>
  <c r="V33" i="1" s="1"/>
  <c r="V34" i="1" a="1"/>
  <c r="V34" i="1"/>
  <c r="V35" i="1" a="1"/>
  <c r="V35" i="1" s="1"/>
  <c r="V36" i="1" a="1"/>
  <c r="V36" i="1"/>
  <c r="V37" i="1" a="1"/>
  <c r="V37" i="1" s="1"/>
  <c r="V38" i="1" a="1"/>
  <c r="V38" i="1" s="1"/>
  <c r="V39" i="1" a="1"/>
  <c r="V39" i="1" s="1"/>
  <c r="V40" i="1" a="1"/>
  <c r="V40" i="1"/>
  <c r="V41" i="1" a="1"/>
  <c r="V41" i="1"/>
  <c r="V42" i="1" a="1"/>
  <c r="V42" i="1"/>
  <c r="V43" i="1" a="1"/>
  <c r="V43" i="1" s="1"/>
  <c r="V44" i="1" a="1"/>
  <c r="V44" i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/>
  <c r="V51" i="1" a="1"/>
  <c r="V51" i="1" s="1"/>
  <c r="V52" i="1" a="1"/>
  <c r="V52" i="1"/>
  <c r="V53" i="1" a="1"/>
  <c r="V53" i="1" s="1"/>
  <c r="V54" i="1" a="1"/>
  <c r="V54" i="1"/>
  <c r="V55" i="1" a="1"/>
  <c r="V55" i="1" s="1"/>
  <c r="V56" i="1" a="1"/>
  <c r="V56" i="1" s="1"/>
  <c r="V57" i="1" a="1"/>
  <c r="V57" i="1"/>
  <c r="V58" i="1" a="1"/>
  <c r="V58" i="1" s="1"/>
  <c r="V59" i="1" a="1"/>
  <c r="V59" i="1" s="1"/>
  <c r="V60" i="1" a="1"/>
  <c r="V60" i="1"/>
  <c r="V61" i="1" a="1"/>
  <c r="V61" i="1" s="1"/>
  <c r="V62" i="1" a="1"/>
  <c r="V62" i="1" s="1"/>
  <c r="V63" i="1" a="1"/>
  <c r="V63" i="1" s="1"/>
  <c r="V64" i="1" a="1"/>
  <c r="V64" i="1"/>
  <c r="V65" i="1" a="1"/>
  <c r="V65" i="1"/>
  <c r="V66" i="1" a="1"/>
  <c r="V66" i="1" s="1"/>
  <c r="V67" i="1" a="1"/>
  <c r="V67" i="1" s="1"/>
  <c r="V68" i="1" a="1"/>
  <c r="V68" i="1"/>
  <c r="V69" i="1" a="1"/>
  <c r="V69" i="1"/>
  <c r="V70" i="1" a="1"/>
  <c r="V70" i="1"/>
  <c r="V71" i="1" a="1"/>
  <c r="V71" i="1" s="1"/>
  <c r="V72" i="1" a="1"/>
  <c r="V72" i="1" s="1"/>
  <c r="V73" i="1" a="1"/>
  <c r="V73" i="1"/>
  <c r="V74" i="1" a="1"/>
  <c r="V74" i="1" s="1"/>
  <c r="V75" i="1" a="1"/>
  <c r="V75" i="1" s="1"/>
  <c r="V76" i="1" a="1"/>
  <c r="V76" i="1"/>
  <c r="V77" i="1" a="1"/>
  <c r="V77" i="1"/>
  <c r="V78" i="1" a="1"/>
  <c r="V78" i="1"/>
  <c r="V79" i="1" a="1"/>
  <c r="V79" i="1" s="1"/>
  <c r="V80" i="1" a="1"/>
  <c r="V80" i="1"/>
  <c r="V81" i="1" a="1"/>
  <c r="V81" i="1" s="1"/>
  <c r="V82" i="1" a="1"/>
  <c r="V82" i="1"/>
  <c r="V83" i="1" a="1"/>
  <c r="V83" i="1" s="1"/>
  <c r="V84" i="1" a="1"/>
  <c r="V84" i="1" s="1"/>
  <c r="V85" i="1" a="1"/>
  <c r="V85" i="1" s="1"/>
  <c r="V86" i="1" a="1"/>
  <c r="V86" i="1"/>
  <c r="V87" i="1" a="1"/>
  <c r="V87" i="1" s="1"/>
  <c r="V88" i="1" a="1"/>
  <c r="V88" i="1"/>
  <c r="V89" i="1" a="1"/>
  <c r="V89" i="1" s="1"/>
  <c r="V90" i="1" a="1"/>
  <c r="V90" i="1" s="1"/>
  <c r="V91" i="1" a="1"/>
  <c r="V91" i="1" s="1"/>
  <c r="V92" i="1" a="1"/>
  <c r="V92" i="1" s="1"/>
  <c r="V93" i="1" a="1"/>
  <c r="V93" i="1"/>
  <c r="V94" i="1" a="1"/>
  <c r="V94" i="1" s="1"/>
  <c r="V95" i="1" a="1"/>
  <c r="V95" i="1" s="1"/>
  <c r="V96" i="1" a="1"/>
  <c r="V96" i="1"/>
  <c r="V97" i="1" a="1"/>
  <c r="V97" i="1" s="1"/>
  <c r="V98" i="1" a="1"/>
  <c r="V98" i="1"/>
  <c r="V99" i="1" a="1"/>
  <c r="V99" i="1" s="1"/>
  <c r="V100" i="1" a="1"/>
  <c r="V100" i="1"/>
  <c r="V101" i="1" a="1"/>
  <c r="V101" i="1" s="1"/>
  <c r="V102" i="1" a="1"/>
  <c r="V102" i="1" s="1"/>
  <c r="V103" i="1" a="1"/>
  <c r="V103" i="1" s="1"/>
  <c r="V104" i="1" a="1"/>
  <c r="V104" i="1"/>
  <c r="V105" i="1" a="1"/>
  <c r="V105" i="1"/>
  <c r="V106" i="1" a="1"/>
  <c r="V106" i="1"/>
  <c r="V107" i="1" a="1"/>
  <c r="V107" i="1" s="1"/>
  <c r="V108" i="1" a="1"/>
  <c r="V108" i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X3" i="1" a="1"/>
  <c r="X3" i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/>
  <c r="X19" i="1" a="1"/>
  <c r="X19" i="1" s="1"/>
  <c r="X20" i="1" a="1"/>
  <c r="X20" i="1" s="1"/>
  <c r="X21" i="1" a="1"/>
  <c r="X21" i="1"/>
  <c r="X22" i="1" a="1"/>
  <c r="X22" i="1" s="1"/>
  <c r="X23" i="1" a="1"/>
  <c r="X23" i="1"/>
  <c r="X24" i="1" a="1"/>
  <c r="X24" i="1" s="1"/>
  <c r="X25" i="1" a="1"/>
  <c r="X25" i="1" s="1"/>
  <c r="X26" i="1" a="1"/>
  <c r="X26" i="1"/>
  <c r="X27" i="1" a="1"/>
  <c r="X27" i="1" s="1"/>
  <c r="X28" i="1" a="1"/>
  <c r="X28" i="1" s="1"/>
  <c r="X29" i="1" a="1"/>
  <c r="X29" i="1" s="1"/>
  <c r="X30" i="1" a="1"/>
  <c r="X30" i="1" s="1"/>
  <c r="X31" i="1" a="1"/>
  <c r="X31" i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/>
  <c r="X38" i="1" a="1"/>
  <c r="X38" i="1" s="1"/>
  <c r="X39" i="1" a="1"/>
  <c r="X39" i="1"/>
  <c r="X40" i="1" a="1"/>
  <c r="X40" i="1" s="1"/>
  <c r="X41" i="1" a="1"/>
  <c r="X41" i="1" s="1"/>
  <c r="X42" i="1" a="1"/>
  <c r="X42" i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/>
  <c r="X52" i="1" a="1"/>
  <c r="X52" i="1" s="1"/>
  <c r="X53" i="1" a="1"/>
  <c r="X53" i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/>
  <c r="X60" i="1" a="1"/>
  <c r="X60" i="1" s="1"/>
  <c r="X61" i="1" a="1"/>
  <c r="X61" i="1" s="1"/>
  <c r="X62" i="1" a="1"/>
  <c r="X62" i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/>
  <c r="X86" i="1" a="1"/>
  <c r="X86" i="1" s="1"/>
  <c r="X87" i="1" a="1"/>
  <c r="X87" i="1" s="1"/>
  <c r="X88" i="1" a="1"/>
  <c r="X88" i="1" s="1"/>
  <c r="X89" i="1" a="1"/>
  <c r="X89" i="1" s="1"/>
  <c r="X90" i="1" a="1"/>
  <c r="X90" i="1"/>
  <c r="X91" i="1" a="1"/>
  <c r="X91" i="1" s="1"/>
  <c r="X92" i="1" a="1"/>
  <c r="X92" i="1" s="1"/>
  <c r="X93" i="1" a="1"/>
  <c r="X93" i="1" s="1"/>
  <c r="X94" i="1" a="1"/>
  <c r="X94" i="1"/>
  <c r="X95" i="1" a="1"/>
  <c r="X95" i="1" s="1"/>
  <c r="X96" i="1" a="1"/>
  <c r="X96" i="1" s="1"/>
  <c r="X97" i="1" a="1"/>
  <c r="X97" i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/>
  <c r="X110" i="1" a="1"/>
  <c r="X110" i="1" s="1"/>
  <c r="X111" i="1" a="1"/>
  <c r="X111" i="1" s="1"/>
  <c r="X112" i="1" a="1"/>
  <c r="X112" i="1" s="1"/>
  <c r="X113" i="1" a="1"/>
  <c r="X113" i="1" s="1"/>
  <c r="Z3" i="1" a="1"/>
  <c r="Z3" i="1"/>
  <c r="Z4" i="1" a="1"/>
  <c r="Z4" i="1" s="1"/>
  <c r="Z5" i="1" a="1"/>
  <c r="Z5" i="1" s="1"/>
  <c r="Z6" i="1" a="1"/>
  <c r="Z6" i="1" s="1"/>
  <c r="Z7" i="1" a="1"/>
  <c r="Z7" i="1"/>
  <c r="Z8" i="1" a="1"/>
  <c r="Z8" i="1" s="1"/>
  <c r="Z9" i="1" a="1"/>
  <c r="Z9" i="1" s="1"/>
  <c r="Z10" i="1" a="1"/>
  <c r="Z10" i="1" s="1"/>
  <c r="Z11" i="1" a="1"/>
  <c r="Z11" i="1" s="1"/>
  <c r="Z12" i="1" a="1"/>
  <c r="Z12" i="1"/>
  <c r="Z13" i="1" a="1"/>
  <c r="Z13" i="1" s="1"/>
  <c r="Z14" i="1" a="1"/>
  <c r="Z14" i="1" s="1"/>
  <c r="Z15" i="1" a="1"/>
  <c r="Z15" i="1"/>
  <c r="Z16" i="1" a="1"/>
  <c r="Z16" i="1" s="1"/>
  <c r="Z17" i="1" a="1"/>
  <c r="Z17" i="1" s="1"/>
  <c r="Z18" i="1" a="1"/>
  <c r="Z18" i="1"/>
  <c r="Z19" i="1" a="1"/>
  <c r="Z19" i="1" s="1"/>
  <c r="Z20" i="1" a="1"/>
  <c r="Z20" i="1" s="1"/>
  <c r="Z21" i="1" a="1"/>
  <c r="Z21" i="1" s="1"/>
  <c r="Z22" i="1" a="1"/>
  <c r="Z22" i="1" s="1"/>
  <c r="Z23" i="1" a="1"/>
  <c r="Z23" i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/>
  <c r="Z33" i="1" a="1"/>
  <c r="Z33" i="1" s="1"/>
  <c r="Z34" i="1" a="1"/>
  <c r="Z34" i="1"/>
  <c r="Z35" i="1" a="1"/>
  <c r="Z35" i="1" s="1"/>
  <c r="Z36" i="1" a="1"/>
  <c r="Z36" i="1" s="1"/>
  <c r="Z37" i="1" a="1"/>
  <c r="Z37" i="1" s="1"/>
  <c r="Z38" i="1" a="1"/>
  <c r="Z38" i="1"/>
  <c r="Z39" i="1" a="1"/>
  <c r="Z39" i="1" s="1"/>
  <c r="Z40" i="1" a="1"/>
  <c r="Z40" i="1" s="1"/>
  <c r="Z41" i="1" a="1"/>
  <c r="Z41" i="1" s="1"/>
  <c r="Z42" i="1" a="1"/>
  <c r="Z42" i="1" s="1"/>
  <c r="Z43" i="1" a="1"/>
  <c r="Z43" i="1"/>
  <c r="Z44" i="1" a="1"/>
  <c r="Z44" i="1" s="1"/>
  <c r="Z45" i="1" a="1"/>
  <c r="Z45" i="1" s="1"/>
  <c r="Z46" i="1" a="1"/>
  <c r="Z46" i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/>
  <c r="Z53" i="1" a="1"/>
  <c r="Z53" i="1" s="1"/>
  <c r="Z54" i="1" a="1"/>
  <c r="Z54" i="1" s="1"/>
  <c r="Z55" i="1" a="1"/>
  <c r="Z55" i="1" s="1"/>
  <c r="Z56" i="1" a="1"/>
  <c r="Z56" i="1"/>
  <c r="Z57" i="1" a="1"/>
  <c r="Z57" i="1" s="1"/>
  <c r="Z58" i="1" a="1"/>
  <c r="Z58" i="1"/>
  <c r="Z59" i="1" a="1"/>
  <c r="Z59" i="1" s="1"/>
  <c r="Z60" i="1" a="1"/>
  <c r="Z60" i="1" s="1"/>
  <c r="Z61" i="1" a="1"/>
  <c r="Z61" i="1" s="1"/>
  <c r="Z62" i="1" a="1"/>
  <c r="Z62" i="1"/>
  <c r="Z63" i="1" a="1"/>
  <c r="Z63" i="1" s="1"/>
  <c r="Z64" i="1" a="1"/>
  <c r="Z64" i="1" s="1"/>
  <c r="Z65" i="1" a="1"/>
  <c r="Z65" i="1" s="1"/>
  <c r="Z66" i="1" a="1"/>
  <c r="Z66" i="1" s="1"/>
  <c r="Z67" i="1" a="1"/>
  <c r="Z67" i="1"/>
  <c r="Z68" i="1" a="1"/>
  <c r="Z68" i="1" s="1"/>
  <c r="Z69" i="1" a="1"/>
  <c r="Z69" i="1" s="1"/>
  <c r="Z70" i="1" a="1"/>
  <c r="Z70" i="1" s="1"/>
  <c r="Z71" i="1" a="1"/>
  <c r="Z71" i="1"/>
  <c r="Z72" i="1" a="1"/>
  <c r="Z72" i="1" s="1"/>
  <c r="Z73" i="1" a="1"/>
  <c r="Z73" i="1" s="1"/>
  <c r="Z74" i="1" a="1"/>
  <c r="Z74" i="1" s="1"/>
  <c r="Z75" i="1" a="1"/>
  <c r="Z75" i="1"/>
  <c r="Z76" i="1" a="1"/>
  <c r="Z76" i="1" s="1"/>
  <c r="Z77" i="1" a="1"/>
  <c r="Z77" i="1" s="1"/>
  <c r="Z78" i="1" a="1"/>
  <c r="Z78" i="1" s="1"/>
  <c r="Z79" i="1" a="1"/>
  <c r="Z79" i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/>
  <c r="Z89" i="1" a="1"/>
  <c r="Z89" i="1" s="1"/>
  <c r="Z90" i="1" a="1"/>
  <c r="Z90" i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/>
  <c r="Z97" i="1" a="1"/>
  <c r="Z97" i="1" s="1"/>
  <c r="Z98" i="1" a="1"/>
  <c r="Z98" i="1"/>
  <c r="Z99" i="1" a="1"/>
  <c r="Z99" i="1" s="1"/>
  <c r="Z100" i="1" a="1"/>
  <c r="Z100" i="1"/>
  <c r="Z101" i="1" a="1"/>
  <c r="Z101" i="1" s="1"/>
  <c r="Z102" i="1" a="1"/>
  <c r="Z102" i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/>
  <c r="Z112" i="1" a="1"/>
  <c r="Z112" i="1" s="1"/>
  <c r="Z113" i="1" a="1"/>
  <c r="Z113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/>
  <c r="AB9" i="1" a="1"/>
  <c r="AB9" i="1"/>
  <c r="AB10" i="1" a="1"/>
  <c r="AB10" i="1" s="1"/>
  <c r="AB11" i="1" a="1"/>
  <c r="AB11" i="1" s="1"/>
  <c r="AB12" i="1" a="1"/>
  <c r="AB12" i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 s="1"/>
  <c r="AB26" i="1" a="1"/>
  <c r="AB26" i="1"/>
  <c r="AB27" i="1" a="1"/>
  <c r="AB27" i="1" s="1"/>
  <c r="AB28" i="1" a="1"/>
  <c r="AB28" i="1" s="1"/>
  <c r="AB29" i="1" a="1"/>
  <c r="AB29" i="1" s="1"/>
  <c r="AB30" i="1" a="1"/>
  <c r="AB30" i="1"/>
  <c r="AB31" i="1" a="1"/>
  <c r="AB31" i="1"/>
  <c r="AB32" i="1" a="1"/>
  <c r="AB32" i="1" s="1"/>
  <c r="AB33" i="1" a="1"/>
  <c r="AB33" i="1" s="1"/>
  <c r="AB34" i="1" a="1"/>
  <c r="AB34" i="1" s="1"/>
  <c r="AB35" i="1" a="1"/>
  <c r="AB35" i="1" s="1"/>
  <c r="AB36" i="1" a="1"/>
  <c r="AB36" i="1"/>
  <c r="AB37" i="1" a="1"/>
  <c r="AB37" i="1" s="1"/>
  <c r="AB38" i="1" a="1"/>
  <c r="AB38" i="1" s="1"/>
  <c r="AB39" i="1" a="1"/>
  <c r="AB39" i="1"/>
  <c r="AB40" i="1" a="1"/>
  <c r="AB40" i="1" s="1"/>
  <c r="AB41" i="1" a="1"/>
  <c r="AB41" i="1" s="1"/>
  <c r="AB42" i="1" a="1"/>
  <c r="AB42" i="1"/>
  <c r="AB43" i="1" a="1"/>
  <c r="AB43" i="1" s="1"/>
  <c r="AB44" i="1" a="1"/>
  <c r="AB44" i="1"/>
  <c r="AB45" i="1" a="1"/>
  <c r="AB45" i="1" s="1"/>
  <c r="AB46" i="1" a="1"/>
  <c r="AB46" i="1" s="1"/>
  <c r="AB47" i="1" a="1"/>
  <c r="AB47" i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/>
  <c r="AB55" i="1" a="1"/>
  <c r="AB55" i="1" s="1"/>
  <c r="AB56" i="1" a="1"/>
  <c r="AB56" i="1" s="1"/>
  <c r="AB57" i="1" a="1"/>
  <c r="AB57" i="1" s="1"/>
  <c r="AB58" i="1" a="1"/>
  <c r="AB58" i="1"/>
  <c r="AB59" i="1" a="1"/>
  <c r="AB59" i="1"/>
  <c r="AB60" i="1" a="1"/>
  <c r="AB60" i="1" s="1"/>
  <c r="AB61" i="1" a="1"/>
  <c r="AB61" i="1" s="1"/>
  <c r="AB62" i="1" a="1"/>
  <c r="AB62" i="1" s="1"/>
  <c r="AB63" i="1" a="1"/>
  <c r="AB63" i="1"/>
  <c r="AB64" i="1" a="1"/>
  <c r="AB64" i="1" s="1"/>
  <c r="AB65" i="1" a="1"/>
  <c r="AB65" i="1" s="1"/>
  <c r="AB66" i="1" a="1"/>
  <c r="AB66" i="1" s="1"/>
  <c r="AB67" i="1" a="1"/>
  <c r="AB67" i="1" s="1"/>
  <c r="AB68" i="1" a="1"/>
  <c r="AB68" i="1"/>
  <c r="AB69" i="1" a="1"/>
  <c r="AB69" i="1" s="1"/>
  <c r="AB70" i="1" a="1"/>
  <c r="AB70" i="1" s="1"/>
  <c r="AB71" i="1" a="1"/>
  <c r="AB71" i="1"/>
  <c r="AB72" i="1" a="1"/>
  <c r="AB72" i="1" s="1"/>
  <c r="AB73" i="1" a="1"/>
  <c r="AB73" i="1" s="1"/>
  <c r="AB74" i="1" a="1"/>
  <c r="AB74" i="1" s="1"/>
  <c r="AB75" i="1" a="1"/>
  <c r="AB75" i="1" s="1"/>
  <c r="AB76" i="1" a="1"/>
  <c r="AB76" i="1"/>
  <c r="AB77" i="1" a="1"/>
  <c r="AB77" i="1" s="1"/>
  <c r="AB78" i="1" a="1"/>
  <c r="AB78" i="1" s="1"/>
  <c r="AB79" i="1" a="1"/>
  <c r="AB79" i="1" s="1"/>
  <c r="AB80" i="1" a="1"/>
  <c r="AB80" i="1"/>
  <c r="AB81" i="1" a="1"/>
  <c r="AB81" i="1" s="1"/>
  <c r="AB82" i="1" a="1"/>
  <c r="AB82" i="1"/>
  <c r="AB83" i="1" a="1"/>
  <c r="AB83" i="1" s="1"/>
  <c r="AB84" i="1" a="1"/>
  <c r="AB84" i="1" s="1"/>
  <c r="AB85" i="1" a="1"/>
  <c r="AB85" i="1" s="1"/>
  <c r="AB86" i="1" a="1"/>
  <c r="AB86" i="1" s="1"/>
  <c r="AB87" i="1" a="1"/>
  <c r="AB87" i="1"/>
  <c r="AB88" i="1" a="1"/>
  <c r="AB88" i="1" s="1"/>
  <c r="AB89" i="1" a="1"/>
  <c r="AB89" i="1" s="1"/>
  <c r="AB90" i="1" a="1"/>
  <c r="AB90" i="1"/>
  <c r="AB91" i="1" a="1"/>
  <c r="AB91" i="1"/>
  <c r="AB92" i="1" a="1"/>
  <c r="AB92" i="1" s="1"/>
  <c r="AB93" i="1" a="1"/>
  <c r="AB93" i="1" s="1"/>
  <c r="AB94" i="1" a="1"/>
  <c r="AB94" i="1"/>
  <c r="AB95" i="1" a="1"/>
  <c r="AB95" i="1"/>
  <c r="AB96" i="1" a="1"/>
  <c r="AB96" i="1"/>
  <c r="AB97" i="1" a="1"/>
  <c r="AB97" i="1" s="1"/>
  <c r="AB98" i="1" a="1"/>
  <c r="AB98" i="1" s="1"/>
  <c r="AB99" i="1" a="1"/>
  <c r="AB99" i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/>
  <c r="AB111" i="1" a="1"/>
  <c r="AB111" i="1" s="1"/>
  <c r="AB112" i="1" a="1"/>
  <c r="AB112" i="1"/>
  <c r="AB113" i="1" a="1"/>
  <c r="AB113" i="1" s="1"/>
  <c r="AD3" i="1" a="1"/>
  <c r="AD3" i="1" s="1"/>
  <c r="AD4" i="1" a="1"/>
  <c r="AD4" i="1" s="1"/>
  <c r="AD5" i="1" a="1"/>
  <c r="AD5" i="1" s="1"/>
  <c r="AD6" i="1" a="1"/>
  <c r="AD6" i="1" s="1"/>
  <c r="AD7" i="1" a="1"/>
  <c r="AD7" i="1"/>
  <c r="AD8" i="1" a="1"/>
  <c r="AD8" i="1"/>
  <c r="AD9" i="1" a="1"/>
  <c r="AD9" i="1" s="1"/>
  <c r="AD10" i="1" a="1"/>
  <c r="AD10" i="1" s="1"/>
  <c r="AD11" i="1" a="1"/>
  <c r="AD11" i="1"/>
  <c r="AD12" i="1" a="1"/>
  <c r="AD12" i="1"/>
  <c r="AD13" i="1" a="1"/>
  <c r="AD13" i="1"/>
  <c r="AD14" i="1" a="1"/>
  <c r="AD14" i="1" s="1"/>
  <c r="AD15" i="1" a="1"/>
  <c r="AD15" i="1"/>
  <c r="AD16" i="1" a="1"/>
  <c r="AD16" i="1" s="1"/>
  <c r="AD17" i="1" a="1"/>
  <c r="AD17" i="1"/>
  <c r="AD18" i="1" a="1"/>
  <c r="AD18" i="1" s="1"/>
  <c r="AD19" i="1" a="1"/>
  <c r="AD19" i="1" s="1"/>
  <c r="AD20" i="1" a="1"/>
  <c r="AD20" i="1"/>
  <c r="AD21" i="1" a="1"/>
  <c r="AD21" i="1" s="1"/>
  <c r="AD22" i="1" a="1"/>
  <c r="AD22" i="1" s="1"/>
  <c r="AD23" i="1" a="1"/>
  <c r="AD23" i="1"/>
  <c r="AD24" i="1" a="1"/>
  <c r="AD24" i="1"/>
  <c r="AD25" i="1" a="1"/>
  <c r="AD25" i="1"/>
  <c r="AD26" i="1" a="1"/>
  <c r="AD26" i="1" s="1"/>
  <c r="AD27" i="1" a="1"/>
  <c r="AD27" i="1"/>
  <c r="AD28" i="1" a="1"/>
  <c r="AD28" i="1" s="1"/>
  <c r="AD29" i="1" a="1"/>
  <c r="AD29" i="1"/>
  <c r="AD30" i="1" a="1"/>
  <c r="AD30" i="1" s="1"/>
  <c r="AD31" i="1" a="1"/>
  <c r="AD31" i="1" s="1"/>
  <c r="AD32" i="1" a="1"/>
  <c r="AD32" i="1"/>
  <c r="AD33" i="1" a="1"/>
  <c r="AD33" i="1"/>
  <c r="AD34" i="1" a="1"/>
  <c r="AD34" i="1" s="1"/>
  <c r="AD35" i="1" a="1"/>
  <c r="AD35" i="1"/>
  <c r="AD36" i="1" a="1"/>
  <c r="AD36" i="1" s="1"/>
  <c r="AD37" i="1" a="1"/>
  <c r="AD37" i="1" s="1"/>
  <c r="AD38" i="1" a="1"/>
  <c r="AD38" i="1" s="1"/>
  <c r="AD39" i="1" a="1"/>
  <c r="AD39" i="1"/>
  <c r="AD40" i="1" a="1"/>
  <c r="AD40" i="1"/>
  <c r="AD41" i="1" a="1"/>
  <c r="AD41" i="1" s="1"/>
  <c r="AD42" i="1" a="1"/>
  <c r="AD42" i="1" s="1"/>
  <c r="AD43" i="1" a="1"/>
  <c r="AD43" i="1"/>
  <c r="AD44" i="1" a="1"/>
  <c r="AD44" i="1"/>
  <c r="AD45" i="1" a="1"/>
  <c r="AD45" i="1" s="1"/>
  <c r="AD46" i="1" a="1"/>
  <c r="AD46" i="1" s="1"/>
  <c r="AD47" i="1" a="1"/>
  <c r="AD47" i="1"/>
  <c r="AD48" i="1" a="1"/>
  <c r="AD48" i="1"/>
  <c r="AD49" i="1" a="1"/>
  <c r="AD49" i="1" s="1"/>
  <c r="AD50" i="1" a="1"/>
  <c r="AD50" i="1" s="1"/>
  <c r="AD51" i="1" a="1"/>
  <c r="AD51" i="1" s="1"/>
  <c r="AD52" i="1" a="1"/>
  <c r="AD52" i="1"/>
  <c r="AD53" i="1" a="1"/>
  <c r="AD53" i="1" s="1"/>
  <c r="AD54" i="1" a="1"/>
  <c r="AD54" i="1" s="1"/>
  <c r="AD55" i="1" a="1"/>
  <c r="AD55" i="1" s="1"/>
  <c r="AD56" i="1" a="1"/>
  <c r="AD56" i="1" s="1"/>
  <c r="AD57" i="1" a="1"/>
  <c r="AD57" i="1"/>
  <c r="AD58" i="1" a="1"/>
  <c r="AD58" i="1" s="1"/>
  <c r="AD59" i="1" a="1"/>
  <c r="AD59" i="1"/>
  <c r="AD60" i="1" a="1"/>
  <c r="AD60" i="1" s="1"/>
  <c r="AD61" i="1" a="1"/>
  <c r="AD61" i="1" s="1"/>
  <c r="AD62" i="1" a="1"/>
  <c r="AD62" i="1" s="1"/>
  <c r="AD63" i="1" a="1"/>
  <c r="AD63" i="1"/>
  <c r="AD64" i="1" a="1"/>
  <c r="AD64" i="1"/>
  <c r="AD65" i="1" a="1"/>
  <c r="AD65" i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/>
  <c r="AD72" i="1" a="1"/>
  <c r="AD72" i="1" s="1"/>
  <c r="AD73" i="1" a="1"/>
  <c r="AD73" i="1" s="1"/>
  <c r="AD74" i="1" a="1"/>
  <c r="AD74" i="1" s="1"/>
  <c r="AD75" i="1" a="1"/>
  <c r="AD75" i="1"/>
  <c r="AD76" i="1" a="1"/>
  <c r="AD76" i="1"/>
  <c r="AD77" i="1" a="1"/>
  <c r="AD77" i="1"/>
  <c r="AD78" i="1" a="1"/>
  <c r="AD78" i="1" s="1"/>
  <c r="AD79" i="1" a="1"/>
  <c r="AD79" i="1"/>
  <c r="AD80" i="1" a="1"/>
  <c r="AD80" i="1" s="1"/>
  <c r="AD81" i="1" a="1"/>
  <c r="AD81" i="1" s="1"/>
  <c r="AD82" i="1" a="1"/>
  <c r="AD82" i="1" s="1"/>
  <c r="AD83" i="1" a="1"/>
  <c r="AD83" i="1" s="1"/>
  <c r="AD84" i="1" a="1"/>
  <c r="AD84" i="1"/>
  <c r="AD85" i="1" a="1"/>
  <c r="AD85" i="1"/>
  <c r="AD86" i="1" a="1"/>
  <c r="AD86" i="1" s="1"/>
  <c r="AD87" i="1" a="1"/>
  <c r="AD87" i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/>
  <c r="AD94" i="1" a="1"/>
  <c r="AD94" i="1" s="1"/>
  <c r="AD95" i="1" a="1"/>
  <c r="AD95" i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/>
  <c r="AD106" i="1" a="1"/>
  <c r="AD106" i="1" s="1"/>
  <c r="AD107" i="1" a="1"/>
  <c r="AD107" i="1"/>
  <c r="AD108" i="1" a="1"/>
  <c r="AD108" i="1" s="1"/>
  <c r="AD109" i="1" a="1"/>
  <c r="AD109" i="1" s="1"/>
  <c r="AD110" i="1" a="1"/>
  <c r="AD110" i="1" s="1"/>
  <c r="AD111" i="1" a="1"/>
  <c r="AD111" i="1"/>
  <c r="AD112" i="1" a="1"/>
  <c r="AD112" i="1"/>
  <c r="AD113" i="1" a="1"/>
  <c r="AD113" i="1" s="1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6" i="22"/>
  <c r="R7" i="22"/>
  <c r="R8" i="22"/>
  <c r="R9" i="22"/>
  <c r="R5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  <c r="T4" i="16" l="1"/>
  <c r="U4" i="16"/>
  <c r="M4" i="16"/>
  <c r="R4" i="16"/>
  <c r="N4" i="16"/>
  <c r="V4" i="16"/>
  <c r="O4" i="16"/>
  <c r="W4" i="16"/>
  <c r="X4" i="16"/>
  <c r="Z4" i="16"/>
  <c r="Y4" i="16"/>
  <c r="D9" i="16"/>
  <c r="D11" i="16"/>
  <c r="D13" i="16"/>
  <c r="D6" i="16"/>
  <c r="D8" i="16"/>
  <c r="D10" i="16"/>
  <c r="D12" i="16"/>
  <c r="D7" i="16"/>
  <c r="S4" i="16" l="1"/>
  <c r="P4" i="16"/>
  <c r="Q4" i="16"/>
  <c r="AA6" i="16"/>
  <c r="AA11" i="16"/>
  <c r="AA10" i="16"/>
  <c r="AA9" i="16"/>
  <c r="AA8" i="16"/>
  <c r="AA13" i="16"/>
  <c r="AA7" i="16"/>
  <c r="AA12" i="16"/>
  <c r="AC4" i="16"/>
  <c r="AB4" i="16" l="1"/>
  <c r="AD4" i="16"/>
  <c r="AE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<sst xmlns="http://schemas.openxmlformats.org/spreadsheetml/2006/main" count="2059" uniqueCount="253">
  <si>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</si>
  <si>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</si>
  <si>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</si>
  <si>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</si>
  <si>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</si>
  <si>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</si>
  <si>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</si>
  <si>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</si>
  <si>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</si>
  <si>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</si>
  <si>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</si>
  <si>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</si>
  <si>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</si>
  <si>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</si>
  <si>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</si>
  <si>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</si>
  <si>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</si>
  <si>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</si>
  <si>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</si>
  <si>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</si>
  <si>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</si>
  <si>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</si>
  <si>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</si>
  <si>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</si>
  <si>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</si>
  <si>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</si>
  <si>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</si>
  <si>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</si>
  <si>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</si>
  <si>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</si>
  <si>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</si>
  <si>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</si>
  <si>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</si>
  <si>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</si>
  <si>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</si>
  <si>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</si>
  <si>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</si>
  <si>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</si>
  <si>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</si>
  <si>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</si>
  <si>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</si>
  <si>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</si>
  <si>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</si>
  <si>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</si>
  <si>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</si>
  <si>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</si>
  <si>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</si>
  <si>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</si>
  <si>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</si>
  <si>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</si>
  <si>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</si>
  <si>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</si>
  <si>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</si>
  <si>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</si>
  <si>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</si>
  <si>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</si>
  <si>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</si>
  <si>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</si>
  <si>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</si>
  <si>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</si>
  <si>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</si>
  <si>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</si>
  <si>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</si>
  <si>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</si>
  <si>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</si>
  <si>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</si>
  <si>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</si>
  <si>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</si>
  <si>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</si>
  <si>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</si>
  <si>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</si>
  <si>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</si>
  <si>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</si>
  <si>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</si>
  <si>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</si>
  <si>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</si>
  <si>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</si>
  <si>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</si>
  <si>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</si>
  <si>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</si>
  <si>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</si>
  <si>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</si>
  <si>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</si>
  <si>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</si>
  <si>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</si>
  <si>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</si>
  <si>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</si>
  <si>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</si>
  <si>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</si>
  <si>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</si>
  <si>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</si>
  <si>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</si>
  <si>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</si>
  <si>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</si>
  <si>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</si>
  <si>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</si>
  <si>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</si>
  <si>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</si>
  <si>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</si>
  <si>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</si>
  <si>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</si>
  <si>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</si>
  <si>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</si>
  <si>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</si>
  <si>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</si>
  <si>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</si>
  <si>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</si>
  <si>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</si>
  <si>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</si>
  <si>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</si>
  <si>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</si>
  <si>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</si>
  <si>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</si>
  <si>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</si>
  <si>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</si>
  <si>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</si>
  <si>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</si>
  <si>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</si>
  <si>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</si>
  <si>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</si>
  <si>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</si>
  <si>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</si>
  <si>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</si>
  <si>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</si>
  <si>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</si>
  <si>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</si>
  <si>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</si>
  <si>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</si>
  <si>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</si>
  <si>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</si>
  <si>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</si>
  <si>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</si>
  <si>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</si>
  <si>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</si>
  <si>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</si>
  <si>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</si>
  <si>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</si>
  <si>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</si>
  <si>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</si>
  <si>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</si>
  <si>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</si>
  <si>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</si>
  <si>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</si>
  <si>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</si>
  <si>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</si>
  <si>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</si>
  <si>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</si>
  <si>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</si>
  <si>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</si>
  <si>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</si>
  <si>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</si>
  <si>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</si>
  <si>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</si>
  <si>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</si>
  <si>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</si>
  <si>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</si>
  <si>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</si>
  <si>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</si>
  <si>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</si>
  <si>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</si>
  <si>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</si>
  <si>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</si>
  <si>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</si>
  <si>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</si>
  <si>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</si>
  <si>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</si>
  <si>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</si>
  <si>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</si>
  <si>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</si>
  <si>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</si>
  <si>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</si>
  <si>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</si>
  <si>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</si>
  <si>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</si>
  <si>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</si>
  <si>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</si>
  <si>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</si>
  <si>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</si>
  <si>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</si>
  <si>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</si>
  <si>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</si>
  <si>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</si>
  <si>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LLAVE</t>
  </si>
  <si>
    <t>No evidenciado</t>
  </si>
  <si>
    <t>LLAVE2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</si>
  <si>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</si>
  <si>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</si>
  <si>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</si>
  <si>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</si>
  <si>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</si>
  <si>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</si>
  <si>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Prenovato</t>
  </si>
  <si>
    <t>E14077</t>
  </si>
  <si>
    <t>MAURICIO JAVIER CARBAJAL CORDOVA</t>
  </si>
  <si>
    <t>CHAPTER LEADER</t>
  </si>
  <si>
    <t>SOLUTION ARCHITECTURE</t>
  </si>
  <si>
    <t>T29861</t>
  </si>
  <si>
    <t>CRISTHIAN ENRIQUE CORDOVA HEREDIA</t>
  </si>
  <si>
    <t>cristhiancordova@bcp.com.pe</t>
  </si>
  <si>
    <t>S67162</t>
  </si>
  <si>
    <t>FAUSTO KOYZUMI SORIANO TOYAMA</t>
  </si>
  <si>
    <t>T32280</t>
  </si>
  <si>
    <t>EVER RUBÉN VIDAL BÉJAR</t>
  </si>
  <si>
    <t>evervidal@bcp.com.pe</t>
  </si>
  <si>
    <t>T36952</t>
  </si>
  <si>
    <t>JIMMY LEONEL JARAMILLO RESURRECCIÓN</t>
  </si>
  <si>
    <t>jimmyjaramillo@bcp.com.pe</t>
  </si>
  <si>
    <t>S89231</t>
  </si>
  <si>
    <t>ENRIQUE MARTIN ROMANI PAREDES</t>
  </si>
  <si>
    <t>T26592</t>
  </si>
  <si>
    <t>DANIEL ANTONIO JIMÉNEZ QUINTANA</t>
  </si>
  <si>
    <t>danieljimenez@bcp.com.pe</t>
  </si>
  <si>
    <t>S95262</t>
  </si>
  <si>
    <t>MARTIN IRVING MANRIQUE FLORES</t>
  </si>
  <si>
    <t>T34101</t>
  </si>
  <si>
    <t>JUAN ROBERTO GUTIERREZ RAMOS</t>
  </si>
  <si>
    <t>juangutierrez@bcp.com.pe</t>
  </si>
  <si>
    <t>T34863</t>
  </si>
  <si>
    <t>CRISTHOPER LUIS ALVAREZ MENDOZA</t>
  </si>
  <si>
    <t>cristhoperalvarez@bcp.com.pe</t>
  </si>
  <si>
    <t>T34437</t>
  </si>
  <si>
    <t>HILDE FRANKLYN VIDAL VILCHEZ</t>
  </si>
  <si>
    <t>franklynvidal@bcp.com.pe</t>
  </si>
  <si>
    <t>U10438</t>
  </si>
  <si>
    <t>EDUARDO CECILIO PEREZ CHAVEZ</t>
  </si>
  <si>
    <t>T34089</t>
  </si>
  <si>
    <t>MARCOS ENRIQUE AMANCIO CASTRO</t>
  </si>
  <si>
    <t>marcosamancio@bcp.com.pe</t>
  </si>
  <si>
    <t>TEAM MEMBER</t>
  </si>
  <si>
    <t>Cloud</t>
  </si>
  <si>
    <t>COMPLEMENTARIA</t>
  </si>
  <si>
    <t>Tecnología BCP</t>
  </si>
  <si>
    <t>Automatización</t>
  </si>
  <si>
    <t>Patrones de Arq. Datos</t>
  </si>
  <si>
    <t>Principios de seguridad</t>
  </si>
  <si>
    <t>Diseño de Arq. Soluciones</t>
  </si>
  <si>
    <t>PRINCIPAL</t>
  </si>
  <si>
    <t>Microservicios y APIs</t>
  </si>
  <si>
    <t>RELEVANTE</t>
  </si>
  <si>
    <t>Plataformas</t>
  </si>
  <si>
    <t>Open Banking</t>
  </si>
  <si>
    <t>Frameworks de arquitectura empresarial</t>
  </si>
  <si>
    <t>Modelos Bancarios</t>
  </si>
  <si>
    <t>Patrones de Arq. Soluciones</t>
  </si>
  <si>
    <t>Ingeniería de software</t>
  </si>
  <si>
    <t>Ecosistema BCP</t>
  </si>
  <si>
    <t>NO</t>
  </si>
  <si>
    <t>EVALUACION</t>
  </si>
  <si>
    <t>A2</t>
  </si>
  <si>
    <t>A1</t>
  </si>
  <si>
    <t>Fecha</t>
  </si>
  <si>
    <t>Categoria</t>
  </si>
  <si>
    <t>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</si>
</sst>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4" fillId="6" borderId="9" xfId="0" applyFont="1" applyFill="1" applyBorder="1" applyAlignment="1">
      <alignment textRotation="90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NumberFormat="1" applyFont="1" applyBorder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200115738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3">
        <s v="Competente"/>
        <s v="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202430555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2">
        <s v="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204976849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207291666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2">
        <s v="Novato"/>
        <s v="Prenovat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209953706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2">
        <s v="Novato"/>
        <s v="Prenovato"/>
      </sharedItems>
    </cacheField>
    <cacheField name="[Measures].[Recuento distinto de MatriculaCalificado 2]" caption="Recuento distinto de MatriculaCalificado 2" numFmtId="0" hierarchy="77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217592595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CRISTHIAN ENRIQUE CORDOVA HEREDIA"/>
      </sharedItems>
    </cacheField>
    <cacheField name="[Rango].[Capability].[Capability]" caption="Capability" numFmtId="0" hierarchy="43" level="1">
      <sharedItems count="1">
        <s v="Cloud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19664352" backgroundQuery="1" createdVersion="3" refreshedVersion="8" minRefreshableVersion="3" recordCount="0" supportSubquery="1" supportAdvancedDrill="1" xr:uid="{74970EF2-6BA3-426C-9AF9-3EDDFB9A8646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70306139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9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6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9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9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2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1"/>
              <x v="2"/>
              <x v="1048832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8" firstHeaderRow="0" firstDataRow="1" firstDataCol="1"/>
  <pivotFields count="5">
    <pivotField axis="axisRow" allDrilled="1" subtotalTop="0" showAll="0" defaultSubtotal="0" defaultAttributeDrillState="1">
      <items count="2">
        <item x="1"/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"/>
              <x v="1048832"/>
              <x v="1048832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9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3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2">
        <item x="1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2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98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9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9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70306139">
      <levels count="2">
        <level uniqueName="[BASE].[NombresCalificador].[(All)]" sourceCaption="(All)" count="0"/>
        <level uniqueName="[BASE].[NombresCalificador].[NombresCalificador]" sourceCaption="NombresCalificador" count="5">
          <ranges>
            <range startItem="0">
              <i n="[BASE].[NombresCalificador].&amp;[EDUARDO CECILIO PEREZ CHAVEZ]" c="EDUARDO CECILIO PEREZ CHAVEZ"/>
              <i n="[BASE].[NombresCalificador].&amp;[ENRIQUE MARTIN ROMANI PAREDES]" c="ENRIQUE MARTIN ROMANI PAREDES"/>
              <i n="[BASE].[NombresCalificador].&amp;[FAUSTO KOYZUMI SORIANO TOYAMA]" c="FAUSTO KOYZUMI SORIANO TOYAMA"/>
              <i n="[BASE].[NombresCalificador].&amp;[MARTIN IRVING MANRIQUE FLORES]" c="MARTIN IRVING MANRIQUE FLORES"/>
              <i n="[BASE].[NombresCalificador].&amp;[MAURICIO JAVIER CARBAJAL CORDOVA]" c="MAURICIO JAVIER CARBAJAL CORDOVA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70306139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ON]" c="EVALUACIO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13" totalsRowShown="0" headerRowDxfId="22" dataDxfId="21">
  <autoFilter ref="A1:AE113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IF(COUNTIFS($E$2:$E$113,E2,$O$2:$O$113,"PRINCIPAL",$R$2:$R$113,0)&gt;0,"SI","NO")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1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11</v>
      </c>
      <c r="B1" s="1" t="s">
        <v>12</v>
      </c>
      <c r="C1" s="1" t="s">
        <v>15</v>
      </c>
      <c r="D1" s="1" t="s">
        <v>0</v>
      </c>
      <c r="E1" s="1" t="s">
        <v>10</v>
      </c>
      <c r="F1" s="1" t="s">
        <v>13</v>
      </c>
      <c r="G1" s="1" t="s">
        <v>21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14</v>
      </c>
      <c r="M1" s="1" t="s">
        <v>3</v>
      </c>
      <c r="N1" s="1" t="s">
        <v>1</v>
      </c>
      <c r="O1" s="1" t="s">
        <v>24</v>
      </c>
      <c r="P1" s="1" t="s">
        <v>182</v>
      </c>
      <c r="Q1" s="1" t="s">
        <v>184</v>
      </c>
      <c r="R1" s="1" t="s">
        <v>2</v>
      </c>
      <c r="S1" s="1" t="s">
        <v>9</v>
      </c>
      <c r="T1" s="1" t="s">
        <v>20</v>
      </c>
      <c r="U1" s="1" t="s">
        <v>8</v>
      </c>
      <c r="V1" s="1" t="s">
        <v>7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181</v>
      </c>
    </row>
    <row r="2" spans="1:31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s="4"/>
      <c r="I2" s="1">
        <f t="shared" ref="I2" ca="1" si="0">DATEDIF(H2,TODAY(),"m")</f>
        <v>1486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IF(COUNTIFS($E$2:$E$113,E2,$O$2:$O$113,"PRINCIPAL",$R$2:$R$113,0)&gt;0,"SI","NO")</f>
        <v>NO</v>
      </c>
      <c r="L2" t="s">
        <v>228</v>
      </c>
      <c r="M2" t="s">
        <v>229</v>
      </c>
      <c r="N2" t="s">
        <v>230</v>
      </c>
      <c r="O2" t="s">
        <v>230</v>
      </c>
      <c r="P2" t="str">
        <f t="shared" ref="P2" si="2">F2&amp;M2&amp;AE2</f>
        <v>CRISTHIAN ENRIQUE CORDOVA HEREDIACloudEVALUACION</v>
      </c>
      <c r="Q2" t="str">
        <f>BASE[[#This Row],[NombresCalificado]]&amp;BASE[[#This Row],[TipoEvaluacion]]</f>
        <v>CRISTHIAN ENRIQUE CORDOVA HEREDIAEVALUACION</v>
      </c>
      <c r="R2">
        <v>2</v>
      </c>
      <c r="S2" t="s">
        <v>4</v>
      </c>
      <c r="T2" t="s">
        <v>246</v>
      </c>
      <c r="U2" s="17">
        <v>1</v>
      </c>
      <c r="V2" s="17" t="str" cm="1">
        <f t="array" ref="V2">_xlfn.IFS(U2=0,"Prenovato",U2=1,"Novato",U2=2,"Principiante avanzado",U2=3,"Competente",U2=4,"Proficiente",U2=5,"Master")</f>
        <v>Novato</v>
      </c>
      <c r="W2" s="17">
        <v>2</v>
      </c>
      <c r="X2" s="17" t="str" cm="1">
        <f t="array" ref="X2">_xlfn.IFS(W2=0,"No evidenciado",W2=1,"Novato",W2=2,"Principiante avanzado",W2=3,"Competente",W2=4,"Proficiente",W2=5,"Master")</f>
        <v>Principiante avanzado</v>
      </c>
      <c r="Y2" s="17">
        <v>1</v>
      </c>
      <c r="Z2" s="17" t="str" cm="1">
        <f t="array" ref="Z2">_xlfn.IFS(Y2=0,"No evidenciado",Y2=1,"Novato",Y2=2,"Principiante avanzado",Y2=3,"Competente",Y2=4,"Proficiente",Y2=5,"Master")</f>
        <v>Novato</v>
      </c>
      <c r="AA2" s="17">
        <v>2</v>
      </c>
      <c r="AB2" s="17" t="str" cm="1">
        <f t="array" ref="AB2">_xlfn.IFS(AA2=0,"No evidenciado",AA2=1,"Novato",AA2=2,"Principiante avanzado",AA2=3,"Competente",AA2=4,"Proficiente",AA2=5,"Master")</f>
        <v>Principiante avanzado</v>
      </c>
      <c r="AC2" s="17">
        <v>1</v>
      </c>
      <c r="AD2" s="17" t="str" cm="1">
        <f t="array" ref="AD2">_xlfn.IFS(AC2=0,"Prenovato",AC2=1,"Novato",AC2=2,"Principiante avanzado",AC2=3,"Competente",AC2=4,"Proficiente",AC2=5,"Master")</f>
        <v>Novato</v>
      </c>
      <c r="AE2" s="17" t="s">
        <v>247</v>
      </c>
    </row>
    <row r="3" spans="1:31" x14ac:dyDescent="0.25">
      <c r="A3" t="s">
        <v>192</v>
      </c>
      <c r="B3" t="s">
        <v>193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s="4"/>
      <c r="I3" s="1">
        <f t="shared" ref="I3:I34" ca="1" si="3">DATEDIF(H3,TODAY(),"m")</f>
        <v>1486</v>
      </c>
      <c r="J3" s="1" t="str">
        <f t="shared" ref="J3:J34" ca="1" si="4">IF(I3&lt;=3,"1. Menor o igual a 3 meses",IF(I3&lt;=6,"2. Entre 4 - 6 meses","3. Mayor a 6 meses"))</f>
        <v>3. Mayor a 6 meses</v>
      </c>
      <c r="K3" t="str">
        <f t="shared" ref="K3:K34" si="5">IF(COUNTIFS($E$2:$E$113,E3,$O$2:$O$113,"PRINCIPAL",$R$2:$R$113,0)&gt;0,"SI","NO")</f>
        <v>NO</v>
      </c>
      <c r="L3" t="s">
        <v>228</v>
      </c>
      <c r="M3" t="s">
        <v>231</v>
      </c>
      <c r="N3" t="s">
        <v>230</v>
      </c>
      <c r="O3" t="s">
        <v>230</v>
      </c>
      <c r="P3" t="str">
        <f t="shared" ref="P3:P34" si="6">F3&amp;M3&amp;AE3</f>
        <v>CRISTHIAN ENRIQUE CORDOVA HEREDIATecnología BCPEVALUACION</v>
      </c>
      <c r="Q3" t="str">
        <f>BASE[[#This Row],[NombresCalificado]]&amp;BASE[[#This Row],[TipoEvaluacion]]</f>
        <v>CRISTHIAN ENRIQUE CORDOVA HEREDIAEVALUACION</v>
      </c>
      <c r="R3">
        <v>1</v>
      </c>
      <c r="S3" t="s">
        <v>6</v>
      </c>
      <c r="T3" t="s">
        <v>246</v>
      </c>
      <c r="U3" s="17">
        <v>1</v>
      </c>
      <c r="V3" s="17" t="str" cm="1">
        <f t="array" ref="V3">_xlfn.IFS(U3=0,"Prenovato",U3=1,"Novato",U3=2,"Principiante avanzado",U3=3,"Competente",U3=4,"Proficiente",U3=5,"Master")</f>
        <v>Novato</v>
      </c>
      <c r="W3" s="17">
        <v>2</v>
      </c>
      <c r="X3" s="17" t="str" cm="1">
        <f t="array" ref="X3">_xlfn.IFS(W3=0,"No evidenciado",W3=1,"Novato",W3=2,"Principiante avanzado",W3=3,"Competente",W3=4,"Proficiente",W3=5,"Master")</f>
        <v>Principiante avanzado</v>
      </c>
      <c r="Y3" s="17">
        <v>1</v>
      </c>
      <c r="Z3" s="17" t="str" cm="1">
        <f t="array" ref="Z3">_xlfn.IFS(Y3=0,"No evidenciado",Y3=1,"Novato",Y3=2,"Principiante avanzado",Y3=3,"Competente",Y3=4,"Proficiente",Y3=5,"Master")</f>
        <v>Novato</v>
      </c>
      <c r="AA3" s="17">
        <v>2</v>
      </c>
      <c r="AB3" s="17" t="str" cm="1">
        <f t="array" ref="AB3">_xlfn.IFS(AA3=0,"No evidenciado",AA3=1,"Novato",AA3=2,"Principiante avanzado",AA3=3,"Competente",AA3=4,"Proficiente",AA3=5,"Master")</f>
        <v>Principiante avanzado</v>
      </c>
      <c r="AC3" s="17">
        <v>1</v>
      </c>
      <c r="AD3" s="17" t="str" cm="1">
        <f t="array" ref="AD3">_xlfn.IFS(AC3=0,"Prenovato",AC3=1,"Novato",AC3=2,"Principiante avanzado",AC3=3,"Competente",AC3=4,"Proficiente",AC3=5,"Master")</f>
        <v>Novato</v>
      </c>
      <c r="AE3" s="17" t="s">
        <v>247</v>
      </c>
    </row>
    <row r="4" spans="1:31" x14ac:dyDescent="0.25">
      <c r="A4" t="s">
        <v>192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s="4"/>
      <c r="I4" s="1">
        <f t="shared" ca="1" si="3"/>
        <v>1486</v>
      </c>
      <c r="J4" s="1" t="str">
        <f t="shared" ca="1" si="4"/>
        <v>3. Mayor a 6 meses</v>
      </c>
      <c r="K4" t="str">
        <f t="shared" si="5"/>
        <v>NO</v>
      </c>
      <c r="L4" t="s">
        <v>228</v>
      </c>
      <c r="M4" t="s">
        <v>232</v>
      </c>
      <c r="N4" t="s">
        <v>230</v>
      </c>
      <c r="O4" t="s">
        <v>230</v>
      </c>
      <c r="P4" t="str">
        <f t="shared" si="6"/>
        <v>CRISTHIAN ENRIQUE CORDOVA HEREDIAAutomatizaciónEVALUACION</v>
      </c>
      <c r="Q4" t="str">
        <f>BASE[[#This Row],[NombresCalificado]]&amp;BASE[[#This Row],[TipoEvaluacion]]</f>
        <v>CRISTHIAN ENRIQUE CORDOVA HEREDIAEVALUACION</v>
      </c>
      <c r="R4">
        <v>1</v>
      </c>
      <c r="S4" t="s">
        <v>6</v>
      </c>
      <c r="T4" t="s">
        <v>246</v>
      </c>
      <c r="U4" s="17">
        <v>1</v>
      </c>
      <c r="V4" s="17" t="str" cm="1">
        <f t="array" ref="V4">_xlfn.IFS(U4=0,"Prenovato",U4=1,"Novato",U4=2,"Principiante avanzado",U4=3,"Competente",U4=4,"Proficiente",U4=5,"Master")</f>
        <v>Novato</v>
      </c>
      <c r="W4" s="17">
        <v>2</v>
      </c>
      <c r="X4" s="17" t="str" cm="1">
        <f t="array" ref="X4">_xlfn.IFS(W4=0,"No evidenciado",W4=1,"Novato",W4=2,"Principiante avanzado",W4=3,"Competente",W4=4,"Proficiente",W4=5,"Master")</f>
        <v>Principiante avanzado</v>
      </c>
      <c r="Y4" s="17">
        <v>1</v>
      </c>
      <c r="Z4" s="17" t="str" cm="1">
        <f t="array" ref="Z4">_xlfn.IFS(Y4=0,"No evidenciado",Y4=1,"Novato",Y4=2,"Principiante avanzado",Y4=3,"Competente",Y4=4,"Proficiente",Y4=5,"Master")</f>
        <v>Novato</v>
      </c>
      <c r="AA4" s="17">
        <v>2</v>
      </c>
      <c r="AB4" s="17" t="str" cm="1">
        <f t="array" ref="AB4">_xlfn.IFS(AA4=0,"No evidenciado",AA4=1,"Novato",AA4=2,"Principiante avanzado",AA4=3,"Competente",AA4=4,"Proficiente",AA4=5,"Master")</f>
        <v>Principiante avanzado</v>
      </c>
      <c r="AC4" s="17">
        <v>1</v>
      </c>
      <c r="AD4" s="17" t="str" cm="1">
        <f t="array" ref="AD4">_xlfn.IFS(AC4=0,"Prenovato",AC4=1,"Novato",AC4=2,"Principiante avanzado",AC4=3,"Competente",AC4=4,"Proficiente",AC4=5,"Master")</f>
        <v>Novato</v>
      </c>
      <c r="AE4" s="17" t="s">
        <v>247</v>
      </c>
    </row>
    <row r="5" spans="1:31" x14ac:dyDescent="0.25">
      <c r="A5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s="4"/>
      <c r="I5" s="1">
        <f t="shared" ca="1" si="3"/>
        <v>1486</v>
      </c>
      <c r="J5" s="1" t="str">
        <f t="shared" ca="1" si="4"/>
        <v>3. Mayor a 6 meses</v>
      </c>
      <c r="K5" t="str">
        <f t="shared" si="5"/>
        <v>NO</v>
      </c>
      <c r="L5" t="s">
        <v>228</v>
      </c>
      <c r="M5" t="s">
        <v>233</v>
      </c>
      <c r="N5" t="s">
        <v>230</v>
      </c>
      <c r="O5" t="s">
        <v>230</v>
      </c>
      <c r="P5" t="str">
        <f t="shared" si="6"/>
        <v>CRISTHIAN ENRIQUE CORDOVA HEREDIAPatrones de Arq. DatosEVALUACION</v>
      </c>
      <c r="Q5" t="str">
        <f>BASE[[#This Row],[NombresCalificado]]&amp;BASE[[#This Row],[TipoEvaluacion]]</f>
        <v>CRISTHIAN ENRIQUE CORDOVA HEREDIAEVALUACION</v>
      </c>
      <c r="R5">
        <v>1</v>
      </c>
      <c r="S5" t="s">
        <v>6</v>
      </c>
      <c r="T5" t="s">
        <v>246</v>
      </c>
      <c r="U5" s="17">
        <v>1</v>
      </c>
      <c r="V5" s="17" t="str" cm="1">
        <f t="array" ref="V5">_xlfn.IFS(U5=0,"Prenovato",U5=1,"Novato",U5=2,"Principiante avanzado",U5=3,"Competente",U5=4,"Proficiente",U5=5,"Master")</f>
        <v>Novato</v>
      </c>
      <c r="W5" s="17">
        <v>2</v>
      </c>
      <c r="X5" s="17" t="str" cm="1">
        <f t="array" ref="X5">_xlfn.IFS(W5=0,"No evidenciado",W5=1,"Novato",W5=2,"Principiante avanzado",W5=3,"Competente",W5=4,"Proficiente",W5=5,"Master")</f>
        <v>Principiante avanzado</v>
      </c>
      <c r="Y5" s="17">
        <v>1</v>
      </c>
      <c r="Z5" s="17" t="str" cm="1">
        <f t="array" ref="Z5">_xlfn.IFS(Y5=0,"No evidenciado",Y5=1,"Novato",Y5=2,"Principiante avanzado",Y5=3,"Competente",Y5=4,"Proficiente",Y5=5,"Master")</f>
        <v>Novato</v>
      </c>
      <c r="AA5" s="17">
        <v>2</v>
      </c>
      <c r="AB5" s="17" t="str" cm="1">
        <f t="array" ref="AB5">_xlfn.IFS(AA5=0,"No evidenciado",AA5=1,"Novato",AA5=2,"Principiante avanzado",AA5=3,"Competente",AA5=4,"Proficiente",AA5=5,"Master")</f>
        <v>Principiante avanzado</v>
      </c>
      <c r="AC5" s="17">
        <v>1</v>
      </c>
      <c r="AD5" s="17" t="str" cm="1">
        <f t="array" ref="AD5">_xlfn.IFS(AC5=0,"Prenovato",AC5=1,"Novato",AC5=2,"Principiante avanzado",AC5=3,"Competente",AC5=4,"Proficiente",AC5=5,"Master")</f>
        <v>Novato</v>
      </c>
      <c r="AE5" s="17" t="s">
        <v>247</v>
      </c>
    </row>
    <row r="6" spans="1:31" x14ac:dyDescent="0.25">
      <c r="A6" t="s">
        <v>192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  <c r="G6" t="s">
        <v>198</v>
      </c>
      <c r="H6" s="4"/>
      <c r="I6" s="1">
        <f t="shared" ca="1" si="3"/>
        <v>1486</v>
      </c>
      <c r="J6" s="1" t="str">
        <f t="shared" ca="1" si="4"/>
        <v>3. Mayor a 6 meses</v>
      </c>
      <c r="K6" t="str">
        <f t="shared" si="5"/>
        <v>NO</v>
      </c>
      <c r="L6" t="s">
        <v>228</v>
      </c>
      <c r="M6" t="s">
        <v>234</v>
      </c>
      <c r="N6" t="s">
        <v>230</v>
      </c>
      <c r="O6" t="s">
        <v>230</v>
      </c>
      <c r="P6" t="str">
        <f t="shared" si="6"/>
        <v>CRISTHIAN ENRIQUE CORDOVA HEREDIAPrincipios de seguridadEVALUACION</v>
      </c>
      <c r="Q6" t="str">
        <f>BASE[[#This Row],[NombresCalificado]]&amp;BASE[[#This Row],[TipoEvaluacion]]</f>
        <v>CRISTHIAN ENRIQUE CORDOVA HEREDIAEVALUACION</v>
      </c>
      <c r="R6">
        <v>1</v>
      </c>
      <c r="S6" t="s">
        <v>6</v>
      </c>
      <c r="T6" t="s">
        <v>246</v>
      </c>
      <c r="U6" s="17">
        <v>1</v>
      </c>
      <c r="V6" s="17" t="str" cm="1">
        <f t="array" ref="V6">_xlfn.IFS(U6=0,"Prenovato",U6=1,"Novato",U6=2,"Principiante avanzado",U6=3,"Competente",U6=4,"Proficiente",U6=5,"Master")</f>
        <v>Novato</v>
      </c>
      <c r="W6" s="17">
        <v>2</v>
      </c>
      <c r="X6" s="17" t="str" cm="1">
        <f t="array" ref="X6">_xlfn.IFS(W6=0,"No evidenciado",W6=1,"Novato",W6=2,"Principiante avanzado",W6=3,"Competente",W6=4,"Proficiente",W6=5,"Master")</f>
        <v>Principiante avanzado</v>
      </c>
      <c r="Y6" s="17">
        <v>1</v>
      </c>
      <c r="Z6" s="17" t="str" cm="1">
        <f t="array" ref="Z6">_xlfn.IFS(Y6=0,"No evidenciado",Y6=1,"Novato",Y6=2,"Principiante avanzado",Y6=3,"Competente",Y6=4,"Proficiente",Y6=5,"Master")</f>
        <v>Novato</v>
      </c>
      <c r="AA6" s="17">
        <v>2</v>
      </c>
      <c r="AB6" s="17" t="str" cm="1">
        <f t="array" ref="AB6">_xlfn.IFS(AA6=0,"No evidenciado",AA6=1,"Novato",AA6=2,"Principiante avanzado",AA6=3,"Competente",AA6=4,"Proficiente",AA6=5,"Master")</f>
        <v>Principiante avanzado</v>
      </c>
      <c r="AC6" s="17">
        <v>1</v>
      </c>
      <c r="AD6" s="17" t="str" cm="1">
        <f t="array" ref="AD6">_xlfn.IFS(AC6=0,"Prenovato",AC6=1,"Novato",AC6=2,"Principiante avanzado",AC6=3,"Competente",AC6=4,"Proficiente",AC6=5,"Master")</f>
        <v>Novato</v>
      </c>
      <c r="AE6" s="17" t="s">
        <v>247</v>
      </c>
    </row>
    <row r="7" spans="1:31" x14ac:dyDescent="0.25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s="4"/>
      <c r="I7" s="1">
        <f t="shared" ca="1" si="3"/>
        <v>1486</v>
      </c>
      <c r="J7" s="1" t="str">
        <f t="shared" ca="1" si="4"/>
        <v>3. Mayor a 6 meses</v>
      </c>
      <c r="K7" t="str">
        <f t="shared" si="5"/>
        <v>NO</v>
      </c>
      <c r="L7" t="s">
        <v>228</v>
      </c>
      <c r="M7" t="s">
        <v>235</v>
      </c>
      <c r="N7" t="s">
        <v>236</v>
      </c>
      <c r="O7" t="s">
        <v>236</v>
      </c>
      <c r="P7" t="str">
        <f t="shared" si="6"/>
        <v>CRISTHIAN ENRIQUE CORDOVA HEREDIADiseño de Arq. SolucionesEVALUACION</v>
      </c>
      <c r="Q7" t="str">
        <f>BASE[[#This Row],[NombresCalificado]]&amp;BASE[[#This Row],[TipoEvaluacion]]</f>
        <v>CRISTHIAN ENRIQUE CORDOVA HEREDIAEVALUACION</v>
      </c>
      <c r="R7">
        <v>2</v>
      </c>
      <c r="S7" t="s">
        <v>4</v>
      </c>
      <c r="T7" t="s">
        <v>246</v>
      </c>
      <c r="U7" s="17">
        <v>1</v>
      </c>
      <c r="V7" s="17" t="str" cm="1">
        <f t="array" ref="V7">_xlfn.IFS(U7=0,"Prenovato",U7=1,"Novato",U7=2,"Principiante avanzado",U7=3,"Competente",U7=4,"Proficiente",U7=5,"Master")</f>
        <v>Novato</v>
      </c>
      <c r="W7" s="17">
        <v>2</v>
      </c>
      <c r="X7" s="17" t="str" cm="1">
        <f t="array" ref="X7">_xlfn.IFS(W7=0,"No evidenciado",W7=1,"Novato",W7=2,"Principiante avanzado",W7=3,"Competente",W7=4,"Proficiente",W7=5,"Master")</f>
        <v>Principiante avanzado</v>
      </c>
      <c r="Y7" s="17">
        <v>1</v>
      </c>
      <c r="Z7" s="17" t="str" cm="1">
        <f t="array" ref="Z7">_xlfn.IFS(Y7=0,"No evidenciado",Y7=1,"Novato",Y7=2,"Principiante avanzado",Y7=3,"Competente",Y7=4,"Proficiente",Y7=5,"Master")</f>
        <v>Novato</v>
      </c>
      <c r="AA7" s="17">
        <v>2</v>
      </c>
      <c r="AB7" s="17" t="str" cm="1">
        <f t="array" ref="AB7">_xlfn.IFS(AA7=0,"No evidenciado",AA7=1,"Novato",AA7=2,"Principiante avanzado",AA7=3,"Competente",AA7=4,"Proficiente",AA7=5,"Master")</f>
        <v>Principiante avanzado</v>
      </c>
      <c r="AC7" s="17">
        <v>1</v>
      </c>
      <c r="AD7" s="17" t="str" cm="1">
        <f t="array" ref="AD7">_xlfn.IFS(AC7=0,"Prenovato",AC7=1,"Novato",AC7=2,"Principiante avanzado",AC7=3,"Competente",AC7=4,"Proficiente",AC7=5,"Master")</f>
        <v>Novato</v>
      </c>
      <c r="AE7" s="17" t="s">
        <v>247</v>
      </c>
    </row>
    <row r="8" spans="1:31" x14ac:dyDescent="0.25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s="4"/>
      <c r="I8" s="1">
        <f t="shared" ca="1" si="3"/>
        <v>1486</v>
      </c>
      <c r="J8" s="1" t="str">
        <f t="shared" ca="1" si="4"/>
        <v>3. Mayor a 6 meses</v>
      </c>
      <c r="K8" t="str">
        <f t="shared" si="5"/>
        <v>NO</v>
      </c>
      <c r="L8" t="s">
        <v>228</v>
      </c>
      <c r="M8" t="s">
        <v>237</v>
      </c>
      <c r="N8" t="s">
        <v>238</v>
      </c>
      <c r="O8" t="s">
        <v>230</v>
      </c>
      <c r="P8" t="str">
        <f t="shared" si="6"/>
        <v>CRISTHIAN ENRIQUE CORDOVA HEREDIAMicroservicios y APIsEVALUACION</v>
      </c>
      <c r="Q8" t="str">
        <f>BASE[[#This Row],[NombresCalificado]]&amp;BASE[[#This Row],[TipoEvaluacion]]</f>
        <v>CRISTHIAN ENRIQUE CORDOVA HEREDIAEVALUACION</v>
      </c>
      <c r="R8">
        <v>1</v>
      </c>
      <c r="S8" t="s">
        <v>6</v>
      </c>
      <c r="T8" t="s">
        <v>246</v>
      </c>
      <c r="U8" s="17">
        <v>1</v>
      </c>
      <c r="V8" s="17" t="str" cm="1">
        <f t="array" ref="V8">_xlfn.IFS(U8=0,"Prenovato",U8=1,"Novato",U8=2,"Principiante avanzado",U8=3,"Competente",U8=4,"Proficiente",U8=5,"Master")</f>
        <v>Novato</v>
      </c>
      <c r="W8" s="17">
        <v>2</v>
      </c>
      <c r="X8" s="17" t="str" cm="1">
        <f t="array" ref="X8">_xlfn.IFS(W8=0,"No evidenciado",W8=1,"Novato",W8=2,"Principiante avanzado",W8=3,"Competente",W8=4,"Proficiente",W8=5,"Master")</f>
        <v>Principiante avanzado</v>
      </c>
      <c r="Y8" s="17">
        <v>1</v>
      </c>
      <c r="Z8" s="17" t="str" cm="1">
        <f t="array" ref="Z8">_xlfn.IFS(Y8=0,"No evidenciado",Y8=1,"Novato",Y8=2,"Principiante avanzado",Y8=3,"Competente",Y8=4,"Proficiente",Y8=5,"Master")</f>
        <v>Novato</v>
      </c>
      <c r="AA8" s="17">
        <v>2</v>
      </c>
      <c r="AB8" s="17" t="str" cm="1">
        <f t="array" ref="AB8">_xlfn.IFS(AA8=0,"No evidenciado",AA8=1,"Novato",AA8=2,"Principiante avanzado",AA8=3,"Competente",AA8=4,"Proficiente",AA8=5,"Master")</f>
        <v>Principiante avanzado</v>
      </c>
      <c r="AC8" s="17">
        <v>1</v>
      </c>
      <c r="AD8" s="17" t="str" cm="1">
        <f t="array" ref="AD8">_xlfn.IFS(AC8=0,"Prenovato",AC8=1,"Novato",AC8=2,"Principiante avanzado",AC8=3,"Competente",AC8=4,"Proficiente",AC8=5,"Master")</f>
        <v>Novato</v>
      </c>
      <c r="AE8" s="17" t="s">
        <v>247</v>
      </c>
    </row>
    <row r="9" spans="1:31" x14ac:dyDescent="0.25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s="4"/>
      <c r="I9" s="1">
        <f t="shared" ca="1" si="3"/>
        <v>1486</v>
      </c>
      <c r="J9" s="1" t="str">
        <f t="shared" ca="1" si="4"/>
        <v>3. Mayor a 6 meses</v>
      </c>
      <c r="K9" t="str">
        <f t="shared" si="5"/>
        <v>NO</v>
      </c>
      <c r="L9" t="s">
        <v>228</v>
      </c>
      <c r="M9" t="s">
        <v>239</v>
      </c>
      <c r="N9" t="s">
        <v>236</v>
      </c>
      <c r="O9" t="s">
        <v>236</v>
      </c>
      <c r="P9" t="str">
        <f t="shared" si="6"/>
        <v>CRISTHIAN ENRIQUE CORDOVA HEREDIAPlataformasEVALUACION</v>
      </c>
      <c r="Q9" t="str">
        <f>BASE[[#This Row],[NombresCalificado]]&amp;BASE[[#This Row],[TipoEvaluacion]]</f>
        <v>CRISTHIAN ENRIQUE CORDOVA HEREDIAEVALUACION</v>
      </c>
      <c r="R9">
        <v>1</v>
      </c>
      <c r="S9" t="s">
        <v>6</v>
      </c>
      <c r="T9" t="s">
        <v>246</v>
      </c>
      <c r="U9" s="17">
        <v>1</v>
      </c>
      <c r="V9" s="17" t="str" cm="1">
        <f t="array" ref="V9">_xlfn.IFS(U9=0,"Prenovato",U9=1,"Novato",U9=2,"Principiante avanzado",U9=3,"Competente",U9=4,"Proficiente",U9=5,"Master")</f>
        <v>Novato</v>
      </c>
      <c r="W9" s="17">
        <v>2</v>
      </c>
      <c r="X9" s="17" t="str" cm="1">
        <f t="array" ref="X9">_xlfn.IFS(W9=0,"No evidenciado",W9=1,"Novato",W9=2,"Principiante avanzado",W9=3,"Competente",W9=4,"Proficiente",W9=5,"Master")</f>
        <v>Principiante avanzado</v>
      </c>
      <c r="Y9" s="17">
        <v>1</v>
      </c>
      <c r="Z9" s="17" t="str" cm="1">
        <f t="array" ref="Z9">_xlfn.IFS(Y9=0,"No evidenciado",Y9=1,"Novato",Y9=2,"Principiante avanzado",Y9=3,"Competente",Y9=4,"Proficiente",Y9=5,"Master")</f>
        <v>Novato</v>
      </c>
      <c r="AA9" s="17">
        <v>2</v>
      </c>
      <c r="AB9" s="17" t="str" cm="1">
        <f t="array" ref="AB9">_xlfn.IFS(AA9=0,"No evidenciado",AA9=1,"Novato",AA9=2,"Principiante avanzado",AA9=3,"Competente",AA9=4,"Proficiente",AA9=5,"Master")</f>
        <v>Principiante avanzado</v>
      </c>
      <c r="AC9" s="17">
        <v>1</v>
      </c>
      <c r="AD9" s="17" t="str" cm="1">
        <f t="array" ref="AD9">_xlfn.IFS(AC9=0,"Prenovato",AC9=1,"Novato",AC9=2,"Principiante avanzado",AC9=3,"Competente",AC9=4,"Proficiente",AC9=5,"Master")</f>
        <v>Novato</v>
      </c>
      <c r="AE9" s="17" t="s">
        <v>247</v>
      </c>
    </row>
    <row r="10" spans="1:31" x14ac:dyDescent="0.25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s="4"/>
      <c r="I10" s="1">
        <f t="shared" ca="1" si="3"/>
        <v>1486</v>
      </c>
      <c r="J10" s="1" t="str">
        <f t="shared" ca="1" si="4"/>
        <v>3. Mayor a 6 meses</v>
      </c>
      <c r="K10" t="str">
        <f t="shared" si="5"/>
        <v>NO</v>
      </c>
      <c r="L10" t="s">
        <v>228</v>
      </c>
      <c r="M10" t="s">
        <v>240</v>
      </c>
      <c r="N10" t="s">
        <v>238</v>
      </c>
      <c r="O10" t="s">
        <v>230</v>
      </c>
      <c r="P10" t="str">
        <f t="shared" si="6"/>
        <v>CRISTHIAN ENRIQUE CORDOVA HEREDIAOpen BankingEVALUACION</v>
      </c>
      <c r="Q10" t="str">
        <f>BASE[[#This Row],[NombresCalificado]]&amp;BASE[[#This Row],[TipoEvaluacion]]</f>
        <v>CRISTHIAN ENRIQUE CORDOVA HEREDIAEVALUACION</v>
      </c>
      <c r="R10">
        <v>1</v>
      </c>
      <c r="S10" t="s">
        <v>6</v>
      </c>
      <c r="T10" t="s">
        <v>246</v>
      </c>
      <c r="U10" s="17">
        <v>1</v>
      </c>
      <c r="V10" s="17" t="str" cm="1">
        <f t="array" ref="V10">_xlfn.IFS(U10=0,"Prenovato",U10=1,"Novato",U10=2,"Principiante avanzado",U10=3,"Competente",U10=4,"Proficiente",U10=5,"Master")</f>
        <v>Novato</v>
      </c>
      <c r="W10" s="17">
        <v>2</v>
      </c>
      <c r="X10" s="17" t="str" cm="1">
        <f t="array" ref="X10">_xlfn.IFS(W10=0,"No evidenciado",W10=1,"Novato",W10=2,"Principiante avanzado",W10=3,"Competente",W10=4,"Proficiente",W10=5,"Master")</f>
        <v>Principiante avanzado</v>
      </c>
      <c r="Y10" s="17">
        <v>1</v>
      </c>
      <c r="Z10" s="17" t="str" cm="1">
        <f t="array" ref="Z10">_xlfn.IFS(Y10=0,"No evidenciado",Y10=1,"Novato",Y10=2,"Principiante avanzado",Y10=3,"Competente",Y10=4,"Proficiente",Y10=5,"Master")</f>
        <v>Novato</v>
      </c>
      <c r="AA10" s="17">
        <v>2</v>
      </c>
      <c r="AB10" s="17" t="str" cm="1">
        <f t="array" ref="AB10">_xlfn.IFS(AA10=0,"No evidenciado",AA10=1,"Novato",AA10=2,"Principiante avanzado",AA10=3,"Competente",AA10=4,"Proficiente",AA10=5,"Master")</f>
        <v>Principiante avanzado</v>
      </c>
      <c r="AC10" s="17">
        <v>1</v>
      </c>
      <c r="AD10" s="17" t="str" cm="1">
        <f t="array" ref="AD10">_xlfn.IFS(AC10=0,"Prenovato",AC10=1,"Novato",AC10=2,"Principiante avanzado",AC10=3,"Competente",AC10=4,"Proficiente",AC10=5,"Master")</f>
        <v>Novato</v>
      </c>
      <c r="AE10" s="17" t="s">
        <v>247</v>
      </c>
    </row>
    <row r="11" spans="1:31" x14ac:dyDescent="0.25">
      <c r="A11" t="s">
        <v>192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s="4"/>
      <c r="I11" s="1">
        <f t="shared" ca="1" si="3"/>
        <v>1486</v>
      </c>
      <c r="J11" s="1" t="str">
        <f t="shared" ca="1" si="4"/>
        <v>3. Mayor a 6 meses</v>
      </c>
      <c r="K11" t="str">
        <f t="shared" si="5"/>
        <v>NO</v>
      </c>
      <c r="L11" t="s">
        <v>228</v>
      </c>
      <c r="M11" t="s">
        <v>241</v>
      </c>
      <c r="N11" t="s">
        <v>230</v>
      </c>
      <c r="O11" t="s">
        <v>230</v>
      </c>
      <c r="P11" t="str">
        <f t="shared" si="6"/>
        <v>CRISTHIAN ENRIQUE CORDOVA HEREDIAFrameworks de arquitectura empresarialEVALUACION</v>
      </c>
      <c r="Q11" t="str">
        <f>BASE[[#This Row],[NombresCalificado]]&amp;BASE[[#This Row],[TipoEvaluacion]]</f>
        <v>CRISTHIAN ENRIQUE CORDOVA HEREDIAEVALUACION</v>
      </c>
      <c r="R11">
        <v>1</v>
      </c>
      <c r="S11" t="s">
        <v>6</v>
      </c>
      <c r="T11" t="s">
        <v>246</v>
      </c>
      <c r="U11" s="17">
        <v>1</v>
      </c>
      <c r="V11" s="17" t="str" cm="1">
        <f t="array" ref="V11">_xlfn.IFS(U11=0,"Prenovato",U11=1,"Novato",U11=2,"Principiante avanzado",U11=3,"Competente",U11=4,"Proficiente",U11=5,"Master")</f>
        <v>Novato</v>
      </c>
      <c r="W11" s="17">
        <v>2</v>
      </c>
      <c r="X11" s="17" t="str" cm="1">
        <f t="array" ref="X11">_xlfn.IFS(W11=0,"No evidenciado",W11=1,"Novato",W11=2,"Principiante avanzado",W11=3,"Competente",W11=4,"Proficiente",W11=5,"Master")</f>
        <v>Principiante avanzado</v>
      </c>
      <c r="Y11" s="17">
        <v>1</v>
      </c>
      <c r="Z11" s="17" t="str" cm="1">
        <f t="array" ref="Z11">_xlfn.IFS(Y11=0,"No evidenciado",Y11=1,"Novato",Y11=2,"Principiante avanzado",Y11=3,"Competente",Y11=4,"Proficiente",Y11=5,"Master")</f>
        <v>Novato</v>
      </c>
      <c r="AA11" s="17">
        <v>2</v>
      </c>
      <c r="AB11" s="17" t="str" cm="1">
        <f t="array" ref="AB11">_xlfn.IFS(AA11=0,"No evidenciado",AA11=1,"Novato",AA11=2,"Principiante avanzado",AA11=3,"Competente",AA11=4,"Proficiente",AA11=5,"Master")</f>
        <v>Principiante avanzado</v>
      </c>
      <c r="AC11" s="17">
        <v>1</v>
      </c>
      <c r="AD11" s="17" t="str" cm="1">
        <f t="array" ref="AD11">_xlfn.IFS(AC11=0,"Prenovato",AC11=1,"Novato",AC11=2,"Principiante avanzado",AC11=3,"Competente",AC11=4,"Proficiente",AC11=5,"Master")</f>
        <v>Novato</v>
      </c>
      <c r="AE11" s="17" t="s">
        <v>247</v>
      </c>
    </row>
    <row r="12" spans="1:31" x14ac:dyDescent="0.25">
      <c r="A12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s="4"/>
      <c r="I12" s="1">
        <f t="shared" ca="1" si="3"/>
        <v>1486</v>
      </c>
      <c r="J12" s="1" t="str">
        <f t="shared" ca="1" si="4"/>
        <v>3. Mayor a 6 meses</v>
      </c>
      <c r="K12" t="str">
        <f t="shared" si="5"/>
        <v>NO</v>
      </c>
      <c r="L12" t="s">
        <v>228</v>
      </c>
      <c r="M12" t="s">
        <v>242</v>
      </c>
      <c r="N12" t="s">
        <v>230</v>
      </c>
      <c r="O12" t="s">
        <v>230</v>
      </c>
      <c r="P12" t="str">
        <f t="shared" si="6"/>
        <v>CRISTHIAN ENRIQUE CORDOVA HEREDIAModelos BancariosEVALUACION</v>
      </c>
      <c r="Q12" t="str">
        <f>BASE[[#This Row],[NombresCalificado]]&amp;BASE[[#This Row],[TipoEvaluacion]]</f>
        <v>CRISTHIAN ENRIQUE CORDOVA HEREDIAEVALUACION</v>
      </c>
      <c r="R12">
        <v>1</v>
      </c>
      <c r="S12" t="s">
        <v>6</v>
      </c>
      <c r="T12" t="s">
        <v>246</v>
      </c>
      <c r="U12" s="17">
        <v>1</v>
      </c>
      <c r="V12" s="17" t="str" cm="1">
        <f t="array" ref="V12">_xlfn.IFS(U12=0,"Prenovato",U12=1,"Novato",U12=2,"Principiante avanzado",U12=3,"Competente",U12=4,"Proficiente",U12=5,"Master")</f>
        <v>Novato</v>
      </c>
      <c r="W12" s="17">
        <v>2</v>
      </c>
      <c r="X12" s="17" t="str" cm="1">
        <f t="array" ref="X12">_xlfn.IFS(W12=0,"No evidenciado",W12=1,"Novato",W12=2,"Principiante avanzado",W12=3,"Competente",W12=4,"Proficiente",W12=5,"Master")</f>
        <v>Principiante avanzado</v>
      </c>
      <c r="Y12" s="17">
        <v>1</v>
      </c>
      <c r="Z12" s="17" t="str" cm="1">
        <f t="array" ref="Z12">_xlfn.IFS(Y12=0,"No evidenciado",Y12=1,"Novato",Y12=2,"Principiante avanzado",Y12=3,"Competente",Y12=4,"Proficiente",Y12=5,"Master")</f>
        <v>Novato</v>
      </c>
      <c r="AA12" s="17">
        <v>2</v>
      </c>
      <c r="AB12" s="17" t="str" cm="1">
        <f t="array" ref="AB12">_xlfn.IFS(AA12=0,"No evidenciado",AA12=1,"Novato",AA12=2,"Principiante avanzado",AA12=3,"Competente",AA12=4,"Proficiente",AA12=5,"Master")</f>
        <v>Principiante avanzado</v>
      </c>
      <c r="AC12" s="17">
        <v>1</v>
      </c>
      <c r="AD12" s="17" t="str" cm="1">
        <f t="array" ref="AD12">_xlfn.IFS(AC12=0,"Prenovato",AC12=1,"Novato",AC12=2,"Principiante avanzado",AC12=3,"Competente",AC12=4,"Proficiente",AC12=5,"Master")</f>
        <v>Novato</v>
      </c>
      <c r="AE12" s="17" t="s">
        <v>247</v>
      </c>
    </row>
    <row r="13" spans="1:31" x14ac:dyDescent="0.25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s="4"/>
      <c r="I13" s="1">
        <f t="shared" ca="1" si="3"/>
        <v>1486</v>
      </c>
      <c r="J13" s="1" t="str">
        <f t="shared" ca="1" si="4"/>
        <v>3. Mayor a 6 meses</v>
      </c>
      <c r="K13" t="str">
        <f t="shared" si="5"/>
        <v>NO</v>
      </c>
      <c r="L13" t="s">
        <v>228</v>
      </c>
      <c r="M13" t="s">
        <v>243</v>
      </c>
      <c r="N13" t="s">
        <v>236</v>
      </c>
      <c r="O13" t="s">
        <v>236</v>
      </c>
      <c r="P13" t="str">
        <f t="shared" si="6"/>
        <v>CRISTHIAN ENRIQUE CORDOVA HEREDIAPatrones de Arq. SolucionesEVALUACION</v>
      </c>
      <c r="Q13" t="str">
        <f>BASE[[#This Row],[NombresCalificado]]&amp;BASE[[#This Row],[TipoEvaluacion]]</f>
        <v>CRISTHIAN ENRIQUE CORDOVA HEREDIAEVALUACION</v>
      </c>
      <c r="R13">
        <v>2</v>
      </c>
      <c r="S13" t="s">
        <v>4</v>
      </c>
      <c r="T13" t="s">
        <v>246</v>
      </c>
      <c r="U13" s="17">
        <v>1</v>
      </c>
      <c r="V13" s="17" t="str" cm="1">
        <f t="array" ref="V13">_xlfn.IFS(U13=0,"Prenovato",U13=1,"Novato",U13=2,"Principiante avanzado",U13=3,"Competente",U13=4,"Proficiente",U13=5,"Master")</f>
        <v>Novato</v>
      </c>
      <c r="W13" s="17">
        <v>2</v>
      </c>
      <c r="X13" s="17" t="str" cm="1">
        <f t="array" ref="X13">_xlfn.IFS(W13=0,"No evidenciado",W13=1,"Novato",W13=2,"Principiante avanzado",W13=3,"Competente",W13=4,"Proficiente",W13=5,"Master")</f>
        <v>Principiante avanzado</v>
      </c>
      <c r="Y13" s="17">
        <v>1</v>
      </c>
      <c r="Z13" s="17" t="str" cm="1">
        <f t="array" ref="Z13">_xlfn.IFS(Y13=0,"No evidenciado",Y13=1,"Novato",Y13=2,"Principiante avanzado",Y13=3,"Competente",Y13=4,"Proficiente",Y13=5,"Master")</f>
        <v>Novato</v>
      </c>
      <c r="AA13" s="17">
        <v>2</v>
      </c>
      <c r="AB13" s="17" t="str" cm="1">
        <f t="array" ref="AB13">_xlfn.IFS(AA13=0,"No evidenciado",AA13=1,"Novato",AA13=2,"Principiante avanzado",AA13=3,"Competente",AA13=4,"Proficiente",AA13=5,"Master")</f>
        <v>Principiante avanzado</v>
      </c>
      <c r="AC13" s="17">
        <v>1</v>
      </c>
      <c r="AD13" s="17" t="str" cm="1">
        <f t="array" ref="AD13">_xlfn.IFS(AC13=0,"Prenovato",AC13=1,"Novato",AC13=2,"Principiante avanzado",AC13=3,"Competente",AC13=4,"Proficiente",AC13=5,"Master")</f>
        <v>Novato</v>
      </c>
      <c r="AE13" s="17" t="s">
        <v>247</v>
      </c>
    </row>
    <row r="14" spans="1:31" x14ac:dyDescent="0.25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s="4"/>
      <c r="I14" s="1">
        <f t="shared" ca="1" si="3"/>
        <v>1486</v>
      </c>
      <c r="J14" s="1" t="str">
        <f t="shared" ca="1" si="4"/>
        <v>3. Mayor a 6 meses</v>
      </c>
      <c r="K14" t="str">
        <f t="shared" si="5"/>
        <v>NO</v>
      </c>
      <c r="L14" t="s">
        <v>228</v>
      </c>
      <c r="M14" t="s">
        <v>244</v>
      </c>
      <c r="N14" t="s">
        <v>238</v>
      </c>
      <c r="O14" t="s">
        <v>230</v>
      </c>
      <c r="P14" t="str">
        <f t="shared" si="6"/>
        <v>CRISTHIAN ENRIQUE CORDOVA HEREDIAIngeniería de softwareEVALUACION</v>
      </c>
      <c r="Q14" t="str">
        <f>BASE[[#This Row],[NombresCalificado]]&amp;BASE[[#This Row],[TipoEvaluacion]]</f>
        <v>CRISTHIAN ENRIQUE CORDOVA HEREDIAEVALUACION</v>
      </c>
      <c r="R14">
        <v>1</v>
      </c>
      <c r="S14" t="s">
        <v>6</v>
      </c>
      <c r="T14" t="s">
        <v>246</v>
      </c>
      <c r="U14" s="17">
        <v>1</v>
      </c>
      <c r="V14" s="17" t="str" cm="1">
        <f t="array" ref="V14">_xlfn.IFS(U14=0,"Prenovato",U14=1,"Novato",U14=2,"Principiante avanzado",U14=3,"Competente",U14=4,"Proficiente",U14=5,"Master")</f>
        <v>Novato</v>
      </c>
      <c r="W14" s="17">
        <v>2</v>
      </c>
      <c r="X14" s="17" t="str" cm="1">
        <f t="array" ref="X14">_xlfn.IFS(W14=0,"No evidenciado",W14=1,"Novato",W14=2,"Principiante avanzado",W14=3,"Competente",W14=4,"Proficiente",W14=5,"Master")</f>
        <v>Principiante avanzado</v>
      </c>
      <c r="Y14" s="17">
        <v>1</v>
      </c>
      <c r="Z14" s="17" t="str" cm="1">
        <f t="array" ref="Z14">_xlfn.IFS(Y14=0,"No evidenciado",Y14=1,"Novato",Y14=2,"Principiante avanzado",Y14=3,"Competente",Y14=4,"Proficiente",Y14=5,"Master")</f>
        <v>Novato</v>
      </c>
      <c r="AA14" s="17">
        <v>2</v>
      </c>
      <c r="AB14" s="17" t="str" cm="1">
        <f t="array" ref="AB14">_xlfn.IFS(AA14=0,"No evidenciado",AA14=1,"Novato",AA14=2,"Principiante avanzado",AA14=3,"Competente",AA14=4,"Proficiente",AA14=5,"Master")</f>
        <v>Principiante avanzado</v>
      </c>
      <c r="AC14" s="17">
        <v>1</v>
      </c>
      <c r="AD14" s="17" t="str" cm="1">
        <f t="array" ref="AD14">_xlfn.IFS(AC14=0,"Prenovato",AC14=1,"Novato",AC14=2,"Principiante avanzado",AC14=3,"Competente",AC14=4,"Proficiente",AC14=5,"Master")</f>
        <v>Novato</v>
      </c>
      <c r="AE14" s="17" t="s">
        <v>247</v>
      </c>
    </row>
    <row r="15" spans="1:31" x14ac:dyDescent="0.25">
      <c r="A15" t="s">
        <v>192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s="4"/>
      <c r="I15" s="1">
        <f t="shared" ca="1" si="3"/>
        <v>1486</v>
      </c>
      <c r="J15" s="1" t="str">
        <f t="shared" ca="1" si="4"/>
        <v>3. Mayor a 6 meses</v>
      </c>
      <c r="K15" t="str">
        <f t="shared" si="5"/>
        <v>NO</v>
      </c>
      <c r="L15" t="s">
        <v>228</v>
      </c>
      <c r="M15" t="s">
        <v>245</v>
      </c>
      <c r="N15" t="s">
        <v>236</v>
      </c>
      <c r="O15" t="s">
        <v>236</v>
      </c>
      <c r="P15" t="str">
        <f t="shared" si="6"/>
        <v>CRISTHIAN ENRIQUE CORDOVA HEREDIAEcosistema BCPEVALUACION</v>
      </c>
      <c r="Q15" t="str">
        <f>BASE[[#This Row],[NombresCalificado]]&amp;BASE[[#This Row],[TipoEvaluacion]]</f>
        <v>CRISTHIAN ENRIQUE CORDOVA HEREDIAEVALUACION</v>
      </c>
      <c r="R15">
        <v>1</v>
      </c>
      <c r="S15" t="s">
        <v>6</v>
      </c>
      <c r="T15" t="s">
        <v>246</v>
      </c>
      <c r="U15" s="17">
        <v>1</v>
      </c>
      <c r="V15" s="17" t="str" cm="1">
        <f t="array" ref="V15">_xlfn.IFS(U15=0,"Prenovato",U15=1,"Novato",U15=2,"Principiante avanzado",U15=3,"Competente",U15=4,"Proficiente",U15=5,"Master")</f>
        <v>Novato</v>
      </c>
      <c r="W15" s="17">
        <v>2</v>
      </c>
      <c r="X15" s="17" t="str" cm="1">
        <f t="array" ref="X15">_xlfn.IFS(W15=0,"No evidenciado",W15=1,"Novato",W15=2,"Principiante avanzado",W15=3,"Competente",W15=4,"Proficiente",W15=5,"Master")</f>
        <v>Principiante avanzado</v>
      </c>
      <c r="Y15" s="17">
        <v>1</v>
      </c>
      <c r="Z15" s="17" t="str" cm="1">
        <f t="array" ref="Z15">_xlfn.IFS(Y15=0,"No evidenciado",Y15=1,"Novato",Y15=2,"Principiante avanzado",Y15=3,"Competente",Y15=4,"Proficiente",Y15=5,"Master")</f>
        <v>Novato</v>
      </c>
      <c r="AA15" s="17">
        <v>2</v>
      </c>
      <c r="AB15" s="17" t="str" cm="1">
        <f t="array" ref="AB15">_xlfn.IFS(AA15=0,"No evidenciado",AA15=1,"Novato",AA15=2,"Principiante avanzado",AA15=3,"Competente",AA15=4,"Proficiente",AA15=5,"Master")</f>
        <v>Principiante avanzado</v>
      </c>
      <c r="AC15" s="17">
        <v>1</v>
      </c>
      <c r="AD15" s="17" t="str" cm="1">
        <f t="array" ref="AD15">_xlfn.IFS(AC15=0,"Prenovato",AC15=1,"Novato",AC15=2,"Principiante avanzado",AC15=3,"Competente",AC15=4,"Proficiente",AC15=5,"Master")</f>
        <v>Novato</v>
      </c>
      <c r="AE15" s="17" t="s">
        <v>247</v>
      </c>
    </row>
    <row r="16" spans="1:31" x14ac:dyDescent="0.25">
      <c r="A16" t="s">
        <v>199</v>
      </c>
      <c r="B16" t="s">
        <v>200</v>
      </c>
      <c r="C16" t="s">
        <v>194</v>
      </c>
      <c r="D16" t="s">
        <v>195</v>
      </c>
      <c r="E16" t="s">
        <v>201</v>
      </c>
      <c r="F16" t="s">
        <v>202</v>
      </c>
      <c r="G16" t="s">
        <v>203</v>
      </c>
      <c r="H16" s="4"/>
      <c r="I16" s="1">
        <f t="shared" ca="1" si="3"/>
        <v>1486</v>
      </c>
      <c r="J16" s="1" t="str">
        <f t="shared" ca="1" si="4"/>
        <v>3. Mayor a 6 meses</v>
      </c>
      <c r="K16" t="str">
        <f t="shared" si="5"/>
        <v>NO</v>
      </c>
      <c r="L16" t="s">
        <v>228</v>
      </c>
      <c r="M16" t="s">
        <v>245</v>
      </c>
      <c r="N16" t="s">
        <v>236</v>
      </c>
      <c r="O16" t="s">
        <v>236</v>
      </c>
      <c r="P16" t="str">
        <f t="shared" si="6"/>
        <v>EVER RUBÉN VIDAL BÉJAREcosistema BCPEVALUACION</v>
      </c>
      <c r="Q16" t="str">
        <f>BASE[[#This Row],[NombresCalificado]]&amp;BASE[[#This Row],[TipoEvaluacion]]</f>
        <v>EVER RUBÉN VIDAL BÉJAREVALUACION</v>
      </c>
      <c r="R16">
        <v>2</v>
      </c>
      <c r="S16" t="s">
        <v>4</v>
      </c>
      <c r="T16" t="s">
        <v>246</v>
      </c>
      <c r="U16" s="17">
        <v>1</v>
      </c>
      <c r="V16" s="17" t="str" cm="1">
        <f t="array" ref="V16">_xlfn.IFS(U16=0,"Prenovato",U16=1,"Novato",U16=2,"Principiante avanzado",U16=3,"Competente",U16=4,"Proficiente",U16=5,"Master")</f>
        <v>Novato</v>
      </c>
      <c r="W16" s="17">
        <v>2</v>
      </c>
      <c r="X16" s="17" t="str" cm="1">
        <f t="array" ref="X16">_xlfn.IFS(W16=0,"No evidenciado",W16=1,"Novato",W16=2,"Principiante avanzado",W16=3,"Competente",W16=4,"Proficiente",W16=5,"Master")</f>
        <v>Principiante avanzado</v>
      </c>
      <c r="Y16" s="17">
        <v>2</v>
      </c>
      <c r="Z16" s="17" t="str" cm="1">
        <f t="array" ref="Z16">_xlfn.IFS(Y16=0,"No evidenciado",Y16=1,"Novato",Y16=2,"Principiante avanzado",Y16=3,"Competente",Y16=4,"Proficiente",Y16=5,"Master")</f>
        <v>Principiante avanzado</v>
      </c>
      <c r="AA16" s="17">
        <v>2</v>
      </c>
      <c r="AB16" s="17" t="str" cm="1">
        <f t="array" ref="AB16">_xlfn.IFS(AA16=0,"No evidenciado",AA16=1,"Novato",AA16=2,"Principiante avanzado",AA16=3,"Competente",AA16=4,"Proficiente",AA16=5,"Master")</f>
        <v>Principiante avanzado</v>
      </c>
      <c r="AC16" s="17">
        <v>1</v>
      </c>
      <c r="AD16" s="17" t="str" cm="1">
        <f t="array" ref="AD16">_xlfn.IFS(AC16=0,"Prenovato",AC16=1,"Novato",AC16=2,"Principiante avanzado",AC16=3,"Competente",AC16=4,"Proficiente",AC16=5,"Master")</f>
        <v>Novato</v>
      </c>
      <c r="AE16" s="17" t="s">
        <v>247</v>
      </c>
    </row>
    <row r="17" spans="1:31" x14ac:dyDescent="0.25">
      <c r="A17" t="s">
        <v>199</v>
      </c>
      <c r="B17" t="s">
        <v>200</v>
      </c>
      <c r="C17" t="s">
        <v>194</v>
      </c>
      <c r="D17" t="s">
        <v>195</v>
      </c>
      <c r="E17" t="s">
        <v>201</v>
      </c>
      <c r="F17" t="s">
        <v>202</v>
      </c>
      <c r="G17" t="s">
        <v>203</v>
      </c>
      <c r="H17" s="4"/>
      <c r="I17" s="1">
        <f t="shared" ca="1" si="3"/>
        <v>1486</v>
      </c>
      <c r="J17" s="1" t="str">
        <f t="shared" ca="1" si="4"/>
        <v>3. Mayor a 6 meses</v>
      </c>
      <c r="K17" t="str">
        <f t="shared" si="5"/>
        <v>NO</v>
      </c>
      <c r="L17" t="s">
        <v>228</v>
      </c>
      <c r="M17" t="s">
        <v>243</v>
      </c>
      <c r="N17" t="s">
        <v>236</v>
      </c>
      <c r="O17" t="s">
        <v>236</v>
      </c>
      <c r="P17" t="str">
        <f t="shared" si="6"/>
        <v>EVER RUBÉN VIDAL BÉJARPatrones de Arq. SolucionesEVALUACION</v>
      </c>
      <c r="Q17" t="str">
        <f>BASE[[#This Row],[NombresCalificado]]&amp;BASE[[#This Row],[TipoEvaluacion]]</f>
        <v>EVER RUBÉN VIDAL BÉJAREVALUACION</v>
      </c>
      <c r="R17">
        <v>2</v>
      </c>
      <c r="S17" t="s">
        <v>4</v>
      </c>
      <c r="T17" t="s">
        <v>246</v>
      </c>
      <c r="U17" s="17">
        <v>1</v>
      </c>
      <c r="V17" s="17" t="str" cm="1">
        <f t="array" ref="V17">_xlfn.IFS(U17=0,"Prenovato",U17=1,"Novato",U17=2,"Principiante avanzado",U17=3,"Competente",U17=4,"Proficiente",U17=5,"Master")</f>
        <v>Novato</v>
      </c>
      <c r="W17" s="17">
        <v>2</v>
      </c>
      <c r="X17" s="17" t="str" cm="1">
        <f t="array" ref="X17">_xlfn.IFS(W17=0,"No evidenciado",W17=1,"Novato",W17=2,"Principiante avanzado",W17=3,"Competente",W17=4,"Proficiente",W17=5,"Master")</f>
        <v>Principiante avanzado</v>
      </c>
      <c r="Y17" s="17">
        <v>2</v>
      </c>
      <c r="Z17" s="17" t="str" cm="1">
        <f t="array" ref="Z17">_xlfn.IFS(Y17=0,"No evidenciado",Y17=1,"Novato",Y17=2,"Principiante avanzado",Y17=3,"Competente",Y17=4,"Proficiente",Y17=5,"Master")</f>
        <v>Principiante avanzado</v>
      </c>
      <c r="AA17" s="17">
        <v>2</v>
      </c>
      <c r="AB17" s="17" t="str" cm="1">
        <f t="array" ref="AB17">_xlfn.IFS(AA17=0,"No evidenciado",AA17=1,"Novato",AA17=2,"Principiante avanzado",AA17=3,"Competente",AA17=4,"Proficiente",AA17=5,"Master")</f>
        <v>Principiante avanzado</v>
      </c>
      <c r="AC17" s="17">
        <v>1</v>
      </c>
      <c r="AD17" s="17" t="str" cm="1">
        <f t="array" ref="AD17">_xlfn.IFS(AC17=0,"Prenovato",AC17=1,"Novato",AC17=2,"Principiante avanzado",AC17=3,"Competente",AC17=4,"Proficiente",AC17=5,"Master")</f>
        <v>Novato</v>
      </c>
      <c r="AE17" s="17" t="s">
        <v>247</v>
      </c>
    </row>
    <row r="18" spans="1:31" x14ac:dyDescent="0.25">
      <c r="A18" t="s">
        <v>199</v>
      </c>
      <c r="B18" t="s">
        <v>200</v>
      </c>
      <c r="C18" t="s">
        <v>194</v>
      </c>
      <c r="D18" t="s">
        <v>195</v>
      </c>
      <c r="E18" t="s">
        <v>201</v>
      </c>
      <c r="F18" t="s">
        <v>202</v>
      </c>
      <c r="G18" t="s">
        <v>203</v>
      </c>
      <c r="H18" s="4"/>
      <c r="I18" s="1">
        <f t="shared" ca="1" si="3"/>
        <v>1486</v>
      </c>
      <c r="J18" s="1" t="str">
        <f t="shared" ca="1" si="4"/>
        <v>3. Mayor a 6 meses</v>
      </c>
      <c r="K18" t="str">
        <f t="shared" si="5"/>
        <v>NO</v>
      </c>
      <c r="L18" t="s">
        <v>228</v>
      </c>
      <c r="M18" t="s">
        <v>235</v>
      </c>
      <c r="N18" t="s">
        <v>236</v>
      </c>
      <c r="O18" t="s">
        <v>236</v>
      </c>
      <c r="P18" t="str">
        <f t="shared" si="6"/>
        <v>EVER RUBÉN VIDAL BÉJARDiseño de Arq. SolucionesEVALUACION</v>
      </c>
      <c r="Q18" t="str">
        <f>BASE[[#This Row],[NombresCalificado]]&amp;BASE[[#This Row],[TipoEvaluacion]]</f>
        <v>EVER RUBÉN VIDAL BÉJAREVALUACION</v>
      </c>
      <c r="R18">
        <v>2</v>
      </c>
      <c r="S18" t="s">
        <v>4</v>
      </c>
      <c r="T18" t="s">
        <v>246</v>
      </c>
      <c r="U18" s="17">
        <v>1</v>
      </c>
      <c r="V18" s="17" t="str" cm="1">
        <f t="array" ref="V18">_xlfn.IFS(U18=0,"Prenovato",U18=1,"Novato",U18=2,"Principiante avanzado",U18=3,"Competente",U18=4,"Proficiente",U18=5,"Master")</f>
        <v>Novato</v>
      </c>
      <c r="W18" s="17">
        <v>2</v>
      </c>
      <c r="X18" s="17" t="str" cm="1">
        <f t="array" ref="X18">_xlfn.IFS(W18=0,"No evidenciado",W18=1,"Novato",W18=2,"Principiante avanzado",W18=3,"Competente",W18=4,"Proficiente",W18=5,"Master")</f>
        <v>Principiante avanzado</v>
      </c>
      <c r="Y18" s="17">
        <v>2</v>
      </c>
      <c r="Z18" s="17" t="str" cm="1">
        <f t="array" ref="Z18">_xlfn.IFS(Y18=0,"No evidenciado",Y18=1,"Novato",Y18=2,"Principiante avanzado",Y18=3,"Competente",Y18=4,"Proficiente",Y18=5,"Master")</f>
        <v>Principiante avanzado</v>
      </c>
      <c r="AA18" s="17">
        <v>2</v>
      </c>
      <c r="AB18" s="17" t="str" cm="1">
        <f t="array" ref="AB18">_xlfn.IFS(AA18=0,"No evidenciado",AA18=1,"Novato",AA18=2,"Principiante avanzado",AA18=3,"Competente",AA18=4,"Proficiente",AA18=5,"Master")</f>
        <v>Principiante avanzado</v>
      </c>
      <c r="AC18" s="17">
        <v>1</v>
      </c>
      <c r="AD18" s="17" t="str" cm="1">
        <f t="array" ref="AD18">_xlfn.IFS(AC18=0,"Prenovato",AC18=1,"Novato",AC18=2,"Principiante avanzado",AC18=3,"Competente",AC18=4,"Proficiente",AC18=5,"Master")</f>
        <v>Novato</v>
      </c>
      <c r="AE18" s="17" t="s">
        <v>247</v>
      </c>
    </row>
    <row r="19" spans="1:31" x14ac:dyDescent="0.25">
      <c r="A19" t="s">
        <v>199</v>
      </c>
      <c r="B19" t="s">
        <v>200</v>
      </c>
      <c r="C19" t="s">
        <v>194</v>
      </c>
      <c r="D19" t="s">
        <v>195</v>
      </c>
      <c r="E19" t="s">
        <v>201</v>
      </c>
      <c r="F19" t="s">
        <v>202</v>
      </c>
      <c r="G19" t="s">
        <v>203</v>
      </c>
      <c r="H19" s="4"/>
      <c r="I19" s="1">
        <f t="shared" ca="1" si="3"/>
        <v>1486</v>
      </c>
      <c r="J19" s="1" t="str">
        <f t="shared" ca="1" si="4"/>
        <v>3. Mayor a 6 meses</v>
      </c>
      <c r="K19" t="str">
        <f t="shared" si="5"/>
        <v>NO</v>
      </c>
      <c r="L19" t="s">
        <v>228</v>
      </c>
      <c r="M19" t="s">
        <v>237</v>
      </c>
      <c r="N19" t="s">
        <v>238</v>
      </c>
      <c r="O19" t="s">
        <v>230</v>
      </c>
      <c r="P19" t="str">
        <f t="shared" si="6"/>
        <v>EVER RUBÉN VIDAL BÉJARMicroservicios y APIsEVALUACION</v>
      </c>
      <c r="Q19" t="str">
        <f>BASE[[#This Row],[NombresCalificado]]&amp;BASE[[#This Row],[TipoEvaluacion]]</f>
        <v>EVER RUBÉN VIDAL BÉJAREVALUACION</v>
      </c>
      <c r="R19">
        <v>2</v>
      </c>
      <c r="S19" t="s">
        <v>4</v>
      </c>
      <c r="T19" t="s">
        <v>246</v>
      </c>
      <c r="U19" s="17">
        <v>1</v>
      </c>
      <c r="V19" s="17" t="str" cm="1">
        <f t="array" ref="V19">_xlfn.IFS(U19=0,"Prenovato",U19=1,"Novato",U19=2,"Principiante avanzado",U19=3,"Competente",U19=4,"Proficiente",U19=5,"Master")</f>
        <v>Novato</v>
      </c>
      <c r="W19" s="17">
        <v>2</v>
      </c>
      <c r="X19" s="17" t="str" cm="1">
        <f t="array" ref="X19">_xlfn.IFS(W19=0,"No evidenciado",W19=1,"Novato",W19=2,"Principiante avanzado",W19=3,"Competente",W19=4,"Proficiente",W19=5,"Master")</f>
        <v>Principiante avanzado</v>
      </c>
      <c r="Y19" s="17">
        <v>2</v>
      </c>
      <c r="Z19" s="17" t="str" cm="1">
        <f t="array" ref="Z19">_xlfn.IFS(Y19=0,"No evidenciado",Y19=1,"Novato",Y19=2,"Principiante avanzado",Y19=3,"Competente",Y19=4,"Proficiente",Y19=5,"Master")</f>
        <v>Principiante avanzado</v>
      </c>
      <c r="AA19" s="17">
        <v>2</v>
      </c>
      <c r="AB19" s="17" t="str" cm="1">
        <f t="array" ref="AB19">_xlfn.IFS(AA19=0,"No evidenciado",AA19=1,"Novato",AA19=2,"Principiante avanzado",AA19=3,"Competente",AA19=4,"Proficiente",AA19=5,"Master")</f>
        <v>Principiante avanzado</v>
      </c>
      <c r="AC19" s="17">
        <v>1</v>
      </c>
      <c r="AD19" s="17" t="str" cm="1">
        <f t="array" ref="AD19">_xlfn.IFS(AC19=0,"Prenovato",AC19=1,"Novato",AC19=2,"Principiante avanzado",AC19=3,"Competente",AC19=4,"Proficiente",AC19=5,"Master")</f>
        <v>Novato</v>
      </c>
      <c r="AE19" s="17" t="s">
        <v>247</v>
      </c>
    </row>
    <row r="20" spans="1:31" x14ac:dyDescent="0.25">
      <c r="A20" t="s">
        <v>199</v>
      </c>
      <c r="B20" t="s">
        <v>200</v>
      </c>
      <c r="C20" t="s">
        <v>194</v>
      </c>
      <c r="D20" t="s">
        <v>195</v>
      </c>
      <c r="E20" t="s">
        <v>201</v>
      </c>
      <c r="F20" t="s">
        <v>202</v>
      </c>
      <c r="G20" t="s">
        <v>203</v>
      </c>
      <c r="H20" s="4"/>
      <c r="I20" s="1">
        <f t="shared" ca="1" si="3"/>
        <v>1486</v>
      </c>
      <c r="J20" s="1" t="str">
        <f t="shared" ca="1" si="4"/>
        <v>3. Mayor a 6 meses</v>
      </c>
      <c r="K20" t="str">
        <f t="shared" si="5"/>
        <v>NO</v>
      </c>
      <c r="L20" t="s">
        <v>228</v>
      </c>
      <c r="M20" t="s">
        <v>241</v>
      </c>
      <c r="N20" t="s">
        <v>230</v>
      </c>
      <c r="O20" t="s">
        <v>230</v>
      </c>
      <c r="P20" t="str">
        <f t="shared" si="6"/>
        <v>EVER RUBÉN VIDAL BÉJARFrameworks de arquitectura empresarialEVALUACION</v>
      </c>
      <c r="Q20" t="str">
        <f>BASE[[#This Row],[NombresCalificado]]&amp;BASE[[#This Row],[TipoEvaluacion]]</f>
        <v>EVER RUBÉN VIDAL BÉJAREVALUACION</v>
      </c>
      <c r="R20">
        <v>2</v>
      </c>
      <c r="S20" t="s">
        <v>4</v>
      </c>
      <c r="T20" t="s">
        <v>246</v>
      </c>
      <c r="U20" s="17">
        <v>1</v>
      </c>
      <c r="V20" s="17" t="str" cm="1">
        <f t="array" ref="V20">_xlfn.IFS(U20=0,"Prenovato",U20=1,"Novato",U20=2,"Principiante avanzado",U20=3,"Competente",U20=4,"Proficiente",U20=5,"Master")</f>
        <v>Novato</v>
      </c>
      <c r="W20" s="17">
        <v>2</v>
      </c>
      <c r="X20" s="17" t="str" cm="1">
        <f t="array" ref="X20">_xlfn.IFS(W20=0,"No evidenciado",W20=1,"Novato",W20=2,"Principiante avanzado",W20=3,"Competente",W20=4,"Proficiente",W20=5,"Master")</f>
        <v>Principiante avanzado</v>
      </c>
      <c r="Y20" s="17">
        <v>2</v>
      </c>
      <c r="Z20" s="17" t="str" cm="1">
        <f t="array" ref="Z20">_xlfn.IFS(Y20=0,"No evidenciado",Y20=1,"Novato",Y20=2,"Principiante avanzado",Y20=3,"Competente",Y20=4,"Proficiente",Y20=5,"Master")</f>
        <v>Principiante avanzado</v>
      </c>
      <c r="AA20" s="17">
        <v>2</v>
      </c>
      <c r="AB20" s="17" t="str" cm="1">
        <f t="array" ref="AB20">_xlfn.IFS(AA20=0,"No evidenciado",AA20=1,"Novato",AA20=2,"Principiante avanzado",AA20=3,"Competente",AA20=4,"Proficiente",AA20=5,"Master")</f>
        <v>Principiante avanzado</v>
      </c>
      <c r="AC20" s="17">
        <v>1</v>
      </c>
      <c r="AD20" s="17" t="str" cm="1">
        <f t="array" ref="AD20">_xlfn.IFS(AC20=0,"Prenovato",AC20=1,"Novato",AC20=2,"Principiante avanzado",AC20=3,"Competente",AC20=4,"Proficiente",AC20=5,"Master")</f>
        <v>Novato</v>
      </c>
      <c r="AE20" s="17" t="s">
        <v>247</v>
      </c>
    </row>
    <row r="21" spans="1:31" x14ac:dyDescent="0.25">
      <c r="A21" t="s">
        <v>199</v>
      </c>
      <c r="B21" t="s">
        <v>200</v>
      </c>
      <c r="C21" t="s">
        <v>194</v>
      </c>
      <c r="D21" t="s">
        <v>195</v>
      </c>
      <c r="E21" t="s">
        <v>201</v>
      </c>
      <c r="F21" t="s">
        <v>202</v>
      </c>
      <c r="G21" t="s">
        <v>203</v>
      </c>
      <c r="H21" s="4"/>
      <c r="I21" s="1">
        <f t="shared" ca="1" si="3"/>
        <v>1486</v>
      </c>
      <c r="J21" s="1" t="str">
        <f t="shared" ca="1" si="4"/>
        <v>3. Mayor a 6 meses</v>
      </c>
      <c r="K21" t="str">
        <f t="shared" si="5"/>
        <v>NO</v>
      </c>
      <c r="L21" t="s">
        <v>228</v>
      </c>
      <c r="M21" t="s">
        <v>244</v>
      </c>
      <c r="N21" t="s">
        <v>238</v>
      </c>
      <c r="O21" t="s">
        <v>230</v>
      </c>
      <c r="P21" t="str">
        <f t="shared" si="6"/>
        <v>EVER RUBÉN VIDAL BÉJARIngeniería de softwareEVALUACION</v>
      </c>
      <c r="Q21" t="str">
        <f>BASE[[#This Row],[NombresCalificado]]&amp;BASE[[#This Row],[TipoEvaluacion]]</f>
        <v>EVER RUBÉN VIDAL BÉJAREVALUACION</v>
      </c>
      <c r="R21">
        <v>2</v>
      </c>
      <c r="S21" t="s">
        <v>4</v>
      </c>
      <c r="T21" t="s">
        <v>246</v>
      </c>
      <c r="U21" s="17">
        <v>1</v>
      </c>
      <c r="V21" s="17" t="str" cm="1">
        <f t="array" ref="V21">_xlfn.IFS(U21=0,"Prenovato",U21=1,"Novato",U21=2,"Principiante avanzado",U21=3,"Competente",U21=4,"Proficiente",U21=5,"Master")</f>
        <v>Novato</v>
      </c>
      <c r="W21" s="17">
        <v>2</v>
      </c>
      <c r="X21" s="17" t="str" cm="1">
        <f t="array" ref="X21">_xlfn.IFS(W21=0,"No evidenciado",W21=1,"Novato",W21=2,"Principiante avanzado",W21=3,"Competente",W21=4,"Proficiente",W21=5,"Master")</f>
        <v>Principiante avanzado</v>
      </c>
      <c r="Y21" s="17">
        <v>2</v>
      </c>
      <c r="Z21" s="17" t="str" cm="1">
        <f t="array" ref="Z21">_xlfn.IFS(Y21=0,"No evidenciado",Y21=1,"Novato",Y21=2,"Principiante avanzado",Y21=3,"Competente",Y21=4,"Proficiente",Y21=5,"Master")</f>
        <v>Principiante avanzado</v>
      </c>
      <c r="AA21" s="17">
        <v>2</v>
      </c>
      <c r="AB21" s="17" t="str" cm="1">
        <f t="array" ref="AB21">_xlfn.IFS(AA21=0,"No evidenciado",AA21=1,"Novato",AA21=2,"Principiante avanzado",AA21=3,"Competente",AA21=4,"Proficiente",AA21=5,"Master")</f>
        <v>Principiante avanzado</v>
      </c>
      <c r="AC21" s="17">
        <v>1</v>
      </c>
      <c r="AD21" s="17" t="str" cm="1">
        <f t="array" ref="AD21">_xlfn.IFS(AC21=0,"Prenovato",AC21=1,"Novato",AC21=2,"Principiante avanzado",AC21=3,"Competente",AC21=4,"Proficiente",AC21=5,"Master")</f>
        <v>Novato</v>
      </c>
      <c r="AE21" s="17" t="s">
        <v>247</v>
      </c>
    </row>
    <row r="22" spans="1:31" x14ac:dyDescent="0.25">
      <c r="A22" t="s">
        <v>199</v>
      </c>
      <c r="B22" t="s">
        <v>200</v>
      </c>
      <c r="C22" t="s">
        <v>194</v>
      </c>
      <c r="D22" t="s">
        <v>195</v>
      </c>
      <c r="E22" t="s">
        <v>201</v>
      </c>
      <c r="F22" t="s">
        <v>202</v>
      </c>
      <c r="G22" t="s">
        <v>203</v>
      </c>
      <c r="H22" s="4"/>
      <c r="I22" s="1">
        <f t="shared" ca="1" si="3"/>
        <v>1486</v>
      </c>
      <c r="J22" s="1" t="str">
        <f t="shared" ca="1" si="4"/>
        <v>3. Mayor a 6 meses</v>
      </c>
      <c r="K22" t="str">
        <f t="shared" si="5"/>
        <v>NO</v>
      </c>
      <c r="L22" t="s">
        <v>228</v>
      </c>
      <c r="M22" t="s">
        <v>233</v>
      </c>
      <c r="N22" t="s">
        <v>230</v>
      </c>
      <c r="O22" t="s">
        <v>230</v>
      </c>
      <c r="P22" t="str">
        <f t="shared" si="6"/>
        <v>EVER RUBÉN VIDAL BÉJARPatrones de Arq. DatosEVALUACION</v>
      </c>
      <c r="Q22" t="str">
        <f>BASE[[#This Row],[NombresCalificado]]&amp;BASE[[#This Row],[TipoEvaluacion]]</f>
        <v>EVER RUBÉN VIDAL BÉJAREVALUACION</v>
      </c>
      <c r="R22">
        <v>2</v>
      </c>
      <c r="S22" t="s">
        <v>4</v>
      </c>
      <c r="T22" t="s">
        <v>246</v>
      </c>
      <c r="U22" s="17">
        <v>1</v>
      </c>
      <c r="V22" s="17" t="str" cm="1">
        <f t="array" ref="V22">_xlfn.IFS(U22=0,"Prenovato",U22=1,"Novato",U22=2,"Principiante avanzado",U22=3,"Competente",U22=4,"Proficiente",U22=5,"Master")</f>
        <v>Novato</v>
      </c>
      <c r="W22" s="17">
        <v>2</v>
      </c>
      <c r="X22" s="17" t="str" cm="1">
        <f t="array" ref="X22">_xlfn.IFS(W22=0,"No evidenciado",W22=1,"Novato",W22=2,"Principiante avanzado",W22=3,"Competente",W22=4,"Proficiente",W22=5,"Master")</f>
        <v>Principiante avanzado</v>
      </c>
      <c r="Y22" s="17">
        <v>2</v>
      </c>
      <c r="Z22" s="17" t="str" cm="1">
        <f t="array" ref="Z22">_xlfn.IFS(Y22=0,"No evidenciado",Y22=1,"Novato",Y22=2,"Principiante avanzado",Y22=3,"Competente",Y22=4,"Proficiente",Y22=5,"Master")</f>
        <v>Principiante avanzado</v>
      </c>
      <c r="AA22" s="17">
        <v>2</v>
      </c>
      <c r="AB22" s="17" t="str" cm="1">
        <f t="array" ref="AB22">_xlfn.IFS(AA22=0,"No evidenciado",AA22=1,"Novato",AA22=2,"Principiante avanzado",AA22=3,"Competente",AA22=4,"Proficiente",AA22=5,"Master")</f>
        <v>Principiante avanzado</v>
      </c>
      <c r="AC22" s="17">
        <v>1</v>
      </c>
      <c r="AD22" s="17" t="str" cm="1">
        <f t="array" ref="AD22">_xlfn.IFS(AC22=0,"Prenovato",AC22=1,"Novato",AC22=2,"Principiante avanzado",AC22=3,"Competente",AC22=4,"Proficiente",AC22=5,"Master")</f>
        <v>Novato</v>
      </c>
      <c r="AE22" s="17" t="s">
        <v>247</v>
      </c>
    </row>
    <row r="23" spans="1:31" x14ac:dyDescent="0.25">
      <c r="A23" t="s">
        <v>199</v>
      </c>
      <c r="B23" t="s">
        <v>200</v>
      </c>
      <c r="C23" t="s">
        <v>194</v>
      </c>
      <c r="D23" t="s">
        <v>195</v>
      </c>
      <c r="E23" t="s">
        <v>201</v>
      </c>
      <c r="F23" t="s">
        <v>202</v>
      </c>
      <c r="G23" t="s">
        <v>203</v>
      </c>
      <c r="H23" s="4"/>
      <c r="I23" s="1">
        <f t="shared" ca="1" si="3"/>
        <v>1486</v>
      </c>
      <c r="J23" s="1" t="str">
        <f t="shared" ca="1" si="4"/>
        <v>3. Mayor a 6 meses</v>
      </c>
      <c r="K23" t="str">
        <f t="shared" si="5"/>
        <v>NO</v>
      </c>
      <c r="L23" t="s">
        <v>228</v>
      </c>
      <c r="M23" t="s">
        <v>232</v>
      </c>
      <c r="N23" t="s">
        <v>230</v>
      </c>
      <c r="O23" t="s">
        <v>230</v>
      </c>
      <c r="P23" t="str">
        <f t="shared" si="6"/>
        <v>EVER RUBÉN VIDAL BÉJARAutomatizaciónEVALUACION</v>
      </c>
      <c r="Q23" t="str">
        <f>BASE[[#This Row],[NombresCalificado]]&amp;BASE[[#This Row],[TipoEvaluacion]]</f>
        <v>EVER RUBÉN VIDAL BÉJAREVALUACION</v>
      </c>
      <c r="R23">
        <v>2</v>
      </c>
      <c r="S23" t="s">
        <v>4</v>
      </c>
      <c r="T23" t="s">
        <v>246</v>
      </c>
      <c r="U23" s="17">
        <v>1</v>
      </c>
      <c r="V23" s="17" t="str" cm="1">
        <f t="array" ref="V23">_xlfn.IFS(U23=0,"Prenovato",U23=1,"Novato",U23=2,"Principiante avanzado",U23=3,"Competente",U23=4,"Proficiente",U23=5,"Master")</f>
        <v>Novato</v>
      </c>
      <c r="W23" s="17">
        <v>2</v>
      </c>
      <c r="X23" s="17" t="str" cm="1">
        <f t="array" ref="X23">_xlfn.IFS(W23=0,"No evidenciado",W23=1,"Novato",W23=2,"Principiante avanzado",W23=3,"Competente",W23=4,"Proficiente",W23=5,"Master")</f>
        <v>Principiante avanzado</v>
      </c>
      <c r="Y23" s="17">
        <v>2</v>
      </c>
      <c r="Z23" s="17" t="str" cm="1">
        <f t="array" ref="Z23">_xlfn.IFS(Y23=0,"No evidenciado",Y23=1,"Novato",Y23=2,"Principiante avanzado",Y23=3,"Competente",Y23=4,"Proficiente",Y23=5,"Master")</f>
        <v>Principiante avanzado</v>
      </c>
      <c r="AA23" s="17">
        <v>2</v>
      </c>
      <c r="AB23" s="17" t="str" cm="1">
        <f t="array" ref="AB23">_xlfn.IFS(AA23=0,"No evidenciado",AA23=1,"Novato",AA23=2,"Principiante avanzado",AA23=3,"Competente",AA23=4,"Proficiente",AA23=5,"Master")</f>
        <v>Principiante avanzado</v>
      </c>
      <c r="AC23" s="17">
        <v>1</v>
      </c>
      <c r="AD23" s="17" t="str" cm="1">
        <f t="array" ref="AD23">_xlfn.IFS(AC23=0,"Prenovato",AC23=1,"Novato",AC23=2,"Principiante avanzado",AC23=3,"Competente",AC23=4,"Proficiente",AC23=5,"Master")</f>
        <v>Novato</v>
      </c>
      <c r="AE23" s="17" t="s">
        <v>247</v>
      </c>
    </row>
    <row r="24" spans="1:31" x14ac:dyDescent="0.25">
      <c r="A24" t="s">
        <v>199</v>
      </c>
      <c r="B24" t="s">
        <v>200</v>
      </c>
      <c r="C24" t="s">
        <v>194</v>
      </c>
      <c r="D24" t="s">
        <v>195</v>
      </c>
      <c r="E24" t="s">
        <v>201</v>
      </c>
      <c r="F24" t="s">
        <v>202</v>
      </c>
      <c r="G24" t="s">
        <v>203</v>
      </c>
      <c r="H24" s="4"/>
      <c r="I24" s="1">
        <f t="shared" ca="1" si="3"/>
        <v>1486</v>
      </c>
      <c r="J24" s="1" t="str">
        <f t="shared" ca="1" si="4"/>
        <v>3. Mayor a 6 meses</v>
      </c>
      <c r="K24" t="str">
        <f t="shared" si="5"/>
        <v>NO</v>
      </c>
      <c r="L24" t="s">
        <v>228</v>
      </c>
      <c r="M24" t="s">
        <v>229</v>
      </c>
      <c r="N24" t="s">
        <v>230</v>
      </c>
      <c r="O24" t="s">
        <v>230</v>
      </c>
      <c r="P24" t="str">
        <f t="shared" si="6"/>
        <v>EVER RUBÉN VIDAL BÉJARCloudEVALUACION</v>
      </c>
      <c r="Q24" t="str">
        <f>BASE[[#This Row],[NombresCalificado]]&amp;BASE[[#This Row],[TipoEvaluacion]]</f>
        <v>EVER RUBÉN VIDAL BÉJAREVALUACION</v>
      </c>
      <c r="R24">
        <v>3</v>
      </c>
      <c r="S24" t="s">
        <v>5</v>
      </c>
      <c r="T24" t="s">
        <v>246</v>
      </c>
      <c r="U24" s="17">
        <v>1</v>
      </c>
      <c r="V24" s="17" t="str" cm="1">
        <f t="array" ref="V24">_xlfn.IFS(U24=0,"Prenovato",U24=1,"Novato",U24=2,"Principiante avanzado",U24=3,"Competente",U24=4,"Proficiente",U24=5,"Master")</f>
        <v>Novato</v>
      </c>
      <c r="W24" s="17">
        <v>2</v>
      </c>
      <c r="X24" s="17" t="str" cm="1">
        <f t="array" ref="X24">_xlfn.IFS(W24=0,"No evidenciado",W24=1,"Novato",W24=2,"Principiante avanzado",W24=3,"Competente",W24=4,"Proficiente",W24=5,"Master")</f>
        <v>Principiante avanzado</v>
      </c>
      <c r="Y24" s="17">
        <v>2</v>
      </c>
      <c r="Z24" s="17" t="str" cm="1">
        <f t="array" ref="Z24">_xlfn.IFS(Y24=0,"No evidenciado",Y24=1,"Novato",Y24=2,"Principiante avanzado",Y24=3,"Competente",Y24=4,"Proficiente",Y24=5,"Master")</f>
        <v>Principiante avanzado</v>
      </c>
      <c r="AA24" s="17">
        <v>2</v>
      </c>
      <c r="AB24" s="17" t="str" cm="1">
        <f t="array" ref="AB24">_xlfn.IFS(AA24=0,"No evidenciado",AA24=1,"Novato",AA24=2,"Principiante avanzado",AA24=3,"Competente",AA24=4,"Proficiente",AA24=5,"Master")</f>
        <v>Principiante avanzado</v>
      </c>
      <c r="AC24" s="17">
        <v>1</v>
      </c>
      <c r="AD24" s="17" t="str" cm="1">
        <f t="array" ref="AD24">_xlfn.IFS(AC24=0,"Prenovato",AC24=1,"Novato",AC24=2,"Principiante avanzado",AC24=3,"Competente",AC24=4,"Proficiente",AC24=5,"Master")</f>
        <v>Novato</v>
      </c>
      <c r="AE24" s="17" t="s">
        <v>247</v>
      </c>
    </row>
    <row r="25" spans="1:31" x14ac:dyDescent="0.25">
      <c r="A25" t="s">
        <v>199</v>
      </c>
      <c r="B25" t="s">
        <v>200</v>
      </c>
      <c r="C25" t="s">
        <v>194</v>
      </c>
      <c r="D25" t="s">
        <v>195</v>
      </c>
      <c r="E25" t="s">
        <v>201</v>
      </c>
      <c r="F25" t="s">
        <v>202</v>
      </c>
      <c r="G25" t="s">
        <v>203</v>
      </c>
      <c r="H25" s="4"/>
      <c r="I25" s="1">
        <f t="shared" ca="1" si="3"/>
        <v>1486</v>
      </c>
      <c r="J25" s="1" t="str">
        <f t="shared" ca="1" si="4"/>
        <v>3. Mayor a 6 meses</v>
      </c>
      <c r="K25" t="str">
        <f t="shared" si="5"/>
        <v>NO</v>
      </c>
      <c r="L25" t="s">
        <v>228</v>
      </c>
      <c r="M25" t="s">
        <v>239</v>
      </c>
      <c r="N25" t="s">
        <v>236</v>
      </c>
      <c r="O25" t="s">
        <v>236</v>
      </c>
      <c r="P25" t="str">
        <f t="shared" si="6"/>
        <v>EVER RUBÉN VIDAL BÉJARPlataformasEVALUACION</v>
      </c>
      <c r="Q25" t="str">
        <f>BASE[[#This Row],[NombresCalificado]]&amp;BASE[[#This Row],[TipoEvaluacion]]</f>
        <v>EVER RUBÉN VIDAL BÉJAREVALUACION</v>
      </c>
      <c r="R25">
        <v>2</v>
      </c>
      <c r="S25" t="s">
        <v>4</v>
      </c>
      <c r="T25" t="s">
        <v>246</v>
      </c>
      <c r="U25" s="17">
        <v>1</v>
      </c>
      <c r="V25" s="17" t="str" cm="1">
        <f t="array" ref="V25">_xlfn.IFS(U25=0,"Prenovato",U25=1,"Novato",U25=2,"Principiante avanzado",U25=3,"Competente",U25=4,"Proficiente",U25=5,"Master")</f>
        <v>Novato</v>
      </c>
      <c r="W25" s="17">
        <v>2</v>
      </c>
      <c r="X25" s="17" t="str" cm="1">
        <f t="array" ref="X25">_xlfn.IFS(W25=0,"No evidenciado",W25=1,"Novato",W25=2,"Principiante avanzado",W25=3,"Competente",W25=4,"Proficiente",W25=5,"Master")</f>
        <v>Principiante avanzado</v>
      </c>
      <c r="Y25" s="17">
        <v>2</v>
      </c>
      <c r="Z25" s="17" t="str" cm="1">
        <f t="array" ref="Z25">_xlfn.IFS(Y25=0,"No evidenciado",Y25=1,"Novato",Y25=2,"Principiante avanzado",Y25=3,"Competente",Y25=4,"Proficiente",Y25=5,"Master")</f>
        <v>Principiante avanzado</v>
      </c>
      <c r="AA25" s="17">
        <v>2</v>
      </c>
      <c r="AB25" s="17" t="str" cm="1">
        <f t="array" ref="AB25">_xlfn.IFS(AA25=0,"No evidenciado",AA25=1,"Novato",AA25=2,"Principiante avanzado",AA25=3,"Competente",AA25=4,"Proficiente",AA25=5,"Master")</f>
        <v>Principiante avanzado</v>
      </c>
      <c r="AC25" s="17">
        <v>1</v>
      </c>
      <c r="AD25" s="17" t="str" cm="1">
        <f t="array" ref="AD25">_xlfn.IFS(AC25=0,"Prenovato",AC25=1,"Novato",AC25=2,"Principiante avanzado",AC25=3,"Competente",AC25=4,"Proficiente",AC25=5,"Master")</f>
        <v>Novato</v>
      </c>
      <c r="AE25" s="17" t="s">
        <v>247</v>
      </c>
    </row>
    <row r="26" spans="1:31" x14ac:dyDescent="0.25">
      <c r="A26" t="s">
        <v>199</v>
      </c>
      <c r="B26" t="s">
        <v>200</v>
      </c>
      <c r="C26" t="s">
        <v>194</v>
      </c>
      <c r="D26" t="s">
        <v>195</v>
      </c>
      <c r="E26" t="s">
        <v>201</v>
      </c>
      <c r="F26" t="s">
        <v>202</v>
      </c>
      <c r="G26" t="s">
        <v>203</v>
      </c>
      <c r="H26" s="4"/>
      <c r="I26" s="1">
        <f t="shared" ca="1" si="3"/>
        <v>1486</v>
      </c>
      <c r="J26" s="1" t="str">
        <f t="shared" ca="1" si="4"/>
        <v>3. Mayor a 6 meses</v>
      </c>
      <c r="K26" t="str">
        <f t="shared" si="5"/>
        <v>NO</v>
      </c>
      <c r="L26" t="s">
        <v>228</v>
      </c>
      <c r="M26" t="s">
        <v>242</v>
      </c>
      <c r="N26" t="s">
        <v>230</v>
      </c>
      <c r="O26" t="s">
        <v>230</v>
      </c>
      <c r="P26" t="str">
        <f t="shared" si="6"/>
        <v>EVER RUBÉN VIDAL BÉJARModelos BancariosEVALUACION</v>
      </c>
      <c r="Q26" t="str">
        <f>BASE[[#This Row],[NombresCalificado]]&amp;BASE[[#This Row],[TipoEvaluacion]]</f>
        <v>EVER RUBÉN VIDAL BÉJAREVALUACION</v>
      </c>
      <c r="R26">
        <v>2</v>
      </c>
      <c r="S26" t="s">
        <v>4</v>
      </c>
      <c r="T26" t="s">
        <v>246</v>
      </c>
      <c r="U26" s="17">
        <v>1</v>
      </c>
      <c r="V26" s="17" t="str" cm="1">
        <f t="array" ref="V26">_xlfn.IFS(U26=0,"Prenovato",U26=1,"Novato",U26=2,"Principiante avanzado",U26=3,"Competente",U26=4,"Proficiente",U26=5,"Master")</f>
        <v>Novato</v>
      </c>
      <c r="W26" s="17">
        <v>2</v>
      </c>
      <c r="X26" s="17" t="str" cm="1">
        <f t="array" ref="X26">_xlfn.IFS(W26=0,"No evidenciado",W26=1,"Novato",W26=2,"Principiante avanzado",W26=3,"Competente",W26=4,"Proficiente",W26=5,"Master")</f>
        <v>Principiante avanzado</v>
      </c>
      <c r="Y26" s="17">
        <v>2</v>
      </c>
      <c r="Z26" s="17" t="str" cm="1">
        <f t="array" ref="Z26">_xlfn.IFS(Y26=0,"No evidenciado",Y26=1,"Novato",Y26=2,"Principiante avanzado",Y26=3,"Competente",Y26=4,"Proficiente",Y26=5,"Master")</f>
        <v>Principiante avanzado</v>
      </c>
      <c r="AA26" s="17">
        <v>2</v>
      </c>
      <c r="AB26" s="17" t="str" cm="1">
        <f t="array" ref="AB26">_xlfn.IFS(AA26=0,"No evidenciado",AA26=1,"Novato",AA26=2,"Principiante avanzado",AA26=3,"Competente",AA26=4,"Proficiente",AA26=5,"Master")</f>
        <v>Principiante avanzado</v>
      </c>
      <c r="AC26" s="17">
        <v>1</v>
      </c>
      <c r="AD26" s="17" t="str" cm="1">
        <f t="array" ref="AD26">_xlfn.IFS(AC26=0,"Prenovato",AC26=1,"Novato",AC26=2,"Principiante avanzado",AC26=3,"Competente",AC26=4,"Proficiente",AC26=5,"Master")</f>
        <v>Novato</v>
      </c>
      <c r="AE26" s="17" t="s">
        <v>247</v>
      </c>
    </row>
    <row r="27" spans="1:31" x14ac:dyDescent="0.25">
      <c r="A27" t="s">
        <v>199</v>
      </c>
      <c r="B27" t="s">
        <v>200</v>
      </c>
      <c r="C27" t="s">
        <v>194</v>
      </c>
      <c r="D27" t="s">
        <v>195</v>
      </c>
      <c r="E27" t="s">
        <v>201</v>
      </c>
      <c r="F27" t="s">
        <v>202</v>
      </c>
      <c r="G27" t="s">
        <v>203</v>
      </c>
      <c r="H27" s="4"/>
      <c r="I27" s="1">
        <f t="shared" ca="1" si="3"/>
        <v>1486</v>
      </c>
      <c r="J27" s="1" t="str">
        <f t="shared" ca="1" si="4"/>
        <v>3. Mayor a 6 meses</v>
      </c>
      <c r="K27" t="str">
        <f t="shared" si="5"/>
        <v>NO</v>
      </c>
      <c r="L27" t="s">
        <v>228</v>
      </c>
      <c r="M27" t="s">
        <v>240</v>
      </c>
      <c r="N27" t="s">
        <v>238</v>
      </c>
      <c r="O27" t="s">
        <v>230</v>
      </c>
      <c r="P27" t="str">
        <f t="shared" si="6"/>
        <v>EVER RUBÉN VIDAL BÉJAROpen BankingEVALUACION</v>
      </c>
      <c r="Q27" t="str">
        <f>BASE[[#This Row],[NombresCalificado]]&amp;BASE[[#This Row],[TipoEvaluacion]]</f>
        <v>EVER RUBÉN VIDAL BÉJAREVALUACION</v>
      </c>
      <c r="R27">
        <v>1</v>
      </c>
      <c r="S27" t="s">
        <v>6</v>
      </c>
      <c r="T27" t="s">
        <v>246</v>
      </c>
      <c r="U27" s="17">
        <v>1</v>
      </c>
      <c r="V27" s="17" t="str" cm="1">
        <f t="array" ref="V27">_xlfn.IFS(U27=0,"Prenovato",U27=1,"Novato",U27=2,"Principiante avanzado",U27=3,"Competente",U27=4,"Proficiente",U27=5,"Master")</f>
        <v>Novato</v>
      </c>
      <c r="W27" s="17">
        <v>2</v>
      </c>
      <c r="X27" s="17" t="str" cm="1">
        <f t="array" ref="X27">_xlfn.IFS(W27=0,"No evidenciado",W27=1,"Novato",W27=2,"Principiante avanzado",W27=3,"Competente",W27=4,"Proficiente",W27=5,"Master")</f>
        <v>Principiante avanzado</v>
      </c>
      <c r="Y27" s="17">
        <v>2</v>
      </c>
      <c r="Z27" s="17" t="str" cm="1">
        <f t="array" ref="Z27">_xlfn.IFS(Y27=0,"No evidenciado",Y27=1,"Novato",Y27=2,"Principiante avanzado",Y27=3,"Competente",Y27=4,"Proficiente",Y27=5,"Master")</f>
        <v>Principiante avanzado</v>
      </c>
      <c r="AA27" s="17">
        <v>2</v>
      </c>
      <c r="AB27" s="17" t="str" cm="1">
        <f t="array" ref="AB27">_xlfn.IFS(AA27=0,"No evidenciado",AA27=1,"Novato",AA27=2,"Principiante avanzado",AA27=3,"Competente",AA27=4,"Proficiente",AA27=5,"Master")</f>
        <v>Principiante avanzado</v>
      </c>
      <c r="AC27" s="17">
        <v>1</v>
      </c>
      <c r="AD27" s="17" t="str" cm="1">
        <f t="array" ref="AD27">_xlfn.IFS(AC27=0,"Prenovato",AC27=1,"Novato",AC27=2,"Principiante avanzado",AC27=3,"Competente",AC27=4,"Proficiente",AC27=5,"Master")</f>
        <v>Novato</v>
      </c>
      <c r="AE27" s="17" t="s">
        <v>247</v>
      </c>
    </row>
    <row r="28" spans="1:31" x14ac:dyDescent="0.25">
      <c r="A28" t="s">
        <v>199</v>
      </c>
      <c r="B28" t="s">
        <v>200</v>
      </c>
      <c r="C28" t="s">
        <v>194</v>
      </c>
      <c r="D28" t="s">
        <v>195</v>
      </c>
      <c r="E28" t="s">
        <v>201</v>
      </c>
      <c r="F28" t="s">
        <v>202</v>
      </c>
      <c r="G28" t="s">
        <v>203</v>
      </c>
      <c r="H28" s="4"/>
      <c r="I28" s="1">
        <f t="shared" ca="1" si="3"/>
        <v>1486</v>
      </c>
      <c r="J28" s="1" t="str">
        <f t="shared" ca="1" si="4"/>
        <v>3. Mayor a 6 meses</v>
      </c>
      <c r="K28" t="str">
        <f t="shared" si="5"/>
        <v>NO</v>
      </c>
      <c r="L28" t="s">
        <v>228</v>
      </c>
      <c r="M28" t="s">
        <v>231</v>
      </c>
      <c r="N28" t="s">
        <v>230</v>
      </c>
      <c r="O28" t="s">
        <v>230</v>
      </c>
      <c r="P28" t="str">
        <f t="shared" si="6"/>
        <v>EVER RUBÉN VIDAL BÉJARTecnología BCPEVALUACION</v>
      </c>
      <c r="Q28" t="str">
        <f>BASE[[#This Row],[NombresCalificado]]&amp;BASE[[#This Row],[TipoEvaluacion]]</f>
        <v>EVER RUBÉN VIDAL BÉJAREVALUACION</v>
      </c>
      <c r="R28">
        <v>2</v>
      </c>
      <c r="S28" t="s">
        <v>4</v>
      </c>
      <c r="T28" t="s">
        <v>246</v>
      </c>
      <c r="U28" s="17">
        <v>1</v>
      </c>
      <c r="V28" s="17" t="str" cm="1">
        <f t="array" ref="V28">_xlfn.IFS(U28=0,"Prenovato",U28=1,"Novato",U28=2,"Principiante avanzado",U28=3,"Competente",U28=4,"Proficiente",U28=5,"Master")</f>
        <v>Novato</v>
      </c>
      <c r="W28" s="17">
        <v>2</v>
      </c>
      <c r="X28" s="17" t="str" cm="1">
        <f t="array" ref="X28">_xlfn.IFS(W28=0,"No evidenciado",W28=1,"Novato",W28=2,"Principiante avanzado",W28=3,"Competente",W28=4,"Proficiente",W28=5,"Master")</f>
        <v>Principiante avanzado</v>
      </c>
      <c r="Y28" s="17">
        <v>2</v>
      </c>
      <c r="Z28" s="17" t="str" cm="1">
        <f t="array" ref="Z28">_xlfn.IFS(Y28=0,"No evidenciado",Y28=1,"Novato",Y28=2,"Principiante avanzado",Y28=3,"Competente",Y28=4,"Proficiente",Y28=5,"Master")</f>
        <v>Principiante avanzado</v>
      </c>
      <c r="AA28" s="17">
        <v>2</v>
      </c>
      <c r="AB28" s="17" t="str" cm="1">
        <f t="array" ref="AB28">_xlfn.IFS(AA28=0,"No evidenciado",AA28=1,"Novato",AA28=2,"Principiante avanzado",AA28=3,"Competente",AA28=4,"Proficiente",AA28=5,"Master")</f>
        <v>Principiante avanzado</v>
      </c>
      <c r="AC28" s="17">
        <v>1</v>
      </c>
      <c r="AD28" s="17" t="str" cm="1">
        <f t="array" ref="AD28">_xlfn.IFS(AC28=0,"Prenovato",AC28=1,"Novato",AC28=2,"Principiante avanzado",AC28=3,"Competente",AC28=4,"Proficiente",AC28=5,"Master")</f>
        <v>Novato</v>
      </c>
      <c r="AE28" s="17" t="s">
        <v>247</v>
      </c>
    </row>
    <row r="29" spans="1:31" x14ac:dyDescent="0.25">
      <c r="A29" t="s">
        <v>199</v>
      </c>
      <c r="B29" t="s">
        <v>200</v>
      </c>
      <c r="C29" t="s">
        <v>194</v>
      </c>
      <c r="D29" t="s">
        <v>195</v>
      </c>
      <c r="E29" t="s">
        <v>201</v>
      </c>
      <c r="F29" t="s">
        <v>202</v>
      </c>
      <c r="G29" t="s">
        <v>203</v>
      </c>
      <c r="H29" s="4"/>
      <c r="I29" s="1">
        <f t="shared" ca="1" si="3"/>
        <v>1486</v>
      </c>
      <c r="J29" s="1" t="str">
        <f t="shared" ca="1" si="4"/>
        <v>3. Mayor a 6 meses</v>
      </c>
      <c r="K29" t="str">
        <f t="shared" si="5"/>
        <v>NO</v>
      </c>
      <c r="L29" t="s">
        <v>228</v>
      </c>
      <c r="M29" t="s">
        <v>234</v>
      </c>
      <c r="N29" t="s">
        <v>230</v>
      </c>
      <c r="O29" t="s">
        <v>230</v>
      </c>
      <c r="P29" t="str">
        <f t="shared" si="6"/>
        <v>EVER RUBÉN VIDAL BÉJARPrincipios de seguridadEVALUACION</v>
      </c>
      <c r="Q29" t="str">
        <f>BASE[[#This Row],[NombresCalificado]]&amp;BASE[[#This Row],[TipoEvaluacion]]</f>
        <v>EVER RUBÉN VIDAL BÉJAREVALUACION</v>
      </c>
      <c r="R29">
        <v>2</v>
      </c>
      <c r="S29" t="s">
        <v>4</v>
      </c>
      <c r="T29" t="s">
        <v>246</v>
      </c>
      <c r="U29" s="17">
        <v>1</v>
      </c>
      <c r="V29" s="17" t="str" cm="1">
        <f t="array" ref="V29">_xlfn.IFS(U29=0,"Prenovato",U29=1,"Novato",U29=2,"Principiante avanzado",U29=3,"Competente",U29=4,"Proficiente",U29=5,"Master")</f>
        <v>Novato</v>
      </c>
      <c r="W29" s="17">
        <v>2</v>
      </c>
      <c r="X29" s="17" t="str" cm="1">
        <f t="array" ref="X29">_xlfn.IFS(W29=0,"No evidenciado",W29=1,"Novato",W29=2,"Principiante avanzado",W29=3,"Competente",W29=4,"Proficiente",W29=5,"Master")</f>
        <v>Principiante avanzado</v>
      </c>
      <c r="Y29" s="17">
        <v>2</v>
      </c>
      <c r="Z29" s="17" t="str" cm="1">
        <f t="array" ref="Z29">_xlfn.IFS(Y29=0,"No evidenciado",Y29=1,"Novato",Y29=2,"Principiante avanzado",Y29=3,"Competente",Y29=4,"Proficiente",Y29=5,"Master")</f>
        <v>Principiante avanzado</v>
      </c>
      <c r="AA29" s="17">
        <v>2</v>
      </c>
      <c r="AB29" s="17" t="str" cm="1">
        <f t="array" ref="AB29">_xlfn.IFS(AA29=0,"No evidenciado",AA29=1,"Novato",AA29=2,"Principiante avanzado",AA29=3,"Competente",AA29=4,"Proficiente",AA29=5,"Master")</f>
        <v>Principiante avanzado</v>
      </c>
      <c r="AC29" s="17">
        <v>1</v>
      </c>
      <c r="AD29" s="17" t="str" cm="1">
        <f t="array" ref="AD29">_xlfn.IFS(AC29=0,"Prenovato",AC29=1,"Novato",AC29=2,"Principiante avanzado",AC29=3,"Competente",AC29=4,"Proficiente",AC29=5,"Master")</f>
        <v>Novato</v>
      </c>
      <c r="AE29" s="17" t="s">
        <v>247</v>
      </c>
    </row>
    <row r="30" spans="1:31" x14ac:dyDescent="0.25">
      <c r="A30" t="s">
        <v>199</v>
      </c>
      <c r="B30" t="s">
        <v>200</v>
      </c>
      <c r="C30" t="s">
        <v>194</v>
      </c>
      <c r="D30" t="s">
        <v>195</v>
      </c>
      <c r="E30" t="s">
        <v>204</v>
      </c>
      <c r="F30" t="s">
        <v>205</v>
      </c>
      <c r="G30" t="s">
        <v>206</v>
      </c>
      <c r="H30" s="4"/>
      <c r="I30" s="1">
        <f t="shared" ca="1" si="3"/>
        <v>1486</v>
      </c>
      <c r="J30" s="1" t="str">
        <f t="shared" ca="1" si="4"/>
        <v>3. Mayor a 6 meses</v>
      </c>
      <c r="K30" t="str">
        <f t="shared" si="5"/>
        <v>NO</v>
      </c>
      <c r="L30" t="s">
        <v>228</v>
      </c>
      <c r="M30" t="s">
        <v>245</v>
      </c>
      <c r="N30" t="s">
        <v>236</v>
      </c>
      <c r="O30" t="s">
        <v>236</v>
      </c>
      <c r="P30" t="str">
        <f t="shared" si="6"/>
        <v>JIMMY LEONEL JARAMILLO RESURRECCIÓNEcosistema BCPEVALUACION</v>
      </c>
      <c r="Q30" t="str">
        <f>BASE[[#This Row],[NombresCalificado]]&amp;BASE[[#This Row],[TipoEvaluacion]]</f>
        <v>JIMMY LEONEL JARAMILLO RESURRECCIÓNEVALUACION</v>
      </c>
      <c r="R30">
        <v>1</v>
      </c>
      <c r="S30" t="s">
        <v>6</v>
      </c>
      <c r="T30" t="s">
        <v>246</v>
      </c>
      <c r="U30" s="17">
        <v>1</v>
      </c>
      <c r="V30" s="17" t="str" cm="1">
        <f t="array" ref="V30">_xlfn.IFS(U30=0,"Prenovato",U30=1,"Novato",U30=2,"Principiante avanzado",U30=3,"Competente",U30=4,"Proficiente",U30=5,"Master")</f>
        <v>Novato</v>
      </c>
      <c r="W30" s="17">
        <v>2</v>
      </c>
      <c r="X30" s="17" t="str" cm="1">
        <f t="array" ref="X30">_xlfn.IFS(W30=0,"No evidenciado",W30=1,"Novato",W30=2,"Principiante avanzado",W30=3,"Competente",W30=4,"Proficiente",W30=5,"Master")</f>
        <v>Principiante avanzado</v>
      </c>
      <c r="Y30" s="17">
        <v>2</v>
      </c>
      <c r="Z30" s="17" t="str" cm="1">
        <f t="array" ref="Z30">_xlfn.IFS(Y30=0,"No evidenciado",Y30=1,"Novato",Y30=2,"Principiante avanzado",Y30=3,"Competente",Y30=4,"Proficiente",Y30=5,"Master")</f>
        <v>Principiante avanzado</v>
      </c>
      <c r="AA30" s="17">
        <v>2</v>
      </c>
      <c r="AB30" s="17" t="str" cm="1">
        <f t="array" ref="AB30">_xlfn.IFS(AA30=0,"No evidenciado",AA30=1,"Novato",AA30=2,"Principiante avanzado",AA30=3,"Competente",AA30=4,"Proficiente",AA30=5,"Master")</f>
        <v>Principiante avanzado</v>
      </c>
      <c r="AC30" s="17">
        <v>1</v>
      </c>
      <c r="AD30" s="17" t="str" cm="1">
        <f t="array" ref="AD30">_xlfn.IFS(AC30=0,"Prenovato",AC30=1,"Novato",AC30=2,"Principiante avanzado",AC30=3,"Competente",AC30=4,"Proficiente",AC30=5,"Master")</f>
        <v>Novato</v>
      </c>
      <c r="AE30" s="17" t="s">
        <v>247</v>
      </c>
    </row>
    <row r="31" spans="1:31" x14ac:dyDescent="0.25">
      <c r="A31" t="s">
        <v>199</v>
      </c>
      <c r="B31" t="s">
        <v>200</v>
      </c>
      <c r="C31" t="s">
        <v>194</v>
      </c>
      <c r="D31" t="s">
        <v>195</v>
      </c>
      <c r="E31" t="s">
        <v>204</v>
      </c>
      <c r="F31" t="s">
        <v>205</v>
      </c>
      <c r="G31" t="s">
        <v>206</v>
      </c>
      <c r="H31" s="4"/>
      <c r="I31" s="1">
        <f t="shared" ca="1" si="3"/>
        <v>1486</v>
      </c>
      <c r="J31" s="1" t="str">
        <f t="shared" ca="1" si="4"/>
        <v>3. Mayor a 6 meses</v>
      </c>
      <c r="K31" t="str">
        <f t="shared" si="5"/>
        <v>NO</v>
      </c>
      <c r="L31" t="s">
        <v>228</v>
      </c>
      <c r="M31" t="s">
        <v>235</v>
      </c>
      <c r="N31" t="s">
        <v>236</v>
      </c>
      <c r="O31" t="s">
        <v>236</v>
      </c>
      <c r="P31" t="str">
        <f t="shared" si="6"/>
        <v>JIMMY LEONEL JARAMILLO RESURRECCIÓNDiseño de Arq. SolucionesEVALUACION</v>
      </c>
      <c r="Q31" t="str">
        <f>BASE[[#This Row],[NombresCalificado]]&amp;BASE[[#This Row],[TipoEvaluacion]]</f>
        <v>JIMMY LEONEL JARAMILLO RESURRECCIÓNEVALUACION</v>
      </c>
      <c r="R31">
        <v>2</v>
      </c>
      <c r="S31" t="s">
        <v>4</v>
      </c>
      <c r="T31" t="s">
        <v>246</v>
      </c>
      <c r="U31" s="17">
        <v>1</v>
      </c>
      <c r="V31" s="17" t="str" cm="1">
        <f t="array" ref="V31">_xlfn.IFS(U31=0,"Prenovato",U31=1,"Novato",U31=2,"Principiante avanzado",U31=3,"Competente",U31=4,"Proficiente",U31=5,"Master")</f>
        <v>Novato</v>
      </c>
      <c r="W31" s="17">
        <v>2</v>
      </c>
      <c r="X31" s="17" t="str" cm="1">
        <f t="array" ref="X31">_xlfn.IFS(W31=0,"No evidenciado",W31=1,"Novato",W31=2,"Principiante avanzado",W31=3,"Competente",W31=4,"Proficiente",W31=5,"Master")</f>
        <v>Principiante avanzado</v>
      </c>
      <c r="Y31" s="17">
        <v>2</v>
      </c>
      <c r="Z31" s="17" t="str" cm="1">
        <f t="array" ref="Z31">_xlfn.IFS(Y31=0,"No evidenciado",Y31=1,"Novato",Y31=2,"Principiante avanzado",Y31=3,"Competente",Y31=4,"Proficiente",Y31=5,"Master")</f>
        <v>Principiante avanzado</v>
      </c>
      <c r="AA31" s="17">
        <v>2</v>
      </c>
      <c r="AB31" s="17" t="str" cm="1">
        <f t="array" ref="AB31">_xlfn.IFS(AA31=0,"No evidenciado",AA31=1,"Novato",AA31=2,"Principiante avanzado",AA31=3,"Competente",AA31=4,"Proficiente",AA31=5,"Master")</f>
        <v>Principiante avanzado</v>
      </c>
      <c r="AC31" s="17">
        <v>1</v>
      </c>
      <c r="AD31" s="17" t="str" cm="1">
        <f t="array" ref="AD31">_xlfn.IFS(AC31=0,"Prenovato",AC31=1,"Novato",AC31=2,"Principiante avanzado",AC31=3,"Competente",AC31=4,"Proficiente",AC31=5,"Master")</f>
        <v>Novato</v>
      </c>
      <c r="AE31" s="17" t="s">
        <v>247</v>
      </c>
    </row>
    <row r="32" spans="1:31" x14ac:dyDescent="0.25">
      <c r="A32" t="s">
        <v>199</v>
      </c>
      <c r="B32" t="s">
        <v>200</v>
      </c>
      <c r="C32" t="s">
        <v>194</v>
      </c>
      <c r="D32" t="s">
        <v>195</v>
      </c>
      <c r="E32" t="s">
        <v>204</v>
      </c>
      <c r="F32" t="s">
        <v>205</v>
      </c>
      <c r="G32" t="s">
        <v>206</v>
      </c>
      <c r="H32" s="4"/>
      <c r="I32" s="1">
        <f t="shared" ca="1" si="3"/>
        <v>1486</v>
      </c>
      <c r="J32" s="1" t="str">
        <f t="shared" ca="1" si="4"/>
        <v>3. Mayor a 6 meses</v>
      </c>
      <c r="K32" t="str">
        <f t="shared" si="5"/>
        <v>NO</v>
      </c>
      <c r="L32" t="s">
        <v>228</v>
      </c>
      <c r="M32" t="s">
        <v>243</v>
      </c>
      <c r="N32" t="s">
        <v>236</v>
      </c>
      <c r="O32" t="s">
        <v>236</v>
      </c>
      <c r="P32" t="str">
        <f t="shared" si="6"/>
        <v>JIMMY LEONEL JARAMILLO RESURRECCIÓNPatrones de Arq. SolucionesEVALUACION</v>
      </c>
      <c r="Q32" t="str">
        <f>BASE[[#This Row],[NombresCalificado]]&amp;BASE[[#This Row],[TipoEvaluacion]]</f>
        <v>JIMMY LEONEL JARAMILLO RESURRECCIÓNEVALUACION</v>
      </c>
      <c r="R32">
        <v>2</v>
      </c>
      <c r="S32" t="s">
        <v>4</v>
      </c>
      <c r="T32" t="s">
        <v>246</v>
      </c>
      <c r="U32" s="17">
        <v>1</v>
      </c>
      <c r="V32" s="17" t="str" cm="1">
        <f t="array" ref="V32">_xlfn.IFS(U32=0,"Prenovato",U32=1,"Novato",U32=2,"Principiante avanzado",U32=3,"Competente",U32=4,"Proficiente",U32=5,"Master")</f>
        <v>Novato</v>
      </c>
      <c r="W32" s="17">
        <v>2</v>
      </c>
      <c r="X32" s="17" t="str" cm="1">
        <f t="array" ref="X32">_xlfn.IFS(W32=0,"No evidenciado",W32=1,"Novato",W32=2,"Principiante avanzado",W32=3,"Competente",W32=4,"Proficiente",W32=5,"Master")</f>
        <v>Principiante avanzado</v>
      </c>
      <c r="Y32" s="17">
        <v>2</v>
      </c>
      <c r="Z32" s="17" t="str" cm="1">
        <f t="array" ref="Z32">_xlfn.IFS(Y32=0,"No evidenciado",Y32=1,"Novato",Y32=2,"Principiante avanzado",Y32=3,"Competente",Y32=4,"Proficiente",Y32=5,"Master")</f>
        <v>Principiante avanzado</v>
      </c>
      <c r="AA32" s="17">
        <v>2</v>
      </c>
      <c r="AB32" s="17" t="str" cm="1">
        <f t="array" ref="AB32">_xlfn.IFS(AA32=0,"No evidenciado",AA32=1,"Novato",AA32=2,"Principiante avanzado",AA32=3,"Competente",AA32=4,"Proficiente",AA32=5,"Master")</f>
        <v>Principiante avanzado</v>
      </c>
      <c r="AC32" s="17">
        <v>1</v>
      </c>
      <c r="AD32" s="17" t="str" cm="1">
        <f t="array" ref="AD32">_xlfn.IFS(AC32=0,"Prenovato",AC32=1,"Novato",AC32=2,"Principiante avanzado",AC32=3,"Competente",AC32=4,"Proficiente",AC32=5,"Master")</f>
        <v>Novato</v>
      </c>
      <c r="AE32" s="17" t="s">
        <v>247</v>
      </c>
    </row>
    <row r="33" spans="1:31" x14ac:dyDescent="0.25">
      <c r="A33" t="s">
        <v>199</v>
      </c>
      <c r="B33" t="s">
        <v>200</v>
      </c>
      <c r="C33" t="s">
        <v>194</v>
      </c>
      <c r="D33" t="s">
        <v>195</v>
      </c>
      <c r="E33" t="s">
        <v>204</v>
      </c>
      <c r="F33" t="s">
        <v>205</v>
      </c>
      <c r="G33" t="s">
        <v>206</v>
      </c>
      <c r="H33" s="4"/>
      <c r="I33" s="1">
        <f t="shared" ca="1" si="3"/>
        <v>1486</v>
      </c>
      <c r="J33" s="1" t="str">
        <f t="shared" ca="1" si="4"/>
        <v>3. Mayor a 6 meses</v>
      </c>
      <c r="K33" t="str">
        <f t="shared" si="5"/>
        <v>NO</v>
      </c>
      <c r="L33" t="s">
        <v>228</v>
      </c>
      <c r="M33" t="s">
        <v>237</v>
      </c>
      <c r="N33" t="s">
        <v>238</v>
      </c>
      <c r="O33" t="s">
        <v>230</v>
      </c>
      <c r="P33" t="str">
        <f t="shared" si="6"/>
        <v>JIMMY LEONEL JARAMILLO RESURRECCIÓNMicroservicios y APIsEVALUACION</v>
      </c>
      <c r="Q33" t="str">
        <f>BASE[[#This Row],[NombresCalificado]]&amp;BASE[[#This Row],[TipoEvaluacion]]</f>
        <v>JIMMY LEONEL JARAMILLO RESURRECCIÓNEVALUACION</v>
      </c>
      <c r="R33">
        <v>3</v>
      </c>
      <c r="S33" t="s">
        <v>5</v>
      </c>
      <c r="T33" t="s">
        <v>246</v>
      </c>
      <c r="U33" s="17">
        <v>1</v>
      </c>
      <c r="V33" s="17" t="str" cm="1">
        <f t="array" ref="V33">_xlfn.IFS(U33=0,"Prenovato",U33=1,"Novato",U33=2,"Principiante avanzado",U33=3,"Competente",U33=4,"Proficiente",U33=5,"Master")</f>
        <v>Novato</v>
      </c>
      <c r="W33" s="17">
        <v>2</v>
      </c>
      <c r="X33" s="17" t="str" cm="1">
        <f t="array" ref="X33">_xlfn.IFS(W33=0,"No evidenciado",W33=1,"Novato",W33=2,"Principiante avanzado",W33=3,"Competente",W33=4,"Proficiente",W33=5,"Master")</f>
        <v>Principiante avanzado</v>
      </c>
      <c r="Y33" s="17">
        <v>2</v>
      </c>
      <c r="Z33" s="17" t="str" cm="1">
        <f t="array" ref="Z33">_xlfn.IFS(Y33=0,"No evidenciado",Y33=1,"Novato",Y33=2,"Principiante avanzado",Y33=3,"Competente",Y33=4,"Proficiente",Y33=5,"Master")</f>
        <v>Principiante avanzado</v>
      </c>
      <c r="AA33" s="17">
        <v>2</v>
      </c>
      <c r="AB33" s="17" t="str" cm="1">
        <f t="array" ref="AB33">_xlfn.IFS(AA33=0,"No evidenciado",AA33=1,"Novato",AA33=2,"Principiante avanzado",AA33=3,"Competente",AA33=4,"Proficiente",AA33=5,"Master")</f>
        <v>Principiante avanzado</v>
      </c>
      <c r="AC33" s="17">
        <v>1</v>
      </c>
      <c r="AD33" s="17" t="str" cm="1">
        <f t="array" ref="AD33">_xlfn.IFS(AC33=0,"Prenovato",AC33=1,"Novato",AC33=2,"Principiante avanzado",AC33=3,"Competente",AC33=4,"Proficiente",AC33=5,"Master")</f>
        <v>Novato</v>
      </c>
      <c r="AE33" s="17" t="s">
        <v>247</v>
      </c>
    </row>
    <row r="34" spans="1:31" x14ac:dyDescent="0.25">
      <c r="A34" t="s">
        <v>199</v>
      </c>
      <c r="B34" t="s">
        <v>200</v>
      </c>
      <c r="C34" t="s">
        <v>194</v>
      </c>
      <c r="D34" t="s">
        <v>195</v>
      </c>
      <c r="E34" t="s">
        <v>204</v>
      </c>
      <c r="F34" t="s">
        <v>205</v>
      </c>
      <c r="G34" t="s">
        <v>206</v>
      </c>
      <c r="H34" s="4"/>
      <c r="I34" s="1">
        <f t="shared" ca="1" si="3"/>
        <v>1486</v>
      </c>
      <c r="J34" s="1" t="str">
        <f t="shared" ca="1" si="4"/>
        <v>3. Mayor a 6 meses</v>
      </c>
      <c r="K34" t="str">
        <f t="shared" si="5"/>
        <v>NO</v>
      </c>
      <c r="L34" t="s">
        <v>228</v>
      </c>
      <c r="M34" t="s">
        <v>244</v>
      </c>
      <c r="N34" t="s">
        <v>238</v>
      </c>
      <c r="O34" t="s">
        <v>230</v>
      </c>
      <c r="P34" t="str">
        <f t="shared" si="6"/>
        <v>JIMMY LEONEL JARAMILLO RESURRECCIÓNIngeniería de softwareEVALUACION</v>
      </c>
      <c r="Q34" t="str">
        <f>BASE[[#This Row],[NombresCalificado]]&amp;BASE[[#This Row],[TipoEvaluacion]]</f>
        <v>JIMMY LEONEL JARAMILLO RESURRECCIÓNEVALUACION</v>
      </c>
      <c r="R34">
        <v>3</v>
      </c>
      <c r="S34" t="s">
        <v>5</v>
      </c>
      <c r="T34" t="s">
        <v>246</v>
      </c>
      <c r="U34" s="17">
        <v>1</v>
      </c>
      <c r="V34" s="17" t="str" cm="1">
        <f t="array" ref="V34">_xlfn.IFS(U34=0,"Prenovato",U34=1,"Novato",U34=2,"Principiante avanzado",U34=3,"Competente",U34=4,"Proficiente",U34=5,"Master")</f>
        <v>Novato</v>
      </c>
      <c r="W34" s="17">
        <v>2</v>
      </c>
      <c r="X34" s="17" t="str" cm="1">
        <f t="array" ref="X34">_xlfn.IFS(W34=0,"No evidenciado",W34=1,"Novato",W34=2,"Principiante avanzado",W34=3,"Competente",W34=4,"Proficiente",W34=5,"Master")</f>
        <v>Principiante avanzado</v>
      </c>
      <c r="Y34" s="17">
        <v>2</v>
      </c>
      <c r="Z34" s="17" t="str" cm="1">
        <f t="array" ref="Z34">_xlfn.IFS(Y34=0,"No evidenciado",Y34=1,"Novato",Y34=2,"Principiante avanzado",Y34=3,"Competente",Y34=4,"Proficiente",Y34=5,"Master")</f>
        <v>Principiante avanzado</v>
      </c>
      <c r="AA34" s="17">
        <v>2</v>
      </c>
      <c r="AB34" s="17" t="str" cm="1">
        <f t="array" ref="AB34">_xlfn.IFS(AA34=0,"No evidenciado",AA34=1,"Novato",AA34=2,"Principiante avanzado",AA34=3,"Competente",AA34=4,"Proficiente",AA34=5,"Master")</f>
        <v>Principiante avanzado</v>
      </c>
      <c r="AC34" s="17">
        <v>1</v>
      </c>
      <c r="AD34" s="17" t="str" cm="1">
        <f t="array" ref="AD34">_xlfn.IFS(AC34=0,"Prenovato",AC34=1,"Novato",AC34=2,"Principiante avanzado",AC34=3,"Competente",AC34=4,"Proficiente",AC34=5,"Master")</f>
        <v>Novato</v>
      </c>
      <c r="AE34" s="17" t="s">
        <v>247</v>
      </c>
    </row>
    <row r="35" spans="1:31" x14ac:dyDescent="0.25">
      <c r="A35" t="s">
        <v>199</v>
      </c>
      <c r="B35" t="s">
        <v>200</v>
      </c>
      <c r="C35" t="s">
        <v>194</v>
      </c>
      <c r="D35" t="s">
        <v>195</v>
      </c>
      <c r="E35" t="s">
        <v>204</v>
      </c>
      <c r="F35" t="s">
        <v>205</v>
      </c>
      <c r="G35" t="s">
        <v>206</v>
      </c>
      <c r="H35" s="4"/>
      <c r="I35" s="1">
        <f t="shared" ref="I35:I66" ca="1" si="7">DATEDIF(H35,TODAY(),"m")</f>
        <v>1486</v>
      </c>
      <c r="J35" s="1" t="str">
        <f t="shared" ref="J35:J66" ca="1" si="8">IF(I35&lt;=3,"1. Menor o igual a 3 meses",IF(I35&lt;=6,"2. Entre 4 - 6 meses","3. Mayor a 6 meses"))</f>
        <v>3. Mayor a 6 meses</v>
      </c>
      <c r="K35" t="str">
        <f t="shared" ref="K35:K66" si="9">IF(COUNTIFS($E$2:$E$113,E35,$O$2:$O$113,"PRINCIPAL",$R$2:$R$113,0)&gt;0,"SI","NO")</f>
        <v>NO</v>
      </c>
      <c r="L35" t="s">
        <v>228</v>
      </c>
      <c r="M35" t="s">
        <v>241</v>
      </c>
      <c r="N35" t="s">
        <v>230</v>
      </c>
      <c r="O35" t="s">
        <v>230</v>
      </c>
      <c r="P35" t="str">
        <f t="shared" ref="P35:P66" si="10">F35&amp;M35&amp;AE35</f>
        <v>JIMMY LEONEL JARAMILLO RESURRECCIÓNFrameworks de arquitectura empresarialEVALUACION</v>
      </c>
      <c r="Q35" t="str">
        <f>BASE[[#This Row],[NombresCalificado]]&amp;BASE[[#This Row],[TipoEvaluacion]]</f>
        <v>JIMMY LEONEL JARAMILLO RESURRECCIÓNEVALUACION</v>
      </c>
      <c r="R35">
        <v>2</v>
      </c>
      <c r="S35" t="s">
        <v>4</v>
      </c>
      <c r="T35" t="s">
        <v>246</v>
      </c>
      <c r="U35" s="17">
        <v>1</v>
      </c>
      <c r="V35" s="17" t="str" cm="1">
        <f t="array" ref="V35">_xlfn.IFS(U35=0,"Prenovato",U35=1,"Novato",U35=2,"Principiante avanzado",U35=3,"Competente",U35=4,"Proficiente",U35=5,"Master")</f>
        <v>Novato</v>
      </c>
      <c r="W35" s="17">
        <v>2</v>
      </c>
      <c r="X35" s="17" t="str" cm="1">
        <f t="array" ref="X35">_xlfn.IFS(W35=0,"No evidenciado",W35=1,"Novato",W35=2,"Principiante avanzado",W35=3,"Competente",W35=4,"Proficiente",W35=5,"Master")</f>
        <v>Principiante avanzado</v>
      </c>
      <c r="Y35" s="17">
        <v>2</v>
      </c>
      <c r="Z35" s="17" t="str" cm="1">
        <f t="array" ref="Z35">_xlfn.IFS(Y35=0,"No evidenciado",Y35=1,"Novato",Y35=2,"Principiante avanzado",Y35=3,"Competente",Y35=4,"Proficiente",Y35=5,"Master")</f>
        <v>Principiante avanzado</v>
      </c>
      <c r="AA35" s="17">
        <v>2</v>
      </c>
      <c r="AB35" s="17" t="str" cm="1">
        <f t="array" ref="AB35">_xlfn.IFS(AA35=0,"No evidenciado",AA35=1,"Novato",AA35=2,"Principiante avanzado",AA35=3,"Competente",AA35=4,"Proficiente",AA35=5,"Master")</f>
        <v>Principiante avanzado</v>
      </c>
      <c r="AC35" s="17">
        <v>1</v>
      </c>
      <c r="AD35" s="17" t="str" cm="1">
        <f t="array" ref="AD35">_xlfn.IFS(AC35=0,"Prenovato",AC35=1,"Novato",AC35=2,"Principiante avanzado",AC35=3,"Competente",AC35=4,"Proficiente",AC35=5,"Master")</f>
        <v>Novato</v>
      </c>
      <c r="AE35" s="17" t="s">
        <v>247</v>
      </c>
    </row>
    <row r="36" spans="1:31" x14ac:dyDescent="0.25">
      <c r="A36" t="s">
        <v>199</v>
      </c>
      <c r="B36" t="s">
        <v>200</v>
      </c>
      <c r="C36" t="s">
        <v>194</v>
      </c>
      <c r="D36" t="s">
        <v>195</v>
      </c>
      <c r="E36" t="s">
        <v>204</v>
      </c>
      <c r="F36" t="s">
        <v>205</v>
      </c>
      <c r="G36" t="s">
        <v>206</v>
      </c>
      <c r="H36" s="4"/>
      <c r="I36" s="1">
        <f t="shared" ca="1" si="7"/>
        <v>1486</v>
      </c>
      <c r="J36" s="1" t="str">
        <f t="shared" ca="1" si="8"/>
        <v>3. Mayor a 6 meses</v>
      </c>
      <c r="K36" t="str">
        <f t="shared" si="9"/>
        <v>NO</v>
      </c>
      <c r="L36" t="s">
        <v>228</v>
      </c>
      <c r="M36" t="s">
        <v>234</v>
      </c>
      <c r="N36" t="s">
        <v>230</v>
      </c>
      <c r="O36" t="s">
        <v>230</v>
      </c>
      <c r="P36" t="str">
        <f t="shared" si="10"/>
        <v>JIMMY LEONEL JARAMILLO RESURRECCIÓNPrincipios de seguridadEVALUACION</v>
      </c>
      <c r="Q36" t="str">
        <f>BASE[[#This Row],[NombresCalificado]]&amp;BASE[[#This Row],[TipoEvaluacion]]</f>
        <v>JIMMY LEONEL JARAMILLO RESURRECCIÓNEVALUACION</v>
      </c>
      <c r="R36">
        <v>2</v>
      </c>
      <c r="S36" t="s">
        <v>4</v>
      </c>
      <c r="T36" t="s">
        <v>246</v>
      </c>
      <c r="U36" s="17">
        <v>1</v>
      </c>
      <c r="V36" s="17" t="str" cm="1">
        <f t="array" ref="V36">_xlfn.IFS(U36=0,"Prenovato",U36=1,"Novato",U36=2,"Principiante avanzado",U36=3,"Competente",U36=4,"Proficiente",U36=5,"Master")</f>
        <v>Novato</v>
      </c>
      <c r="W36" s="17">
        <v>2</v>
      </c>
      <c r="X36" s="17" t="str" cm="1">
        <f t="array" ref="X36">_xlfn.IFS(W36=0,"No evidenciado",W36=1,"Novato",W36=2,"Principiante avanzado",W36=3,"Competente",W36=4,"Proficiente",W36=5,"Master")</f>
        <v>Principiante avanzado</v>
      </c>
      <c r="Y36" s="17">
        <v>2</v>
      </c>
      <c r="Z36" s="17" t="str" cm="1">
        <f t="array" ref="Z36">_xlfn.IFS(Y36=0,"No evidenciado",Y36=1,"Novato",Y36=2,"Principiante avanzado",Y36=3,"Competente",Y36=4,"Proficiente",Y36=5,"Master")</f>
        <v>Principiante avanzado</v>
      </c>
      <c r="AA36" s="17">
        <v>2</v>
      </c>
      <c r="AB36" s="17" t="str" cm="1">
        <f t="array" ref="AB36">_xlfn.IFS(AA36=0,"No evidenciado",AA36=1,"Novato",AA36=2,"Principiante avanzado",AA36=3,"Competente",AA36=4,"Proficiente",AA36=5,"Master")</f>
        <v>Principiante avanzado</v>
      </c>
      <c r="AC36" s="17">
        <v>1</v>
      </c>
      <c r="AD36" s="17" t="str" cm="1">
        <f t="array" ref="AD36">_xlfn.IFS(AC36=0,"Prenovato",AC36=1,"Novato",AC36=2,"Principiante avanzado",AC36=3,"Competente",AC36=4,"Proficiente",AC36=5,"Master")</f>
        <v>Novato</v>
      </c>
      <c r="AE36" s="17" t="s">
        <v>247</v>
      </c>
    </row>
    <row r="37" spans="1:31" x14ac:dyDescent="0.25">
      <c r="A37" t="s">
        <v>199</v>
      </c>
      <c r="B37" t="s">
        <v>200</v>
      </c>
      <c r="C37" t="s">
        <v>194</v>
      </c>
      <c r="D37" t="s">
        <v>195</v>
      </c>
      <c r="E37" t="s">
        <v>204</v>
      </c>
      <c r="F37" t="s">
        <v>205</v>
      </c>
      <c r="G37" t="s">
        <v>206</v>
      </c>
      <c r="H37" s="4"/>
      <c r="I37" s="1">
        <f t="shared" ca="1" si="7"/>
        <v>1486</v>
      </c>
      <c r="J37" s="1" t="str">
        <f t="shared" ca="1" si="8"/>
        <v>3. Mayor a 6 meses</v>
      </c>
      <c r="K37" t="str">
        <f t="shared" si="9"/>
        <v>NO</v>
      </c>
      <c r="L37" t="s">
        <v>228</v>
      </c>
      <c r="M37" t="s">
        <v>233</v>
      </c>
      <c r="N37" t="s">
        <v>230</v>
      </c>
      <c r="O37" t="s">
        <v>230</v>
      </c>
      <c r="P37" t="str">
        <f t="shared" si="10"/>
        <v>JIMMY LEONEL JARAMILLO RESURRECCIÓNPatrones de Arq. DatosEVALUACION</v>
      </c>
      <c r="Q37" t="str">
        <f>BASE[[#This Row],[NombresCalificado]]&amp;BASE[[#This Row],[TipoEvaluacion]]</f>
        <v>JIMMY LEONEL JARAMILLO RESURRECCIÓNEVALUACION</v>
      </c>
      <c r="R37">
        <v>2</v>
      </c>
      <c r="S37" t="s">
        <v>4</v>
      </c>
      <c r="T37" t="s">
        <v>246</v>
      </c>
      <c r="U37" s="17">
        <v>1</v>
      </c>
      <c r="V37" s="17" t="str" cm="1">
        <f t="array" ref="V37">_xlfn.IFS(U37=0,"Prenovato",U37=1,"Novato",U37=2,"Principiante avanzado",U37=3,"Competente",U37=4,"Proficiente",U37=5,"Master")</f>
        <v>Novato</v>
      </c>
      <c r="W37" s="17">
        <v>2</v>
      </c>
      <c r="X37" s="17" t="str" cm="1">
        <f t="array" ref="X37">_xlfn.IFS(W37=0,"No evidenciado",W37=1,"Novato",W37=2,"Principiante avanzado",W37=3,"Competente",W37=4,"Proficiente",W37=5,"Master")</f>
        <v>Principiante avanzado</v>
      </c>
      <c r="Y37" s="17">
        <v>2</v>
      </c>
      <c r="Z37" s="17" t="str" cm="1">
        <f t="array" ref="Z37">_xlfn.IFS(Y37=0,"No evidenciado",Y37=1,"Novato",Y37=2,"Principiante avanzado",Y37=3,"Competente",Y37=4,"Proficiente",Y37=5,"Master")</f>
        <v>Principiante avanzado</v>
      </c>
      <c r="AA37" s="17">
        <v>2</v>
      </c>
      <c r="AB37" s="17" t="str" cm="1">
        <f t="array" ref="AB37">_xlfn.IFS(AA37=0,"No evidenciado",AA37=1,"Novato",AA37=2,"Principiante avanzado",AA37=3,"Competente",AA37=4,"Proficiente",AA37=5,"Master")</f>
        <v>Principiante avanzado</v>
      </c>
      <c r="AC37" s="17">
        <v>1</v>
      </c>
      <c r="AD37" s="17" t="str" cm="1">
        <f t="array" ref="AD37">_xlfn.IFS(AC37=0,"Prenovato",AC37=1,"Novato",AC37=2,"Principiante avanzado",AC37=3,"Competente",AC37=4,"Proficiente",AC37=5,"Master")</f>
        <v>Novato</v>
      </c>
      <c r="AE37" s="17" t="s">
        <v>247</v>
      </c>
    </row>
    <row r="38" spans="1:31" x14ac:dyDescent="0.25">
      <c r="A38" t="s">
        <v>199</v>
      </c>
      <c r="B38" t="s">
        <v>200</v>
      </c>
      <c r="C38" t="s">
        <v>194</v>
      </c>
      <c r="D38" t="s">
        <v>195</v>
      </c>
      <c r="E38" t="s">
        <v>204</v>
      </c>
      <c r="F38" t="s">
        <v>205</v>
      </c>
      <c r="G38" t="s">
        <v>206</v>
      </c>
      <c r="H38" s="4"/>
      <c r="I38" s="1">
        <f t="shared" ca="1" si="7"/>
        <v>1486</v>
      </c>
      <c r="J38" s="1" t="str">
        <f t="shared" ca="1" si="8"/>
        <v>3. Mayor a 6 meses</v>
      </c>
      <c r="K38" t="str">
        <f t="shared" si="9"/>
        <v>NO</v>
      </c>
      <c r="L38" t="s">
        <v>228</v>
      </c>
      <c r="M38" t="s">
        <v>239</v>
      </c>
      <c r="N38" t="s">
        <v>236</v>
      </c>
      <c r="O38" t="s">
        <v>236</v>
      </c>
      <c r="P38" t="str">
        <f t="shared" si="10"/>
        <v>JIMMY LEONEL JARAMILLO RESURRECCIÓNPlataformasEVALUACION</v>
      </c>
      <c r="Q38" t="str">
        <f>BASE[[#This Row],[NombresCalificado]]&amp;BASE[[#This Row],[TipoEvaluacion]]</f>
        <v>JIMMY LEONEL JARAMILLO RESURRECCIÓNEVALUACION</v>
      </c>
      <c r="R38">
        <v>2</v>
      </c>
      <c r="S38" t="s">
        <v>4</v>
      </c>
      <c r="T38" t="s">
        <v>246</v>
      </c>
      <c r="U38" s="17">
        <v>1</v>
      </c>
      <c r="V38" s="17" t="str" cm="1">
        <f t="array" ref="V38">_xlfn.IFS(U38=0,"Prenovato",U38=1,"Novato",U38=2,"Principiante avanzado",U38=3,"Competente",U38=4,"Proficiente",U38=5,"Master")</f>
        <v>Novato</v>
      </c>
      <c r="W38" s="17">
        <v>2</v>
      </c>
      <c r="X38" s="17" t="str" cm="1">
        <f t="array" ref="X38">_xlfn.IFS(W38=0,"No evidenciado",W38=1,"Novato",W38=2,"Principiante avanzado",W38=3,"Competente",W38=4,"Proficiente",W38=5,"Master")</f>
        <v>Principiante avanzado</v>
      </c>
      <c r="Y38" s="17">
        <v>2</v>
      </c>
      <c r="Z38" s="17" t="str" cm="1">
        <f t="array" ref="Z38">_xlfn.IFS(Y38=0,"No evidenciado",Y38=1,"Novato",Y38=2,"Principiante avanzado",Y38=3,"Competente",Y38=4,"Proficiente",Y38=5,"Master")</f>
        <v>Principiante avanzado</v>
      </c>
      <c r="AA38" s="17">
        <v>2</v>
      </c>
      <c r="AB38" s="17" t="str" cm="1">
        <f t="array" ref="AB38">_xlfn.IFS(AA38=0,"No evidenciado",AA38=1,"Novato",AA38=2,"Principiante avanzado",AA38=3,"Competente",AA38=4,"Proficiente",AA38=5,"Master")</f>
        <v>Principiante avanzado</v>
      </c>
      <c r="AC38" s="17">
        <v>1</v>
      </c>
      <c r="AD38" s="17" t="str" cm="1">
        <f t="array" ref="AD38">_xlfn.IFS(AC38=0,"Prenovato",AC38=1,"Novato",AC38=2,"Principiante avanzado",AC38=3,"Competente",AC38=4,"Proficiente",AC38=5,"Master")</f>
        <v>Novato</v>
      </c>
      <c r="AE38" s="17" t="s">
        <v>247</v>
      </c>
    </row>
    <row r="39" spans="1:31" x14ac:dyDescent="0.25">
      <c r="A39" t="s">
        <v>199</v>
      </c>
      <c r="B39" t="s">
        <v>200</v>
      </c>
      <c r="C39" t="s">
        <v>194</v>
      </c>
      <c r="D39" t="s">
        <v>195</v>
      </c>
      <c r="E39" t="s">
        <v>204</v>
      </c>
      <c r="F39" t="s">
        <v>205</v>
      </c>
      <c r="G39" t="s">
        <v>206</v>
      </c>
      <c r="H39" s="4"/>
      <c r="I39" s="1">
        <f t="shared" ca="1" si="7"/>
        <v>1486</v>
      </c>
      <c r="J39" s="1" t="str">
        <f t="shared" ca="1" si="8"/>
        <v>3. Mayor a 6 meses</v>
      </c>
      <c r="K39" t="str">
        <f t="shared" si="9"/>
        <v>NO</v>
      </c>
      <c r="L39" t="s">
        <v>228</v>
      </c>
      <c r="M39" t="s">
        <v>240</v>
      </c>
      <c r="N39" t="s">
        <v>238</v>
      </c>
      <c r="O39" t="s">
        <v>230</v>
      </c>
      <c r="P39" t="str">
        <f t="shared" si="10"/>
        <v>JIMMY LEONEL JARAMILLO RESURRECCIÓNOpen BankingEVALUACION</v>
      </c>
      <c r="Q39" t="str">
        <f>BASE[[#This Row],[NombresCalificado]]&amp;BASE[[#This Row],[TipoEvaluacion]]</f>
        <v>JIMMY LEONEL JARAMILLO RESURRECCIÓNEVALUACION</v>
      </c>
      <c r="R39">
        <v>1</v>
      </c>
      <c r="S39" t="s">
        <v>6</v>
      </c>
      <c r="T39" t="s">
        <v>246</v>
      </c>
      <c r="U39" s="17">
        <v>1</v>
      </c>
      <c r="V39" s="17" t="str" cm="1">
        <f t="array" ref="V39">_xlfn.IFS(U39=0,"Prenovato",U39=1,"Novato",U39=2,"Principiante avanzado",U39=3,"Competente",U39=4,"Proficiente",U39=5,"Master")</f>
        <v>Novato</v>
      </c>
      <c r="W39" s="17">
        <v>2</v>
      </c>
      <c r="X39" s="17" t="str" cm="1">
        <f t="array" ref="X39">_xlfn.IFS(W39=0,"No evidenciado",W39=1,"Novato",W39=2,"Principiante avanzado",W39=3,"Competente",W39=4,"Proficiente",W39=5,"Master")</f>
        <v>Principiante avanzado</v>
      </c>
      <c r="Y39" s="17">
        <v>2</v>
      </c>
      <c r="Z39" s="17" t="str" cm="1">
        <f t="array" ref="Z39">_xlfn.IFS(Y39=0,"No evidenciado",Y39=1,"Novato",Y39=2,"Principiante avanzado",Y39=3,"Competente",Y39=4,"Proficiente",Y39=5,"Master")</f>
        <v>Principiante avanzado</v>
      </c>
      <c r="AA39" s="17">
        <v>2</v>
      </c>
      <c r="AB39" s="17" t="str" cm="1">
        <f t="array" ref="AB39">_xlfn.IFS(AA39=0,"No evidenciado",AA39=1,"Novato",AA39=2,"Principiante avanzado",AA39=3,"Competente",AA39=4,"Proficiente",AA39=5,"Master")</f>
        <v>Principiante avanzado</v>
      </c>
      <c r="AC39" s="17">
        <v>1</v>
      </c>
      <c r="AD39" s="17" t="str" cm="1">
        <f t="array" ref="AD39">_xlfn.IFS(AC39=0,"Prenovato",AC39=1,"Novato",AC39=2,"Principiante avanzado",AC39=3,"Competente",AC39=4,"Proficiente",AC39=5,"Master")</f>
        <v>Novato</v>
      </c>
      <c r="AE39" s="17" t="s">
        <v>247</v>
      </c>
    </row>
    <row r="40" spans="1:31" x14ac:dyDescent="0.25">
      <c r="A40" t="s">
        <v>199</v>
      </c>
      <c r="B40" t="s">
        <v>200</v>
      </c>
      <c r="C40" t="s">
        <v>194</v>
      </c>
      <c r="D40" t="s">
        <v>195</v>
      </c>
      <c r="E40" t="s">
        <v>204</v>
      </c>
      <c r="F40" t="s">
        <v>205</v>
      </c>
      <c r="G40" t="s">
        <v>206</v>
      </c>
      <c r="H40" s="4"/>
      <c r="I40" s="1">
        <f t="shared" ca="1" si="7"/>
        <v>1486</v>
      </c>
      <c r="J40" s="1" t="str">
        <f t="shared" ca="1" si="8"/>
        <v>3. Mayor a 6 meses</v>
      </c>
      <c r="K40" t="str">
        <f t="shared" si="9"/>
        <v>NO</v>
      </c>
      <c r="L40" t="s">
        <v>228</v>
      </c>
      <c r="M40" t="s">
        <v>229</v>
      </c>
      <c r="N40" t="s">
        <v>230</v>
      </c>
      <c r="O40" t="s">
        <v>230</v>
      </c>
      <c r="P40" t="str">
        <f t="shared" si="10"/>
        <v>JIMMY LEONEL JARAMILLO RESURRECCIÓNCloudEVALUACION</v>
      </c>
      <c r="Q40" t="str">
        <f>BASE[[#This Row],[NombresCalificado]]&amp;BASE[[#This Row],[TipoEvaluacion]]</f>
        <v>JIMMY LEONEL JARAMILLO RESURRECCIÓNEVALUACION</v>
      </c>
      <c r="R40">
        <v>3</v>
      </c>
      <c r="S40" t="s">
        <v>5</v>
      </c>
      <c r="T40" t="s">
        <v>246</v>
      </c>
      <c r="U40" s="17">
        <v>1</v>
      </c>
      <c r="V40" s="17" t="str" cm="1">
        <f t="array" ref="V40">_xlfn.IFS(U40=0,"Prenovato",U40=1,"Novato",U40=2,"Principiante avanzado",U40=3,"Competente",U40=4,"Proficiente",U40=5,"Master")</f>
        <v>Novato</v>
      </c>
      <c r="W40" s="17">
        <v>2</v>
      </c>
      <c r="X40" s="17" t="str" cm="1">
        <f t="array" ref="X40">_xlfn.IFS(W40=0,"No evidenciado",W40=1,"Novato",W40=2,"Principiante avanzado",W40=3,"Competente",W40=4,"Proficiente",W40=5,"Master")</f>
        <v>Principiante avanzado</v>
      </c>
      <c r="Y40" s="17">
        <v>2</v>
      </c>
      <c r="Z40" s="17" t="str" cm="1">
        <f t="array" ref="Z40">_xlfn.IFS(Y40=0,"No evidenciado",Y40=1,"Novato",Y40=2,"Principiante avanzado",Y40=3,"Competente",Y40=4,"Proficiente",Y40=5,"Master")</f>
        <v>Principiante avanzado</v>
      </c>
      <c r="AA40" s="17">
        <v>2</v>
      </c>
      <c r="AB40" s="17" t="str" cm="1">
        <f t="array" ref="AB40">_xlfn.IFS(AA40=0,"No evidenciado",AA40=1,"Novato",AA40=2,"Principiante avanzado",AA40=3,"Competente",AA40=4,"Proficiente",AA40=5,"Master")</f>
        <v>Principiante avanzado</v>
      </c>
      <c r="AC40" s="17">
        <v>1</v>
      </c>
      <c r="AD40" s="17" t="str" cm="1">
        <f t="array" ref="AD40">_xlfn.IFS(AC40=0,"Prenovato",AC40=1,"Novato",AC40=2,"Principiante avanzado",AC40=3,"Competente",AC40=4,"Proficiente",AC40=5,"Master")</f>
        <v>Novato</v>
      </c>
      <c r="AE40" s="17" t="s">
        <v>247</v>
      </c>
    </row>
    <row r="41" spans="1:31" x14ac:dyDescent="0.25">
      <c r="A41" t="s">
        <v>199</v>
      </c>
      <c r="B41" t="s">
        <v>200</v>
      </c>
      <c r="C41" t="s">
        <v>194</v>
      </c>
      <c r="D41" t="s">
        <v>195</v>
      </c>
      <c r="E41" t="s">
        <v>204</v>
      </c>
      <c r="F41" t="s">
        <v>205</v>
      </c>
      <c r="G41" t="s">
        <v>206</v>
      </c>
      <c r="H41" s="4"/>
      <c r="I41" s="1">
        <f t="shared" ca="1" si="7"/>
        <v>1486</v>
      </c>
      <c r="J41" s="1" t="str">
        <f t="shared" ca="1" si="8"/>
        <v>3. Mayor a 6 meses</v>
      </c>
      <c r="K41" t="str">
        <f t="shared" si="9"/>
        <v>NO</v>
      </c>
      <c r="L41" t="s">
        <v>228</v>
      </c>
      <c r="M41" t="s">
        <v>242</v>
      </c>
      <c r="N41" t="s">
        <v>230</v>
      </c>
      <c r="O41" t="s">
        <v>230</v>
      </c>
      <c r="P41" t="str">
        <f t="shared" si="10"/>
        <v>JIMMY LEONEL JARAMILLO RESURRECCIÓNModelos BancariosEVALUACION</v>
      </c>
      <c r="Q41" t="str">
        <f>BASE[[#This Row],[NombresCalificado]]&amp;BASE[[#This Row],[TipoEvaluacion]]</f>
        <v>JIMMY LEONEL JARAMILLO RESURRECCIÓNEVALUACION</v>
      </c>
      <c r="R41">
        <v>1</v>
      </c>
      <c r="S41" t="s">
        <v>6</v>
      </c>
      <c r="T41" t="s">
        <v>246</v>
      </c>
      <c r="U41" s="17">
        <v>1</v>
      </c>
      <c r="V41" s="17" t="str" cm="1">
        <f t="array" ref="V41">_xlfn.IFS(U41=0,"Prenovato",U41=1,"Novato",U41=2,"Principiante avanzado",U41=3,"Competente",U41=4,"Proficiente",U41=5,"Master")</f>
        <v>Novato</v>
      </c>
      <c r="W41" s="17">
        <v>2</v>
      </c>
      <c r="X41" s="17" t="str" cm="1">
        <f t="array" ref="X41">_xlfn.IFS(W41=0,"No evidenciado",W41=1,"Novato",W41=2,"Principiante avanzado",W41=3,"Competente",W41=4,"Proficiente",W41=5,"Master")</f>
        <v>Principiante avanzado</v>
      </c>
      <c r="Y41" s="17">
        <v>2</v>
      </c>
      <c r="Z41" s="17" t="str" cm="1">
        <f t="array" ref="Z41">_xlfn.IFS(Y41=0,"No evidenciado",Y41=1,"Novato",Y41=2,"Principiante avanzado",Y41=3,"Competente",Y41=4,"Proficiente",Y41=5,"Master")</f>
        <v>Principiante avanzado</v>
      </c>
      <c r="AA41" s="17">
        <v>2</v>
      </c>
      <c r="AB41" s="17" t="str" cm="1">
        <f t="array" ref="AB41">_xlfn.IFS(AA41=0,"No evidenciado",AA41=1,"Novato",AA41=2,"Principiante avanzado",AA41=3,"Competente",AA41=4,"Proficiente",AA41=5,"Master")</f>
        <v>Principiante avanzado</v>
      </c>
      <c r="AC41" s="17">
        <v>1</v>
      </c>
      <c r="AD41" s="17" t="str" cm="1">
        <f t="array" ref="AD41">_xlfn.IFS(AC41=0,"Prenovato",AC41=1,"Novato",AC41=2,"Principiante avanzado",AC41=3,"Competente",AC41=4,"Proficiente",AC41=5,"Master")</f>
        <v>Novato</v>
      </c>
      <c r="AE41" s="17" t="s">
        <v>247</v>
      </c>
    </row>
    <row r="42" spans="1:31" x14ac:dyDescent="0.25">
      <c r="A42" t="s">
        <v>199</v>
      </c>
      <c r="B42" t="s">
        <v>200</v>
      </c>
      <c r="C42" t="s">
        <v>194</v>
      </c>
      <c r="D42" t="s">
        <v>195</v>
      </c>
      <c r="E42" t="s">
        <v>204</v>
      </c>
      <c r="F42" t="s">
        <v>205</v>
      </c>
      <c r="G42" t="s">
        <v>206</v>
      </c>
      <c r="H42" s="4"/>
      <c r="I42" s="1">
        <f t="shared" ca="1" si="7"/>
        <v>1486</v>
      </c>
      <c r="J42" s="1" t="str">
        <f t="shared" ca="1" si="8"/>
        <v>3. Mayor a 6 meses</v>
      </c>
      <c r="K42" t="str">
        <f t="shared" si="9"/>
        <v>NO</v>
      </c>
      <c r="L42" t="s">
        <v>228</v>
      </c>
      <c r="M42" t="s">
        <v>231</v>
      </c>
      <c r="N42" t="s">
        <v>230</v>
      </c>
      <c r="O42" t="s">
        <v>230</v>
      </c>
      <c r="P42" t="str">
        <f t="shared" si="10"/>
        <v>JIMMY LEONEL JARAMILLO RESURRECCIÓNTecnología BCPEVALUACION</v>
      </c>
      <c r="Q42" t="str">
        <f>BASE[[#This Row],[NombresCalificado]]&amp;BASE[[#This Row],[TipoEvaluacion]]</f>
        <v>JIMMY LEONEL JARAMILLO RESURRECCIÓNEVALUACION</v>
      </c>
      <c r="R42">
        <v>2</v>
      </c>
      <c r="S42" t="s">
        <v>4</v>
      </c>
      <c r="T42" t="s">
        <v>246</v>
      </c>
      <c r="U42" s="17">
        <v>1</v>
      </c>
      <c r="V42" s="17" t="str" cm="1">
        <f t="array" ref="V42">_xlfn.IFS(U42=0,"Prenovato",U42=1,"Novato",U42=2,"Principiante avanzado",U42=3,"Competente",U42=4,"Proficiente",U42=5,"Master")</f>
        <v>Novato</v>
      </c>
      <c r="W42" s="17">
        <v>2</v>
      </c>
      <c r="X42" s="17" t="str" cm="1">
        <f t="array" ref="X42">_xlfn.IFS(W42=0,"No evidenciado",W42=1,"Novato",W42=2,"Principiante avanzado",W42=3,"Competente",W42=4,"Proficiente",W42=5,"Master")</f>
        <v>Principiante avanzado</v>
      </c>
      <c r="Y42" s="17">
        <v>2</v>
      </c>
      <c r="Z42" s="17" t="str" cm="1">
        <f t="array" ref="Z42">_xlfn.IFS(Y42=0,"No evidenciado",Y42=1,"Novato",Y42=2,"Principiante avanzado",Y42=3,"Competente",Y42=4,"Proficiente",Y42=5,"Master")</f>
        <v>Principiante avanzado</v>
      </c>
      <c r="AA42" s="17">
        <v>2</v>
      </c>
      <c r="AB42" s="17" t="str" cm="1">
        <f t="array" ref="AB42">_xlfn.IFS(AA42=0,"No evidenciado",AA42=1,"Novato",AA42=2,"Principiante avanzado",AA42=3,"Competente",AA42=4,"Proficiente",AA42=5,"Master")</f>
        <v>Principiante avanzado</v>
      </c>
      <c r="AC42" s="17">
        <v>1</v>
      </c>
      <c r="AD42" s="17" t="str" cm="1">
        <f t="array" ref="AD42">_xlfn.IFS(AC42=0,"Prenovato",AC42=1,"Novato",AC42=2,"Principiante avanzado",AC42=3,"Competente",AC42=4,"Proficiente",AC42=5,"Master")</f>
        <v>Novato</v>
      </c>
      <c r="AE42" s="17" t="s">
        <v>247</v>
      </c>
    </row>
    <row r="43" spans="1:31" x14ac:dyDescent="0.25">
      <c r="A43" t="s">
        <v>199</v>
      </c>
      <c r="B43" t="s">
        <v>200</v>
      </c>
      <c r="C43" t="s">
        <v>194</v>
      </c>
      <c r="D43" t="s">
        <v>195</v>
      </c>
      <c r="E43" t="s">
        <v>204</v>
      </c>
      <c r="F43" t="s">
        <v>205</v>
      </c>
      <c r="G43" t="s">
        <v>206</v>
      </c>
      <c r="H43" s="4"/>
      <c r="I43" s="1">
        <f t="shared" ca="1" si="7"/>
        <v>1486</v>
      </c>
      <c r="J43" s="1" t="str">
        <f t="shared" ca="1" si="8"/>
        <v>3. Mayor a 6 meses</v>
      </c>
      <c r="K43" t="str">
        <f t="shared" si="9"/>
        <v>NO</v>
      </c>
      <c r="L43" t="s">
        <v>228</v>
      </c>
      <c r="M43" t="s">
        <v>232</v>
      </c>
      <c r="N43" t="s">
        <v>230</v>
      </c>
      <c r="O43" t="s">
        <v>230</v>
      </c>
      <c r="P43" t="str">
        <f t="shared" si="10"/>
        <v>JIMMY LEONEL JARAMILLO RESURRECCIÓNAutomatizaciónEVALUACION</v>
      </c>
      <c r="Q43" t="str">
        <f>BASE[[#This Row],[NombresCalificado]]&amp;BASE[[#This Row],[TipoEvaluacion]]</f>
        <v>JIMMY LEONEL JARAMILLO RESURRECCIÓNEVALUACION</v>
      </c>
      <c r="R43">
        <v>2</v>
      </c>
      <c r="S43" t="s">
        <v>4</v>
      </c>
      <c r="T43" t="s">
        <v>246</v>
      </c>
      <c r="U43" s="17">
        <v>1</v>
      </c>
      <c r="V43" s="17" t="str" cm="1">
        <f t="array" ref="V43">_xlfn.IFS(U43=0,"Prenovato",U43=1,"Novato",U43=2,"Principiante avanzado",U43=3,"Competente",U43=4,"Proficiente",U43=5,"Master")</f>
        <v>Novato</v>
      </c>
      <c r="W43" s="17">
        <v>2</v>
      </c>
      <c r="X43" s="17" t="str" cm="1">
        <f t="array" ref="X43">_xlfn.IFS(W43=0,"No evidenciado",W43=1,"Novato",W43=2,"Principiante avanzado",W43=3,"Competente",W43=4,"Proficiente",W43=5,"Master")</f>
        <v>Principiante avanzado</v>
      </c>
      <c r="Y43" s="17">
        <v>2</v>
      </c>
      <c r="Z43" s="17" t="str" cm="1">
        <f t="array" ref="Z43">_xlfn.IFS(Y43=0,"No evidenciado",Y43=1,"Novato",Y43=2,"Principiante avanzado",Y43=3,"Competente",Y43=4,"Proficiente",Y43=5,"Master")</f>
        <v>Principiante avanzado</v>
      </c>
      <c r="AA43" s="17">
        <v>2</v>
      </c>
      <c r="AB43" s="17" t="str" cm="1">
        <f t="array" ref="AB43">_xlfn.IFS(AA43=0,"No evidenciado",AA43=1,"Novato",AA43=2,"Principiante avanzado",AA43=3,"Competente",AA43=4,"Proficiente",AA43=5,"Master")</f>
        <v>Principiante avanzado</v>
      </c>
      <c r="AC43" s="17">
        <v>1</v>
      </c>
      <c r="AD43" s="17" t="str" cm="1">
        <f t="array" ref="AD43">_xlfn.IFS(AC43=0,"Prenovato",AC43=1,"Novato",AC43=2,"Principiante avanzado",AC43=3,"Competente",AC43=4,"Proficiente",AC43=5,"Master")</f>
        <v>Novato</v>
      </c>
      <c r="AE43" s="17" t="s">
        <v>247</v>
      </c>
    </row>
    <row r="44" spans="1:31" x14ac:dyDescent="0.25">
      <c r="A44" t="s">
        <v>207</v>
      </c>
      <c r="B44" t="s">
        <v>208</v>
      </c>
      <c r="C44" t="s">
        <v>194</v>
      </c>
      <c r="D44" t="s">
        <v>195</v>
      </c>
      <c r="E44" t="s">
        <v>209</v>
      </c>
      <c r="F44" t="s">
        <v>210</v>
      </c>
      <c r="G44" t="s">
        <v>211</v>
      </c>
      <c r="H44" s="4"/>
      <c r="I44" s="1">
        <f t="shared" ca="1" si="7"/>
        <v>1486</v>
      </c>
      <c r="J44" s="1" t="str">
        <f t="shared" ca="1" si="8"/>
        <v>3. Mayor a 6 meses</v>
      </c>
      <c r="K44" t="str">
        <f t="shared" si="9"/>
        <v>SI</v>
      </c>
      <c r="L44" t="s">
        <v>228</v>
      </c>
      <c r="M44" t="s">
        <v>240</v>
      </c>
      <c r="N44" t="s">
        <v>238</v>
      </c>
      <c r="O44" t="s">
        <v>230</v>
      </c>
      <c r="P44" t="str">
        <f t="shared" si="10"/>
        <v>DANIEL ANTONIO JIMÉNEZ QUINTANAOpen BankingEVALUACION</v>
      </c>
      <c r="Q44" t="str">
        <f>BASE[[#This Row],[NombresCalificado]]&amp;BASE[[#This Row],[TipoEvaluacion]]</f>
        <v>DANIEL ANTONIO JIMÉNEZ QUINTANAEVALUACION</v>
      </c>
      <c r="R44">
        <v>0</v>
      </c>
      <c r="S44" t="s">
        <v>183</v>
      </c>
      <c r="T44" t="s">
        <v>246</v>
      </c>
      <c r="U44" s="17">
        <v>0</v>
      </c>
      <c r="V44" s="17" t="str" cm="1">
        <f t="array" ref="V44">_xlfn.IFS(U44=0,"Prenovato",U44=1,"Novato",U44=2,"Principiante avanzado",U44=3,"Competente",U44=4,"Proficiente",U44=5,"Master")</f>
        <v>Prenovato</v>
      </c>
      <c r="W44" s="17">
        <v>1</v>
      </c>
      <c r="X44" s="17" t="str" cm="1">
        <f t="array" ref="X44">_xlfn.IFS(W44=0,"No evidenciado",W44=1,"Novato",W44=2,"Principiante avanzado",W44=3,"Competente",W44=4,"Proficiente",W44=5,"Master")</f>
        <v>Novato</v>
      </c>
      <c r="Y44" s="17">
        <v>1</v>
      </c>
      <c r="Z44" s="17" t="str" cm="1">
        <f t="array" ref="Z44">_xlfn.IFS(Y44=0,"No evidenciado",Y44=1,"Novato",Y44=2,"Principiante avanzado",Y44=3,"Competente",Y44=4,"Proficiente",Y44=5,"Master")</f>
        <v>Novato</v>
      </c>
      <c r="AA44" s="17">
        <v>1</v>
      </c>
      <c r="AB44" s="17" t="str" cm="1">
        <f t="array" ref="AB44">_xlfn.IFS(AA44=0,"No evidenciado",AA44=1,"Novato",AA44=2,"Principiante avanzado",AA44=3,"Competente",AA44=4,"Proficiente",AA44=5,"Master")</f>
        <v>Novato</v>
      </c>
      <c r="AC44" s="17">
        <v>0</v>
      </c>
      <c r="AD44" s="17" t="str" cm="1">
        <f t="array" ref="AD44">_xlfn.IFS(AC44=0,"Prenovato",AC44=1,"Novato",AC44=2,"Principiante avanzado",AC44=3,"Competente",AC44=4,"Proficiente",AC44=5,"Master")</f>
        <v>Prenovato</v>
      </c>
      <c r="AE44" s="17" t="s">
        <v>247</v>
      </c>
    </row>
    <row r="45" spans="1:31" x14ac:dyDescent="0.25">
      <c r="A45" t="s">
        <v>207</v>
      </c>
      <c r="B45" t="s">
        <v>208</v>
      </c>
      <c r="C45" t="s">
        <v>194</v>
      </c>
      <c r="D45" t="s">
        <v>195</v>
      </c>
      <c r="E45" t="s">
        <v>209</v>
      </c>
      <c r="F45" t="s">
        <v>210</v>
      </c>
      <c r="G45" t="s">
        <v>211</v>
      </c>
      <c r="H45" s="4"/>
      <c r="I45" s="1">
        <f t="shared" ca="1" si="7"/>
        <v>1486</v>
      </c>
      <c r="J45" s="1" t="str">
        <f t="shared" ca="1" si="8"/>
        <v>3. Mayor a 6 meses</v>
      </c>
      <c r="K45" t="str">
        <f t="shared" si="9"/>
        <v>SI</v>
      </c>
      <c r="L45" t="s">
        <v>228</v>
      </c>
      <c r="M45" t="s">
        <v>239</v>
      </c>
      <c r="N45" t="s">
        <v>236</v>
      </c>
      <c r="O45" t="s">
        <v>236</v>
      </c>
      <c r="P45" t="str">
        <f t="shared" si="10"/>
        <v>DANIEL ANTONIO JIMÉNEZ QUINTANAPlataformasEVALUACION</v>
      </c>
      <c r="Q45" t="str">
        <f>BASE[[#This Row],[NombresCalificado]]&amp;BASE[[#This Row],[TipoEvaluacion]]</f>
        <v>DANIEL ANTONIO JIMÉNEZ QUINTANAEVALUACION</v>
      </c>
      <c r="R45">
        <v>1</v>
      </c>
      <c r="S45" t="s">
        <v>6</v>
      </c>
      <c r="T45" t="s">
        <v>246</v>
      </c>
      <c r="U45" s="17">
        <v>0</v>
      </c>
      <c r="V45" s="17" t="str" cm="1">
        <f t="array" ref="V45">_xlfn.IFS(U45=0,"Prenovato",U45=1,"Novato",U45=2,"Principiante avanzado",U45=3,"Competente",U45=4,"Proficiente",U45=5,"Master")</f>
        <v>Prenovato</v>
      </c>
      <c r="W45" s="17">
        <v>1</v>
      </c>
      <c r="X45" s="17" t="str" cm="1">
        <f t="array" ref="X45">_xlfn.IFS(W45=0,"No evidenciado",W45=1,"Novato",W45=2,"Principiante avanzado",W45=3,"Competente",W45=4,"Proficiente",W45=5,"Master")</f>
        <v>Novato</v>
      </c>
      <c r="Y45" s="17">
        <v>1</v>
      </c>
      <c r="Z45" s="17" t="str" cm="1">
        <f t="array" ref="Z45">_xlfn.IFS(Y45=0,"No evidenciado",Y45=1,"Novato",Y45=2,"Principiante avanzado",Y45=3,"Competente",Y45=4,"Proficiente",Y45=5,"Master")</f>
        <v>Novato</v>
      </c>
      <c r="AA45" s="17">
        <v>1</v>
      </c>
      <c r="AB45" s="17" t="str" cm="1">
        <f t="array" ref="AB45">_xlfn.IFS(AA45=0,"No evidenciado",AA45=1,"Novato",AA45=2,"Principiante avanzado",AA45=3,"Competente",AA45=4,"Proficiente",AA45=5,"Master")</f>
        <v>Novato</v>
      </c>
      <c r="AC45" s="17">
        <v>0</v>
      </c>
      <c r="AD45" s="17" t="str" cm="1">
        <f t="array" ref="AD45">_xlfn.IFS(AC45=0,"Prenovato",AC45=1,"Novato",AC45=2,"Principiante avanzado",AC45=3,"Competente",AC45=4,"Proficiente",AC45=5,"Master")</f>
        <v>Prenovato</v>
      </c>
      <c r="AE45" s="17" t="s">
        <v>247</v>
      </c>
    </row>
    <row r="46" spans="1:31" x14ac:dyDescent="0.25">
      <c r="A46" t="s">
        <v>207</v>
      </c>
      <c r="B46" t="s">
        <v>208</v>
      </c>
      <c r="C46" t="s">
        <v>194</v>
      </c>
      <c r="D46" t="s">
        <v>195</v>
      </c>
      <c r="E46" t="s">
        <v>209</v>
      </c>
      <c r="F46" t="s">
        <v>210</v>
      </c>
      <c r="G46" t="s">
        <v>211</v>
      </c>
      <c r="H46" s="4"/>
      <c r="I46" s="1">
        <f t="shared" ca="1" si="7"/>
        <v>1486</v>
      </c>
      <c r="J46" s="1" t="str">
        <f t="shared" ca="1" si="8"/>
        <v>3. Mayor a 6 meses</v>
      </c>
      <c r="K46" t="str">
        <f t="shared" si="9"/>
        <v>SI</v>
      </c>
      <c r="L46" t="s">
        <v>228</v>
      </c>
      <c r="M46" t="s">
        <v>235</v>
      </c>
      <c r="N46" t="s">
        <v>236</v>
      </c>
      <c r="O46" t="s">
        <v>236</v>
      </c>
      <c r="P46" t="str">
        <f t="shared" si="10"/>
        <v>DANIEL ANTONIO JIMÉNEZ QUINTANADiseño de Arq. SolucionesEVALUACION</v>
      </c>
      <c r="Q46" t="str">
        <f>BASE[[#This Row],[NombresCalificado]]&amp;BASE[[#This Row],[TipoEvaluacion]]</f>
        <v>DANIEL ANTONIO JIMÉNEZ QUINTANAEVALUACION</v>
      </c>
      <c r="R46">
        <v>1</v>
      </c>
      <c r="S46" t="s">
        <v>6</v>
      </c>
      <c r="T46" t="s">
        <v>246</v>
      </c>
      <c r="U46" s="17">
        <v>0</v>
      </c>
      <c r="V46" s="17" t="str" cm="1">
        <f t="array" ref="V46">_xlfn.IFS(U46=0,"Prenovato",U46=1,"Novato",U46=2,"Principiante avanzado",U46=3,"Competente",U46=4,"Proficiente",U46=5,"Master")</f>
        <v>Prenovato</v>
      </c>
      <c r="W46" s="17">
        <v>1</v>
      </c>
      <c r="X46" s="17" t="str" cm="1">
        <f t="array" ref="X46">_xlfn.IFS(W46=0,"No evidenciado",W46=1,"Novato",W46=2,"Principiante avanzado",W46=3,"Competente",W46=4,"Proficiente",W46=5,"Master")</f>
        <v>Novato</v>
      </c>
      <c r="Y46" s="17">
        <v>1</v>
      </c>
      <c r="Z46" s="17" t="str" cm="1">
        <f t="array" ref="Z46">_xlfn.IFS(Y46=0,"No evidenciado",Y46=1,"Novato",Y46=2,"Principiante avanzado",Y46=3,"Competente",Y46=4,"Proficiente",Y46=5,"Master")</f>
        <v>Novato</v>
      </c>
      <c r="AA46" s="17">
        <v>1</v>
      </c>
      <c r="AB46" s="17" t="str" cm="1">
        <f t="array" ref="AB46">_xlfn.IFS(AA46=0,"No evidenciado",AA46=1,"Novato",AA46=2,"Principiante avanzado",AA46=3,"Competente",AA46=4,"Proficiente",AA46=5,"Master")</f>
        <v>Novato</v>
      </c>
      <c r="AC46" s="17">
        <v>0</v>
      </c>
      <c r="AD46" s="17" t="str" cm="1">
        <f t="array" ref="AD46">_xlfn.IFS(AC46=0,"Prenovato",AC46=1,"Novato",AC46=2,"Principiante avanzado",AC46=3,"Competente",AC46=4,"Proficiente",AC46=5,"Master")</f>
        <v>Prenovato</v>
      </c>
      <c r="AE46" s="17" t="s">
        <v>247</v>
      </c>
    </row>
    <row r="47" spans="1:31" x14ac:dyDescent="0.25">
      <c r="A47" t="s">
        <v>207</v>
      </c>
      <c r="B47" t="s">
        <v>208</v>
      </c>
      <c r="C47" t="s">
        <v>194</v>
      </c>
      <c r="D47" t="s">
        <v>195</v>
      </c>
      <c r="E47" t="s">
        <v>209</v>
      </c>
      <c r="F47" t="s">
        <v>210</v>
      </c>
      <c r="G47" t="s">
        <v>211</v>
      </c>
      <c r="H47" s="4"/>
      <c r="I47" s="1">
        <f t="shared" ca="1" si="7"/>
        <v>1486</v>
      </c>
      <c r="J47" s="1" t="str">
        <f t="shared" ca="1" si="8"/>
        <v>3. Mayor a 6 meses</v>
      </c>
      <c r="K47" t="str">
        <f t="shared" si="9"/>
        <v>SI</v>
      </c>
      <c r="L47" t="s">
        <v>228</v>
      </c>
      <c r="M47" t="s">
        <v>244</v>
      </c>
      <c r="N47" t="s">
        <v>238</v>
      </c>
      <c r="O47" t="s">
        <v>230</v>
      </c>
      <c r="P47" t="str">
        <f t="shared" si="10"/>
        <v>DANIEL ANTONIO JIMÉNEZ QUINTANAIngeniería de softwareEVALUACION</v>
      </c>
      <c r="Q47" t="str">
        <f>BASE[[#This Row],[NombresCalificado]]&amp;BASE[[#This Row],[TipoEvaluacion]]</f>
        <v>DANIEL ANTONIO JIMÉNEZ QUINTANAEVALUACION</v>
      </c>
      <c r="R47">
        <v>1</v>
      </c>
      <c r="S47" t="s">
        <v>6</v>
      </c>
      <c r="T47" t="s">
        <v>246</v>
      </c>
      <c r="U47" s="17">
        <v>0</v>
      </c>
      <c r="V47" s="17" t="str" cm="1">
        <f t="array" ref="V47">_xlfn.IFS(U47=0,"Prenovato",U47=1,"Novato",U47=2,"Principiante avanzado",U47=3,"Competente",U47=4,"Proficiente",U47=5,"Master")</f>
        <v>Prenovato</v>
      </c>
      <c r="W47" s="17">
        <v>1</v>
      </c>
      <c r="X47" s="17" t="str" cm="1">
        <f t="array" ref="X47">_xlfn.IFS(W47=0,"No evidenciado",W47=1,"Novato",W47=2,"Principiante avanzado",W47=3,"Competente",W47=4,"Proficiente",W47=5,"Master")</f>
        <v>Novato</v>
      </c>
      <c r="Y47" s="17">
        <v>1</v>
      </c>
      <c r="Z47" s="17" t="str" cm="1">
        <f t="array" ref="Z47">_xlfn.IFS(Y47=0,"No evidenciado",Y47=1,"Novato",Y47=2,"Principiante avanzado",Y47=3,"Competente",Y47=4,"Proficiente",Y47=5,"Master")</f>
        <v>Novato</v>
      </c>
      <c r="AA47" s="17">
        <v>1</v>
      </c>
      <c r="AB47" s="17" t="str" cm="1">
        <f t="array" ref="AB47">_xlfn.IFS(AA47=0,"No evidenciado",AA47=1,"Novato",AA47=2,"Principiante avanzado",AA47=3,"Competente",AA47=4,"Proficiente",AA47=5,"Master")</f>
        <v>Novato</v>
      </c>
      <c r="AC47" s="17">
        <v>0</v>
      </c>
      <c r="AD47" s="17" t="str" cm="1">
        <f t="array" ref="AD47">_xlfn.IFS(AC47=0,"Prenovato",AC47=1,"Novato",AC47=2,"Principiante avanzado",AC47=3,"Competente",AC47=4,"Proficiente",AC47=5,"Master")</f>
        <v>Prenovato</v>
      </c>
      <c r="AE47" s="17" t="s">
        <v>247</v>
      </c>
    </row>
    <row r="48" spans="1:31" x14ac:dyDescent="0.25">
      <c r="A48" t="s">
        <v>207</v>
      </c>
      <c r="B48" t="s">
        <v>208</v>
      </c>
      <c r="C48" t="s">
        <v>194</v>
      </c>
      <c r="D48" t="s">
        <v>195</v>
      </c>
      <c r="E48" t="s">
        <v>209</v>
      </c>
      <c r="F48" t="s">
        <v>210</v>
      </c>
      <c r="G48" t="s">
        <v>211</v>
      </c>
      <c r="H48" s="4"/>
      <c r="I48" s="1">
        <f t="shared" ca="1" si="7"/>
        <v>1486</v>
      </c>
      <c r="J48" s="1" t="str">
        <f t="shared" ca="1" si="8"/>
        <v>3. Mayor a 6 meses</v>
      </c>
      <c r="K48" t="str">
        <f t="shared" si="9"/>
        <v>SI</v>
      </c>
      <c r="L48" t="s">
        <v>228</v>
      </c>
      <c r="M48" t="s">
        <v>242</v>
      </c>
      <c r="N48" t="s">
        <v>230</v>
      </c>
      <c r="O48" t="s">
        <v>230</v>
      </c>
      <c r="P48" t="str">
        <f t="shared" si="10"/>
        <v>DANIEL ANTONIO JIMÉNEZ QUINTANAModelos BancariosEVALUACION</v>
      </c>
      <c r="Q48" t="str">
        <f>BASE[[#This Row],[NombresCalificado]]&amp;BASE[[#This Row],[TipoEvaluacion]]</f>
        <v>DANIEL ANTONIO JIMÉNEZ QUINTANAEVALUACION</v>
      </c>
      <c r="R48">
        <v>1</v>
      </c>
      <c r="S48" t="s">
        <v>6</v>
      </c>
      <c r="T48" t="s">
        <v>246</v>
      </c>
      <c r="U48" s="17">
        <v>0</v>
      </c>
      <c r="V48" s="17" t="str" cm="1">
        <f t="array" ref="V48">_xlfn.IFS(U48=0,"Prenovato",U48=1,"Novato",U48=2,"Principiante avanzado",U48=3,"Competente",U48=4,"Proficiente",U48=5,"Master")</f>
        <v>Prenovato</v>
      </c>
      <c r="W48" s="17">
        <v>1</v>
      </c>
      <c r="X48" s="17" t="str" cm="1">
        <f t="array" ref="X48">_xlfn.IFS(W48=0,"No evidenciado",W48=1,"Novato",W48=2,"Principiante avanzado",W48=3,"Competente",W48=4,"Proficiente",W48=5,"Master")</f>
        <v>Novato</v>
      </c>
      <c r="Y48" s="17">
        <v>1</v>
      </c>
      <c r="Z48" s="17" t="str" cm="1">
        <f t="array" ref="Z48">_xlfn.IFS(Y48=0,"No evidenciado",Y48=1,"Novato",Y48=2,"Principiante avanzado",Y48=3,"Competente",Y48=4,"Proficiente",Y48=5,"Master")</f>
        <v>Novato</v>
      </c>
      <c r="AA48" s="17">
        <v>1</v>
      </c>
      <c r="AB48" s="17" t="str" cm="1">
        <f t="array" ref="AB48">_xlfn.IFS(AA48=0,"No evidenciado",AA48=1,"Novato",AA48=2,"Principiante avanzado",AA48=3,"Competente",AA48=4,"Proficiente",AA48=5,"Master")</f>
        <v>Novato</v>
      </c>
      <c r="AC48" s="17">
        <v>0</v>
      </c>
      <c r="AD48" s="17" t="str" cm="1">
        <f t="array" ref="AD48">_xlfn.IFS(AC48=0,"Prenovato",AC48=1,"Novato",AC48=2,"Principiante avanzado",AC48=3,"Competente",AC48=4,"Proficiente",AC48=5,"Master")</f>
        <v>Prenovato</v>
      </c>
      <c r="AE48" s="17" t="s">
        <v>247</v>
      </c>
    </row>
    <row r="49" spans="1:31" x14ac:dyDescent="0.25">
      <c r="A49" t="s">
        <v>207</v>
      </c>
      <c r="B49" t="s">
        <v>208</v>
      </c>
      <c r="C49" t="s">
        <v>194</v>
      </c>
      <c r="D49" t="s">
        <v>195</v>
      </c>
      <c r="E49" t="s">
        <v>209</v>
      </c>
      <c r="F49" t="s">
        <v>210</v>
      </c>
      <c r="G49" t="s">
        <v>211</v>
      </c>
      <c r="H49" s="4"/>
      <c r="I49" s="1">
        <f t="shared" ca="1" si="7"/>
        <v>1486</v>
      </c>
      <c r="J49" s="1" t="str">
        <f t="shared" ca="1" si="8"/>
        <v>3. Mayor a 6 meses</v>
      </c>
      <c r="K49" t="str">
        <f t="shared" si="9"/>
        <v>SI</v>
      </c>
      <c r="L49" t="s">
        <v>228</v>
      </c>
      <c r="M49" t="s">
        <v>229</v>
      </c>
      <c r="N49" t="s">
        <v>230</v>
      </c>
      <c r="O49" t="s">
        <v>230</v>
      </c>
      <c r="P49" t="str">
        <f t="shared" si="10"/>
        <v>DANIEL ANTONIO JIMÉNEZ QUINTANACloudEVALUACION</v>
      </c>
      <c r="Q49" t="str">
        <f>BASE[[#This Row],[NombresCalificado]]&amp;BASE[[#This Row],[TipoEvaluacion]]</f>
        <v>DANIEL ANTONIO JIMÉNEZ QUINTANAEVALUACION</v>
      </c>
      <c r="R49">
        <v>1</v>
      </c>
      <c r="S49" t="s">
        <v>6</v>
      </c>
      <c r="T49" t="s">
        <v>246</v>
      </c>
      <c r="U49" s="17">
        <v>0</v>
      </c>
      <c r="V49" s="17" t="str" cm="1">
        <f t="array" ref="V49">_xlfn.IFS(U49=0,"Prenovato",U49=1,"Novato",U49=2,"Principiante avanzado",U49=3,"Competente",U49=4,"Proficiente",U49=5,"Master")</f>
        <v>Prenovato</v>
      </c>
      <c r="W49" s="17">
        <v>1</v>
      </c>
      <c r="X49" s="17" t="str" cm="1">
        <f t="array" ref="X49">_xlfn.IFS(W49=0,"No evidenciado",W49=1,"Novato",W49=2,"Principiante avanzado",W49=3,"Competente",W49=4,"Proficiente",W49=5,"Master")</f>
        <v>Novato</v>
      </c>
      <c r="Y49" s="17">
        <v>1</v>
      </c>
      <c r="Z49" s="17" t="str" cm="1">
        <f t="array" ref="Z49">_xlfn.IFS(Y49=0,"No evidenciado",Y49=1,"Novato",Y49=2,"Principiante avanzado",Y49=3,"Competente",Y49=4,"Proficiente",Y49=5,"Master")</f>
        <v>Novato</v>
      </c>
      <c r="AA49" s="17">
        <v>1</v>
      </c>
      <c r="AB49" s="17" t="str" cm="1">
        <f t="array" ref="AB49">_xlfn.IFS(AA49=0,"No evidenciado",AA49=1,"Novato",AA49=2,"Principiante avanzado",AA49=3,"Competente",AA49=4,"Proficiente",AA49=5,"Master")</f>
        <v>Novato</v>
      </c>
      <c r="AC49" s="17">
        <v>0</v>
      </c>
      <c r="AD49" s="17" t="str" cm="1">
        <f t="array" ref="AD49">_xlfn.IFS(AC49=0,"Prenovato",AC49=1,"Novato",AC49=2,"Principiante avanzado",AC49=3,"Competente",AC49=4,"Proficiente",AC49=5,"Master")</f>
        <v>Prenovato</v>
      </c>
      <c r="AE49" s="17" t="s">
        <v>247</v>
      </c>
    </row>
    <row r="50" spans="1:31" x14ac:dyDescent="0.25">
      <c r="A50" t="s">
        <v>207</v>
      </c>
      <c r="B50" t="s">
        <v>208</v>
      </c>
      <c r="C50" t="s">
        <v>194</v>
      </c>
      <c r="D50" t="s">
        <v>195</v>
      </c>
      <c r="E50" t="s">
        <v>209</v>
      </c>
      <c r="F50" t="s">
        <v>210</v>
      </c>
      <c r="G50" t="s">
        <v>211</v>
      </c>
      <c r="H50" s="4"/>
      <c r="I50" s="1">
        <f t="shared" ca="1" si="7"/>
        <v>1486</v>
      </c>
      <c r="J50" s="1" t="str">
        <f t="shared" ca="1" si="8"/>
        <v>3. Mayor a 6 meses</v>
      </c>
      <c r="K50" t="str">
        <f t="shared" si="9"/>
        <v>SI</v>
      </c>
      <c r="L50" t="s">
        <v>228</v>
      </c>
      <c r="M50" t="s">
        <v>245</v>
      </c>
      <c r="N50" t="s">
        <v>236</v>
      </c>
      <c r="O50" t="s">
        <v>236</v>
      </c>
      <c r="P50" t="str">
        <f t="shared" si="10"/>
        <v>DANIEL ANTONIO JIMÉNEZ QUINTANAEcosistema BCPEVALUACION</v>
      </c>
      <c r="Q50" t="str">
        <f>BASE[[#This Row],[NombresCalificado]]&amp;BASE[[#This Row],[TipoEvaluacion]]</f>
        <v>DANIEL ANTONIO JIMÉNEZ QUINTANAEVALUACION</v>
      </c>
      <c r="R50">
        <v>1</v>
      </c>
      <c r="S50" t="s">
        <v>6</v>
      </c>
      <c r="T50" t="s">
        <v>246</v>
      </c>
      <c r="U50" s="17">
        <v>0</v>
      </c>
      <c r="V50" s="17" t="str" cm="1">
        <f t="array" ref="V50">_xlfn.IFS(U50=0,"Prenovato",U50=1,"Novato",U50=2,"Principiante avanzado",U50=3,"Competente",U50=4,"Proficiente",U50=5,"Master")</f>
        <v>Prenovato</v>
      </c>
      <c r="W50" s="17">
        <v>1</v>
      </c>
      <c r="X50" s="17" t="str" cm="1">
        <f t="array" ref="X50">_xlfn.IFS(W50=0,"No evidenciado",W50=1,"Novato",W50=2,"Principiante avanzado",W50=3,"Competente",W50=4,"Proficiente",W50=5,"Master")</f>
        <v>Novato</v>
      </c>
      <c r="Y50" s="17">
        <v>1</v>
      </c>
      <c r="Z50" s="17" t="str" cm="1">
        <f t="array" ref="Z50">_xlfn.IFS(Y50=0,"No evidenciado",Y50=1,"Novato",Y50=2,"Principiante avanzado",Y50=3,"Competente",Y50=4,"Proficiente",Y50=5,"Master")</f>
        <v>Novato</v>
      </c>
      <c r="AA50" s="17">
        <v>1</v>
      </c>
      <c r="AB50" s="17" t="str" cm="1">
        <f t="array" ref="AB50">_xlfn.IFS(AA50=0,"No evidenciado",AA50=1,"Novato",AA50=2,"Principiante avanzado",AA50=3,"Competente",AA50=4,"Proficiente",AA50=5,"Master")</f>
        <v>Novato</v>
      </c>
      <c r="AC50" s="17">
        <v>0</v>
      </c>
      <c r="AD50" s="17" t="str" cm="1">
        <f t="array" ref="AD50">_xlfn.IFS(AC50=0,"Prenovato",AC50=1,"Novato",AC50=2,"Principiante avanzado",AC50=3,"Competente",AC50=4,"Proficiente",AC50=5,"Master")</f>
        <v>Prenovato</v>
      </c>
      <c r="AE50" s="17" t="s">
        <v>247</v>
      </c>
    </row>
    <row r="51" spans="1:31" x14ac:dyDescent="0.25">
      <c r="A51" t="s">
        <v>207</v>
      </c>
      <c r="B51" t="s">
        <v>208</v>
      </c>
      <c r="C51" t="s">
        <v>194</v>
      </c>
      <c r="D51" t="s">
        <v>195</v>
      </c>
      <c r="E51" t="s">
        <v>209</v>
      </c>
      <c r="F51" t="s">
        <v>210</v>
      </c>
      <c r="G51" t="s">
        <v>211</v>
      </c>
      <c r="H51" s="4"/>
      <c r="I51" s="1">
        <f t="shared" ca="1" si="7"/>
        <v>1486</v>
      </c>
      <c r="J51" s="1" t="str">
        <f t="shared" ca="1" si="8"/>
        <v>3. Mayor a 6 meses</v>
      </c>
      <c r="K51" t="str">
        <f t="shared" si="9"/>
        <v>SI</v>
      </c>
      <c r="L51" t="s">
        <v>228</v>
      </c>
      <c r="M51" t="s">
        <v>237</v>
      </c>
      <c r="N51" t="s">
        <v>238</v>
      </c>
      <c r="O51" t="s">
        <v>230</v>
      </c>
      <c r="P51" t="str">
        <f t="shared" si="10"/>
        <v>DANIEL ANTONIO JIMÉNEZ QUINTANAMicroservicios y APIsEVALUACION</v>
      </c>
      <c r="Q51" t="str">
        <f>BASE[[#This Row],[NombresCalificado]]&amp;BASE[[#This Row],[TipoEvaluacion]]</f>
        <v>DANIEL ANTONIO JIMÉNEZ QUINTANAEVALUACION</v>
      </c>
      <c r="R51">
        <v>1</v>
      </c>
      <c r="S51" t="s">
        <v>6</v>
      </c>
      <c r="T51" t="s">
        <v>246</v>
      </c>
      <c r="U51" s="17">
        <v>0</v>
      </c>
      <c r="V51" s="17" t="str" cm="1">
        <f t="array" ref="V51">_xlfn.IFS(U51=0,"Prenovato",U51=1,"Novato",U51=2,"Principiante avanzado",U51=3,"Competente",U51=4,"Proficiente",U51=5,"Master")</f>
        <v>Prenovato</v>
      </c>
      <c r="W51" s="17">
        <v>1</v>
      </c>
      <c r="X51" s="17" t="str" cm="1">
        <f t="array" ref="X51">_xlfn.IFS(W51=0,"No evidenciado",W51=1,"Novato",W51=2,"Principiante avanzado",W51=3,"Competente",W51=4,"Proficiente",W51=5,"Master")</f>
        <v>Novato</v>
      </c>
      <c r="Y51" s="17">
        <v>1</v>
      </c>
      <c r="Z51" s="17" t="str" cm="1">
        <f t="array" ref="Z51">_xlfn.IFS(Y51=0,"No evidenciado",Y51=1,"Novato",Y51=2,"Principiante avanzado",Y51=3,"Competente",Y51=4,"Proficiente",Y51=5,"Master")</f>
        <v>Novato</v>
      </c>
      <c r="AA51" s="17">
        <v>1</v>
      </c>
      <c r="AB51" s="17" t="str" cm="1">
        <f t="array" ref="AB51">_xlfn.IFS(AA51=0,"No evidenciado",AA51=1,"Novato",AA51=2,"Principiante avanzado",AA51=3,"Competente",AA51=4,"Proficiente",AA51=5,"Master")</f>
        <v>Novato</v>
      </c>
      <c r="AC51" s="17">
        <v>0</v>
      </c>
      <c r="AD51" s="17" t="str" cm="1">
        <f t="array" ref="AD51">_xlfn.IFS(AC51=0,"Prenovato",AC51=1,"Novato",AC51=2,"Principiante avanzado",AC51=3,"Competente",AC51=4,"Proficiente",AC51=5,"Master")</f>
        <v>Prenovato</v>
      </c>
      <c r="AE51" s="17" t="s">
        <v>247</v>
      </c>
    </row>
    <row r="52" spans="1:31" x14ac:dyDescent="0.25">
      <c r="A52" t="s">
        <v>207</v>
      </c>
      <c r="B52" t="s">
        <v>208</v>
      </c>
      <c r="C52" t="s">
        <v>194</v>
      </c>
      <c r="D52" t="s">
        <v>195</v>
      </c>
      <c r="E52" t="s">
        <v>209</v>
      </c>
      <c r="F52" t="s">
        <v>210</v>
      </c>
      <c r="G52" t="s">
        <v>211</v>
      </c>
      <c r="H52" s="4"/>
      <c r="I52" s="1">
        <f t="shared" ca="1" si="7"/>
        <v>1486</v>
      </c>
      <c r="J52" s="1" t="str">
        <f t="shared" ca="1" si="8"/>
        <v>3. Mayor a 6 meses</v>
      </c>
      <c r="K52" t="str">
        <f t="shared" si="9"/>
        <v>SI</v>
      </c>
      <c r="L52" t="s">
        <v>228</v>
      </c>
      <c r="M52" t="s">
        <v>231</v>
      </c>
      <c r="N52" t="s">
        <v>230</v>
      </c>
      <c r="O52" t="s">
        <v>230</v>
      </c>
      <c r="P52" t="str">
        <f t="shared" si="10"/>
        <v>DANIEL ANTONIO JIMÉNEZ QUINTANATecnología BCPEVALUACION</v>
      </c>
      <c r="Q52" t="str">
        <f>BASE[[#This Row],[NombresCalificado]]&amp;BASE[[#This Row],[TipoEvaluacion]]</f>
        <v>DANIEL ANTONIO JIMÉNEZ QUINTANAEVALUACION</v>
      </c>
      <c r="R52">
        <v>1</v>
      </c>
      <c r="S52" t="s">
        <v>6</v>
      </c>
      <c r="T52" t="s">
        <v>246</v>
      </c>
      <c r="U52" s="17">
        <v>0</v>
      </c>
      <c r="V52" s="17" t="str" cm="1">
        <f t="array" ref="V52">_xlfn.IFS(U52=0,"Prenovato",U52=1,"Novato",U52=2,"Principiante avanzado",U52=3,"Competente",U52=4,"Proficiente",U52=5,"Master")</f>
        <v>Prenovato</v>
      </c>
      <c r="W52" s="17">
        <v>1</v>
      </c>
      <c r="X52" s="17" t="str" cm="1">
        <f t="array" ref="X52">_xlfn.IFS(W52=0,"No evidenciado",W52=1,"Novato",W52=2,"Principiante avanzado",W52=3,"Competente",W52=4,"Proficiente",W52=5,"Master")</f>
        <v>Novato</v>
      </c>
      <c r="Y52" s="17">
        <v>1</v>
      </c>
      <c r="Z52" s="17" t="str" cm="1">
        <f t="array" ref="Z52">_xlfn.IFS(Y52=0,"No evidenciado",Y52=1,"Novato",Y52=2,"Principiante avanzado",Y52=3,"Competente",Y52=4,"Proficiente",Y52=5,"Master")</f>
        <v>Novato</v>
      </c>
      <c r="AA52" s="17">
        <v>1</v>
      </c>
      <c r="AB52" s="17" t="str" cm="1">
        <f t="array" ref="AB52">_xlfn.IFS(AA52=0,"No evidenciado",AA52=1,"Novato",AA52=2,"Principiante avanzado",AA52=3,"Competente",AA52=4,"Proficiente",AA52=5,"Master")</f>
        <v>Novato</v>
      </c>
      <c r="AC52" s="17">
        <v>0</v>
      </c>
      <c r="AD52" s="17" t="str" cm="1">
        <f t="array" ref="AD52">_xlfn.IFS(AC52=0,"Prenovato",AC52=1,"Novato",AC52=2,"Principiante avanzado",AC52=3,"Competente",AC52=4,"Proficiente",AC52=5,"Master")</f>
        <v>Prenovato</v>
      </c>
      <c r="AE52" s="17" t="s">
        <v>247</v>
      </c>
    </row>
    <row r="53" spans="1:31" x14ac:dyDescent="0.25">
      <c r="A53" t="s">
        <v>207</v>
      </c>
      <c r="B53" t="s">
        <v>208</v>
      </c>
      <c r="C53" t="s">
        <v>194</v>
      </c>
      <c r="D53" t="s">
        <v>195</v>
      </c>
      <c r="E53" t="s">
        <v>209</v>
      </c>
      <c r="F53" t="s">
        <v>210</v>
      </c>
      <c r="G53" t="s">
        <v>211</v>
      </c>
      <c r="H53" s="4"/>
      <c r="I53" s="1">
        <f t="shared" ca="1" si="7"/>
        <v>1486</v>
      </c>
      <c r="J53" s="1" t="str">
        <f t="shared" ca="1" si="8"/>
        <v>3. Mayor a 6 meses</v>
      </c>
      <c r="K53" t="str">
        <f t="shared" si="9"/>
        <v>SI</v>
      </c>
      <c r="L53" t="s">
        <v>228</v>
      </c>
      <c r="M53" t="s">
        <v>241</v>
      </c>
      <c r="N53" t="s">
        <v>230</v>
      </c>
      <c r="O53" t="s">
        <v>230</v>
      </c>
      <c r="P53" t="str">
        <f t="shared" si="10"/>
        <v>DANIEL ANTONIO JIMÉNEZ QUINTANAFrameworks de arquitectura empresarialEVALUACION</v>
      </c>
      <c r="Q53" t="str">
        <f>BASE[[#This Row],[NombresCalificado]]&amp;BASE[[#This Row],[TipoEvaluacion]]</f>
        <v>DANIEL ANTONIO JIMÉNEZ QUINTANAEVALUACION</v>
      </c>
      <c r="R53">
        <v>1</v>
      </c>
      <c r="S53" t="s">
        <v>6</v>
      </c>
      <c r="T53" t="s">
        <v>246</v>
      </c>
      <c r="U53" s="17">
        <v>0</v>
      </c>
      <c r="V53" s="17" t="str" cm="1">
        <f t="array" ref="V53">_xlfn.IFS(U53=0,"Prenovato",U53=1,"Novato",U53=2,"Principiante avanzado",U53=3,"Competente",U53=4,"Proficiente",U53=5,"Master")</f>
        <v>Prenovato</v>
      </c>
      <c r="W53" s="17">
        <v>1</v>
      </c>
      <c r="X53" s="17" t="str" cm="1">
        <f t="array" ref="X53">_xlfn.IFS(W53=0,"No evidenciado",W53=1,"Novato",W53=2,"Principiante avanzado",W53=3,"Competente",W53=4,"Proficiente",W53=5,"Master")</f>
        <v>Novato</v>
      </c>
      <c r="Y53" s="17">
        <v>1</v>
      </c>
      <c r="Z53" s="17" t="str" cm="1">
        <f t="array" ref="Z53">_xlfn.IFS(Y53=0,"No evidenciado",Y53=1,"Novato",Y53=2,"Principiante avanzado",Y53=3,"Competente",Y53=4,"Proficiente",Y53=5,"Master")</f>
        <v>Novato</v>
      </c>
      <c r="AA53" s="17">
        <v>1</v>
      </c>
      <c r="AB53" s="17" t="str" cm="1">
        <f t="array" ref="AB53">_xlfn.IFS(AA53=0,"No evidenciado",AA53=1,"Novato",AA53=2,"Principiante avanzado",AA53=3,"Competente",AA53=4,"Proficiente",AA53=5,"Master")</f>
        <v>Novato</v>
      </c>
      <c r="AC53" s="17">
        <v>0</v>
      </c>
      <c r="AD53" s="17" t="str" cm="1">
        <f t="array" ref="AD53">_xlfn.IFS(AC53=0,"Prenovato",AC53=1,"Novato",AC53=2,"Principiante avanzado",AC53=3,"Competente",AC53=4,"Proficiente",AC53=5,"Master")</f>
        <v>Prenovato</v>
      </c>
      <c r="AE53" s="17" t="s">
        <v>247</v>
      </c>
    </row>
    <row r="54" spans="1:31" x14ac:dyDescent="0.25">
      <c r="A54" t="s">
        <v>207</v>
      </c>
      <c r="B54" t="s">
        <v>208</v>
      </c>
      <c r="C54" t="s">
        <v>194</v>
      </c>
      <c r="D54" t="s">
        <v>195</v>
      </c>
      <c r="E54" t="s">
        <v>209</v>
      </c>
      <c r="F54" t="s">
        <v>210</v>
      </c>
      <c r="G54" t="s">
        <v>211</v>
      </c>
      <c r="H54" s="4"/>
      <c r="I54" s="1">
        <f t="shared" ca="1" si="7"/>
        <v>1486</v>
      </c>
      <c r="J54" s="1" t="str">
        <f t="shared" ca="1" si="8"/>
        <v>3. Mayor a 6 meses</v>
      </c>
      <c r="K54" t="str">
        <f t="shared" si="9"/>
        <v>SI</v>
      </c>
      <c r="L54" t="s">
        <v>228</v>
      </c>
      <c r="M54" t="s">
        <v>234</v>
      </c>
      <c r="N54" t="s">
        <v>230</v>
      </c>
      <c r="O54" t="s">
        <v>230</v>
      </c>
      <c r="P54" t="str">
        <f t="shared" si="10"/>
        <v>DANIEL ANTONIO JIMÉNEZ QUINTANAPrincipios de seguridadEVALUACION</v>
      </c>
      <c r="Q54" t="str">
        <f>BASE[[#This Row],[NombresCalificado]]&amp;BASE[[#This Row],[TipoEvaluacion]]</f>
        <v>DANIEL ANTONIO JIMÉNEZ QUINTANAEVALUACION</v>
      </c>
      <c r="R54">
        <v>1</v>
      </c>
      <c r="S54" t="s">
        <v>6</v>
      </c>
      <c r="T54" t="s">
        <v>246</v>
      </c>
      <c r="U54" s="17">
        <v>0</v>
      </c>
      <c r="V54" s="17" t="str" cm="1">
        <f t="array" ref="V54">_xlfn.IFS(U54=0,"Prenovato",U54=1,"Novato",U54=2,"Principiante avanzado",U54=3,"Competente",U54=4,"Proficiente",U54=5,"Master")</f>
        <v>Prenovato</v>
      </c>
      <c r="W54" s="17">
        <v>1</v>
      </c>
      <c r="X54" s="17" t="str" cm="1">
        <f t="array" ref="X54">_xlfn.IFS(W54=0,"No evidenciado",W54=1,"Novato",W54=2,"Principiante avanzado",W54=3,"Competente",W54=4,"Proficiente",W54=5,"Master")</f>
        <v>Novato</v>
      </c>
      <c r="Y54" s="17">
        <v>1</v>
      </c>
      <c r="Z54" s="17" t="str" cm="1">
        <f t="array" ref="Z54">_xlfn.IFS(Y54=0,"No evidenciado",Y54=1,"Novato",Y54=2,"Principiante avanzado",Y54=3,"Competente",Y54=4,"Proficiente",Y54=5,"Master")</f>
        <v>Novato</v>
      </c>
      <c r="AA54" s="17">
        <v>1</v>
      </c>
      <c r="AB54" s="17" t="str" cm="1">
        <f t="array" ref="AB54">_xlfn.IFS(AA54=0,"No evidenciado",AA54=1,"Novato",AA54=2,"Principiante avanzado",AA54=3,"Competente",AA54=4,"Proficiente",AA54=5,"Master")</f>
        <v>Novato</v>
      </c>
      <c r="AC54" s="17">
        <v>0</v>
      </c>
      <c r="AD54" s="17" t="str" cm="1">
        <f t="array" ref="AD54">_xlfn.IFS(AC54=0,"Prenovato",AC54=1,"Novato",AC54=2,"Principiante avanzado",AC54=3,"Competente",AC54=4,"Proficiente",AC54=5,"Master")</f>
        <v>Prenovato</v>
      </c>
      <c r="AE54" s="17" t="s">
        <v>247</v>
      </c>
    </row>
    <row r="55" spans="1:31" x14ac:dyDescent="0.25">
      <c r="A55" t="s">
        <v>207</v>
      </c>
      <c r="B55" t="s">
        <v>208</v>
      </c>
      <c r="C55" t="s">
        <v>194</v>
      </c>
      <c r="D55" t="s">
        <v>195</v>
      </c>
      <c r="E55" t="s">
        <v>209</v>
      </c>
      <c r="F55" t="s">
        <v>210</v>
      </c>
      <c r="G55" t="s">
        <v>211</v>
      </c>
      <c r="H55" s="4"/>
      <c r="I55" s="1">
        <f t="shared" ca="1" si="7"/>
        <v>1486</v>
      </c>
      <c r="J55" s="1" t="str">
        <f t="shared" ca="1" si="8"/>
        <v>3. Mayor a 6 meses</v>
      </c>
      <c r="K55" t="str">
        <f t="shared" si="9"/>
        <v>SI</v>
      </c>
      <c r="L55" t="s">
        <v>228</v>
      </c>
      <c r="M55" t="s">
        <v>243</v>
      </c>
      <c r="N55" t="s">
        <v>236</v>
      </c>
      <c r="O55" t="s">
        <v>236</v>
      </c>
      <c r="P55" t="str">
        <f t="shared" si="10"/>
        <v>DANIEL ANTONIO JIMÉNEZ QUINTANAPatrones de Arq. SolucionesEVALUACION</v>
      </c>
      <c r="Q55" t="str">
        <f>BASE[[#This Row],[NombresCalificado]]&amp;BASE[[#This Row],[TipoEvaluacion]]</f>
        <v>DANIEL ANTONIO JIMÉNEZ QUINTANAEVALUACION</v>
      </c>
      <c r="R55">
        <v>0</v>
      </c>
      <c r="S55" t="s">
        <v>183</v>
      </c>
      <c r="T55" t="s">
        <v>246</v>
      </c>
      <c r="U55" s="17">
        <v>0</v>
      </c>
      <c r="V55" s="17" t="str" cm="1">
        <f t="array" ref="V55">_xlfn.IFS(U55=0,"Prenovato",U55=1,"Novato",U55=2,"Principiante avanzado",U55=3,"Competente",U55=4,"Proficiente",U55=5,"Master")</f>
        <v>Prenovato</v>
      </c>
      <c r="W55" s="17">
        <v>1</v>
      </c>
      <c r="X55" s="17" t="str" cm="1">
        <f t="array" ref="X55">_xlfn.IFS(W55=0,"No evidenciado",W55=1,"Novato",W55=2,"Principiante avanzado",W55=3,"Competente",W55=4,"Proficiente",W55=5,"Master")</f>
        <v>Novato</v>
      </c>
      <c r="Y55" s="17">
        <v>1</v>
      </c>
      <c r="Z55" s="17" t="str" cm="1">
        <f t="array" ref="Z55">_xlfn.IFS(Y55=0,"No evidenciado",Y55=1,"Novato",Y55=2,"Principiante avanzado",Y55=3,"Competente",Y55=4,"Proficiente",Y55=5,"Master")</f>
        <v>Novato</v>
      </c>
      <c r="AA55" s="17">
        <v>1</v>
      </c>
      <c r="AB55" s="17" t="str" cm="1">
        <f t="array" ref="AB55">_xlfn.IFS(AA55=0,"No evidenciado",AA55=1,"Novato",AA55=2,"Principiante avanzado",AA55=3,"Competente",AA55=4,"Proficiente",AA55=5,"Master")</f>
        <v>Novato</v>
      </c>
      <c r="AC55" s="17">
        <v>0</v>
      </c>
      <c r="AD55" s="17" t="str" cm="1">
        <f t="array" ref="AD55">_xlfn.IFS(AC55=0,"Prenovato",AC55=1,"Novato",AC55=2,"Principiante avanzado",AC55=3,"Competente",AC55=4,"Proficiente",AC55=5,"Master")</f>
        <v>Prenovato</v>
      </c>
      <c r="AE55" s="17" t="s">
        <v>247</v>
      </c>
    </row>
    <row r="56" spans="1:31" x14ac:dyDescent="0.25">
      <c r="A56" t="s">
        <v>207</v>
      </c>
      <c r="B56" t="s">
        <v>208</v>
      </c>
      <c r="C56" t="s">
        <v>194</v>
      </c>
      <c r="D56" t="s">
        <v>195</v>
      </c>
      <c r="E56" t="s">
        <v>209</v>
      </c>
      <c r="F56" t="s">
        <v>210</v>
      </c>
      <c r="G56" t="s">
        <v>211</v>
      </c>
      <c r="H56" s="4"/>
      <c r="I56" s="1">
        <f t="shared" ca="1" si="7"/>
        <v>1486</v>
      </c>
      <c r="J56" s="1" t="str">
        <f t="shared" ca="1" si="8"/>
        <v>3. Mayor a 6 meses</v>
      </c>
      <c r="K56" t="str">
        <f t="shared" si="9"/>
        <v>SI</v>
      </c>
      <c r="L56" t="s">
        <v>228</v>
      </c>
      <c r="M56" t="s">
        <v>233</v>
      </c>
      <c r="N56" t="s">
        <v>230</v>
      </c>
      <c r="O56" t="s">
        <v>230</v>
      </c>
      <c r="P56" t="str">
        <f t="shared" si="10"/>
        <v>DANIEL ANTONIO JIMÉNEZ QUINTANAPatrones de Arq. DatosEVALUACION</v>
      </c>
      <c r="Q56" t="str">
        <f>BASE[[#This Row],[NombresCalificado]]&amp;BASE[[#This Row],[TipoEvaluacion]]</f>
        <v>DANIEL ANTONIO JIMÉNEZ QUINTANAEVALUACION</v>
      </c>
      <c r="R56">
        <v>1</v>
      </c>
      <c r="S56" t="s">
        <v>6</v>
      </c>
      <c r="T56" t="s">
        <v>246</v>
      </c>
      <c r="U56" s="17">
        <v>0</v>
      </c>
      <c r="V56" s="17" t="str" cm="1">
        <f t="array" ref="V56">_xlfn.IFS(U56=0,"Prenovato",U56=1,"Novato",U56=2,"Principiante avanzado",U56=3,"Competente",U56=4,"Proficiente",U56=5,"Master")</f>
        <v>Prenovato</v>
      </c>
      <c r="W56" s="17">
        <v>1</v>
      </c>
      <c r="X56" s="17" t="str" cm="1">
        <f t="array" ref="X56">_xlfn.IFS(W56=0,"No evidenciado",W56=1,"Novato",W56=2,"Principiante avanzado",W56=3,"Competente",W56=4,"Proficiente",W56=5,"Master")</f>
        <v>Novato</v>
      </c>
      <c r="Y56" s="17">
        <v>1</v>
      </c>
      <c r="Z56" s="17" t="str" cm="1">
        <f t="array" ref="Z56">_xlfn.IFS(Y56=0,"No evidenciado",Y56=1,"Novato",Y56=2,"Principiante avanzado",Y56=3,"Competente",Y56=4,"Proficiente",Y56=5,"Master")</f>
        <v>Novato</v>
      </c>
      <c r="AA56" s="17">
        <v>1</v>
      </c>
      <c r="AB56" s="17" t="str" cm="1">
        <f t="array" ref="AB56">_xlfn.IFS(AA56=0,"No evidenciado",AA56=1,"Novato",AA56=2,"Principiante avanzado",AA56=3,"Competente",AA56=4,"Proficiente",AA56=5,"Master")</f>
        <v>Novato</v>
      </c>
      <c r="AC56" s="17">
        <v>0</v>
      </c>
      <c r="AD56" s="17" t="str" cm="1">
        <f t="array" ref="AD56">_xlfn.IFS(AC56=0,"Prenovato",AC56=1,"Novato",AC56=2,"Principiante avanzado",AC56=3,"Competente",AC56=4,"Proficiente",AC56=5,"Master")</f>
        <v>Prenovato</v>
      </c>
      <c r="AE56" s="17" t="s">
        <v>247</v>
      </c>
    </row>
    <row r="57" spans="1:31" x14ac:dyDescent="0.25">
      <c r="A57" t="s">
        <v>207</v>
      </c>
      <c r="B57" t="s">
        <v>208</v>
      </c>
      <c r="C57" t="s">
        <v>194</v>
      </c>
      <c r="D57" t="s">
        <v>195</v>
      </c>
      <c r="E57" t="s">
        <v>209</v>
      </c>
      <c r="F57" t="s">
        <v>210</v>
      </c>
      <c r="G57" t="s">
        <v>211</v>
      </c>
      <c r="H57" s="4"/>
      <c r="I57" s="1">
        <f t="shared" ca="1" si="7"/>
        <v>1486</v>
      </c>
      <c r="J57" s="1" t="str">
        <f t="shared" ca="1" si="8"/>
        <v>3. Mayor a 6 meses</v>
      </c>
      <c r="K57" t="str">
        <f t="shared" si="9"/>
        <v>SI</v>
      </c>
      <c r="L57" t="s">
        <v>228</v>
      </c>
      <c r="M57" t="s">
        <v>232</v>
      </c>
      <c r="N57" t="s">
        <v>230</v>
      </c>
      <c r="O57" t="s">
        <v>230</v>
      </c>
      <c r="P57" t="str">
        <f t="shared" si="10"/>
        <v>DANIEL ANTONIO JIMÉNEZ QUINTANAAutomatizaciónEVALUACION</v>
      </c>
      <c r="Q57" t="str">
        <f>BASE[[#This Row],[NombresCalificado]]&amp;BASE[[#This Row],[TipoEvaluacion]]</f>
        <v>DANIEL ANTONIO JIMÉNEZ QUINTANAEVALUACION</v>
      </c>
      <c r="R57">
        <v>0</v>
      </c>
      <c r="S57" t="s">
        <v>183</v>
      </c>
      <c r="T57" t="s">
        <v>246</v>
      </c>
      <c r="U57" s="17">
        <v>0</v>
      </c>
      <c r="V57" s="17" t="str" cm="1">
        <f t="array" ref="V57">_xlfn.IFS(U57=0,"Prenovato",U57=1,"Novato",U57=2,"Principiante avanzado",U57=3,"Competente",U57=4,"Proficiente",U57=5,"Master")</f>
        <v>Prenovato</v>
      </c>
      <c r="W57" s="17">
        <v>1</v>
      </c>
      <c r="X57" s="17" t="str" cm="1">
        <f t="array" ref="X57">_xlfn.IFS(W57=0,"No evidenciado",W57=1,"Novato",W57=2,"Principiante avanzado",W57=3,"Competente",W57=4,"Proficiente",W57=5,"Master")</f>
        <v>Novato</v>
      </c>
      <c r="Y57" s="17">
        <v>1</v>
      </c>
      <c r="Z57" s="17" t="str" cm="1">
        <f t="array" ref="Z57">_xlfn.IFS(Y57=0,"No evidenciado",Y57=1,"Novato",Y57=2,"Principiante avanzado",Y57=3,"Competente",Y57=4,"Proficiente",Y57=5,"Master")</f>
        <v>Novato</v>
      </c>
      <c r="AA57" s="17">
        <v>1</v>
      </c>
      <c r="AB57" s="17" t="str" cm="1">
        <f t="array" ref="AB57">_xlfn.IFS(AA57=0,"No evidenciado",AA57=1,"Novato",AA57=2,"Principiante avanzado",AA57=3,"Competente",AA57=4,"Proficiente",AA57=5,"Master")</f>
        <v>Novato</v>
      </c>
      <c r="AC57" s="17">
        <v>0</v>
      </c>
      <c r="AD57" s="17" t="str" cm="1">
        <f t="array" ref="AD57">_xlfn.IFS(AC57=0,"Prenovato",AC57=1,"Novato",AC57=2,"Principiante avanzado",AC57=3,"Competente",AC57=4,"Proficiente",AC57=5,"Master")</f>
        <v>Prenovato</v>
      </c>
      <c r="AE57" s="17" t="s">
        <v>247</v>
      </c>
    </row>
    <row r="58" spans="1:31" x14ac:dyDescent="0.25">
      <c r="A58" t="s">
        <v>212</v>
      </c>
      <c r="B58" t="s">
        <v>213</v>
      </c>
      <c r="C58" t="s">
        <v>194</v>
      </c>
      <c r="D58" t="s">
        <v>195</v>
      </c>
      <c r="E58" t="s">
        <v>214</v>
      </c>
      <c r="F58" t="s">
        <v>215</v>
      </c>
      <c r="G58" t="s">
        <v>216</v>
      </c>
      <c r="H58" s="4"/>
      <c r="I58" s="1">
        <f t="shared" ca="1" si="7"/>
        <v>1486</v>
      </c>
      <c r="J58" s="1" t="str">
        <f t="shared" ca="1" si="8"/>
        <v>3. Mayor a 6 meses</v>
      </c>
      <c r="K58" t="str">
        <f t="shared" si="9"/>
        <v>NO</v>
      </c>
      <c r="L58" t="s">
        <v>228</v>
      </c>
      <c r="M58" t="s">
        <v>234</v>
      </c>
      <c r="N58" t="s">
        <v>230</v>
      </c>
      <c r="O58" t="s">
        <v>230</v>
      </c>
      <c r="P58" t="str">
        <f t="shared" si="10"/>
        <v>JUAN ROBERTO GUTIERREZ RAMOSPrincipios de seguridadEVALUACION</v>
      </c>
      <c r="Q58" t="str">
        <f>BASE[[#This Row],[NombresCalificado]]&amp;BASE[[#This Row],[TipoEvaluacion]]</f>
        <v>JUAN ROBERTO GUTIERREZ RAMOSEVALUACION</v>
      </c>
      <c r="R58">
        <v>2</v>
      </c>
      <c r="S58" t="s">
        <v>4</v>
      </c>
      <c r="T58" t="s">
        <v>246</v>
      </c>
      <c r="U58" s="17">
        <v>1</v>
      </c>
      <c r="V58" s="17" t="str" cm="1">
        <f t="array" ref="V58">_xlfn.IFS(U58=0,"Prenovato",U58=1,"Novato",U58=2,"Principiante avanzado",U58=3,"Competente",U58=4,"Proficiente",U58=5,"Master")</f>
        <v>Novato</v>
      </c>
      <c r="W58" s="17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>
        <v>2</v>
      </c>
      <c r="Z58" s="17" t="str" cm="1">
        <f t="array" ref="Z58">_xlfn.IFS(Y58=0,"No evidenciado",Y58=1,"Novato",Y58=2,"Principiante avanzado",Y58=3,"Competente",Y58=4,"Proficiente",Y58=5,"Master")</f>
        <v>Principiante avanzado</v>
      </c>
      <c r="AA58" s="17">
        <v>2</v>
      </c>
      <c r="AB58" s="17" t="str" cm="1">
        <f t="array" ref="AB58">_xlfn.IFS(AA58=0,"No evidenciado",AA58=1,"Novato",AA58=2,"Principiante avanzado",AA58=3,"Competente",AA58=4,"Proficiente",AA58=5,"Master")</f>
        <v>Principiante avanzado</v>
      </c>
      <c r="AC58" s="17">
        <v>1</v>
      </c>
      <c r="AD58" s="17" t="str" cm="1">
        <f t="array" ref="AD58">_xlfn.IFS(AC58=0,"Prenovato",AC58=1,"Novato",AC58=2,"Principiante avanzado",AC58=3,"Competente",AC58=4,"Proficiente",AC58=5,"Master")</f>
        <v>Novato</v>
      </c>
      <c r="AE58" s="17" t="s">
        <v>247</v>
      </c>
    </row>
    <row r="59" spans="1:31" x14ac:dyDescent="0.25">
      <c r="A59" t="s">
        <v>212</v>
      </c>
      <c r="B59" t="s">
        <v>213</v>
      </c>
      <c r="C59" t="s">
        <v>194</v>
      </c>
      <c r="D59" t="s">
        <v>195</v>
      </c>
      <c r="E59" t="s">
        <v>214</v>
      </c>
      <c r="F59" t="s">
        <v>215</v>
      </c>
      <c r="G59" t="s">
        <v>216</v>
      </c>
      <c r="H59" s="4"/>
      <c r="I59" s="1">
        <f t="shared" ca="1" si="7"/>
        <v>1486</v>
      </c>
      <c r="J59" s="1" t="str">
        <f t="shared" ca="1" si="8"/>
        <v>3. Mayor a 6 meses</v>
      </c>
      <c r="K59" t="str">
        <f t="shared" si="9"/>
        <v>NO</v>
      </c>
      <c r="L59" t="s">
        <v>228</v>
      </c>
      <c r="M59" t="s">
        <v>233</v>
      </c>
      <c r="N59" t="s">
        <v>230</v>
      </c>
      <c r="O59" t="s">
        <v>230</v>
      </c>
      <c r="P59" t="str">
        <f t="shared" si="10"/>
        <v>JUAN ROBERTO GUTIERREZ RAMOSPatrones de Arq. DatosEVALUACION</v>
      </c>
      <c r="Q59" t="str">
        <f>BASE[[#This Row],[NombresCalificado]]&amp;BASE[[#This Row],[TipoEvaluacion]]</f>
        <v>JUAN ROBERTO GUTIERREZ RAMOSEVALUACION</v>
      </c>
      <c r="R59">
        <v>3</v>
      </c>
      <c r="S59" t="s">
        <v>5</v>
      </c>
      <c r="T59" t="s">
        <v>246</v>
      </c>
      <c r="U59" s="17">
        <v>1</v>
      </c>
      <c r="V59" s="17" t="str" cm="1">
        <f t="array" ref="V59">_xlfn.IFS(U59=0,"Prenovato",U59=1,"Novato",U59=2,"Principiante avanzado",U59=3,"Competente",U59=4,"Proficiente",U59=5,"Master")</f>
        <v>Novato</v>
      </c>
      <c r="W59" s="17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>
        <v>2</v>
      </c>
      <c r="Z59" s="17" t="str" cm="1">
        <f t="array" ref="Z59">_xlfn.IFS(Y59=0,"No evidenciado",Y59=1,"Novato",Y59=2,"Principiante avanzado",Y59=3,"Competente",Y59=4,"Proficiente",Y59=5,"Master")</f>
        <v>Principiante avanzado</v>
      </c>
      <c r="AA59" s="17">
        <v>2</v>
      </c>
      <c r="AB59" s="17" t="str" cm="1">
        <f t="array" ref="AB59">_xlfn.IFS(AA59=0,"No evidenciado",AA59=1,"Novato",AA59=2,"Principiante avanzado",AA59=3,"Competente",AA59=4,"Proficiente",AA59=5,"Master")</f>
        <v>Principiante avanzado</v>
      </c>
      <c r="AC59" s="17">
        <v>1</v>
      </c>
      <c r="AD59" s="17" t="str" cm="1">
        <f t="array" ref="AD59">_xlfn.IFS(AC59=0,"Prenovato",AC59=1,"Novato",AC59=2,"Principiante avanzado",AC59=3,"Competente",AC59=4,"Proficiente",AC59=5,"Master")</f>
        <v>Novato</v>
      </c>
      <c r="AE59" s="17" t="s">
        <v>247</v>
      </c>
    </row>
    <row r="60" spans="1:31" x14ac:dyDescent="0.25">
      <c r="A60" t="s">
        <v>212</v>
      </c>
      <c r="B60" t="s">
        <v>213</v>
      </c>
      <c r="C60" t="s">
        <v>194</v>
      </c>
      <c r="D60" t="s">
        <v>195</v>
      </c>
      <c r="E60" t="s">
        <v>214</v>
      </c>
      <c r="F60" t="s">
        <v>215</v>
      </c>
      <c r="G60" t="s">
        <v>216</v>
      </c>
      <c r="H60" s="4"/>
      <c r="I60" s="1">
        <f t="shared" ca="1" si="7"/>
        <v>1486</v>
      </c>
      <c r="J60" s="1" t="str">
        <f t="shared" ca="1" si="8"/>
        <v>3. Mayor a 6 meses</v>
      </c>
      <c r="K60" t="str">
        <f t="shared" si="9"/>
        <v>NO</v>
      </c>
      <c r="L60" t="s">
        <v>228</v>
      </c>
      <c r="M60" t="s">
        <v>229</v>
      </c>
      <c r="N60" t="s">
        <v>230</v>
      </c>
      <c r="O60" t="s">
        <v>230</v>
      </c>
      <c r="P60" t="str">
        <f t="shared" si="10"/>
        <v>JUAN ROBERTO GUTIERREZ RAMOSCloudEVALUACION</v>
      </c>
      <c r="Q60" t="str">
        <f>BASE[[#This Row],[NombresCalificado]]&amp;BASE[[#This Row],[TipoEvaluacion]]</f>
        <v>JUAN ROBERTO GUTIERREZ RAMOSEVALUACION</v>
      </c>
      <c r="R60">
        <v>2</v>
      </c>
      <c r="S60" t="s">
        <v>4</v>
      </c>
      <c r="T60" t="s">
        <v>246</v>
      </c>
      <c r="U60" s="17">
        <v>1</v>
      </c>
      <c r="V60" s="17" t="str" cm="1">
        <f t="array" ref="V60">_xlfn.IFS(U60=0,"Prenovato",U60=1,"Novato",U60=2,"Principiante avanzado",U60=3,"Competente",U60=4,"Proficiente",U60=5,"Master")</f>
        <v>Novato</v>
      </c>
      <c r="W60" s="17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>
        <v>2</v>
      </c>
      <c r="Z60" s="17" t="str" cm="1">
        <f t="array" ref="Z60">_xlfn.IFS(Y60=0,"No evidenciado",Y60=1,"Novato",Y60=2,"Principiante avanzado",Y60=3,"Competente",Y60=4,"Proficiente",Y60=5,"Master")</f>
        <v>Principiante avanzado</v>
      </c>
      <c r="AA60" s="17">
        <v>2</v>
      </c>
      <c r="AB60" s="17" t="str" cm="1">
        <f t="array" ref="AB60">_xlfn.IFS(AA60=0,"No evidenciado",AA60=1,"Novato",AA60=2,"Principiante avanzado",AA60=3,"Competente",AA60=4,"Proficiente",AA60=5,"Master")</f>
        <v>Principiante avanzado</v>
      </c>
      <c r="AC60" s="17">
        <v>1</v>
      </c>
      <c r="AD60" s="17" t="str" cm="1">
        <f t="array" ref="AD60">_xlfn.IFS(AC60=0,"Prenovato",AC60=1,"Novato",AC60=2,"Principiante avanzado",AC60=3,"Competente",AC60=4,"Proficiente",AC60=5,"Master")</f>
        <v>Novato</v>
      </c>
      <c r="AE60" s="17" t="s">
        <v>247</v>
      </c>
    </row>
    <row r="61" spans="1:31" x14ac:dyDescent="0.25">
      <c r="A61" t="s">
        <v>212</v>
      </c>
      <c r="B61" t="s">
        <v>213</v>
      </c>
      <c r="C61" t="s">
        <v>194</v>
      </c>
      <c r="D61" t="s">
        <v>195</v>
      </c>
      <c r="E61" t="s">
        <v>214</v>
      </c>
      <c r="F61" t="s">
        <v>215</v>
      </c>
      <c r="G61" t="s">
        <v>216</v>
      </c>
      <c r="H61" s="4"/>
      <c r="I61" s="1">
        <f t="shared" ca="1" si="7"/>
        <v>1486</v>
      </c>
      <c r="J61" s="1" t="str">
        <f t="shared" ca="1" si="8"/>
        <v>3. Mayor a 6 meses</v>
      </c>
      <c r="K61" t="str">
        <f t="shared" si="9"/>
        <v>NO</v>
      </c>
      <c r="L61" t="s">
        <v>228</v>
      </c>
      <c r="M61" t="s">
        <v>231</v>
      </c>
      <c r="N61" t="s">
        <v>230</v>
      </c>
      <c r="O61" t="s">
        <v>230</v>
      </c>
      <c r="P61" t="str">
        <f t="shared" si="10"/>
        <v>JUAN ROBERTO GUTIERREZ RAMOSTecnología BCPEVALUACION</v>
      </c>
      <c r="Q61" t="str">
        <f>BASE[[#This Row],[NombresCalificado]]&amp;BASE[[#This Row],[TipoEvaluacion]]</f>
        <v>JUAN ROBERTO GUTIERREZ RAMOSEVALUACION</v>
      </c>
      <c r="R61">
        <v>2</v>
      </c>
      <c r="S61" t="s">
        <v>4</v>
      </c>
      <c r="T61" t="s">
        <v>246</v>
      </c>
      <c r="U61" s="17">
        <v>1</v>
      </c>
      <c r="V61" s="17" t="str" cm="1">
        <f t="array" ref="V61">_xlfn.IFS(U61=0,"Prenovato",U61=1,"Novato",U61=2,"Principiante avanzado",U61=3,"Competente",U61=4,"Proficiente",U61=5,"Master")</f>
        <v>Novato</v>
      </c>
      <c r="W61" s="17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>
        <v>2</v>
      </c>
      <c r="Z61" s="17" t="str" cm="1">
        <f t="array" ref="Z61">_xlfn.IFS(Y61=0,"No evidenciado",Y61=1,"Novato",Y61=2,"Principiante avanzado",Y61=3,"Competente",Y61=4,"Proficiente",Y61=5,"Master")</f>
        <v>Principiante avanzado</v>
      </c>
      <c r="AA61" s="17">
        <v>2</v>
      </c>
      <c r="AB61" s="17" t="str" cm="1">
        <f t="array" ref="AB61">_xlfn.IFS(AA61=0,"No evidenciado",AA61=1,"Novato",AA61=2,"Principiante avanzado",AA61=3,"Competente",AA61=4,"Proficiente",AA61=5,"Master")</f>
        <v>Principiante avanzado</v>
      </c>
      <c r="AC61" s="17">
        <v>1</v>
      </c>
      <c r="AD61" s="17" t="str" cm="1">
        <f t="array" ref="AD61">_xlfn.IFS(AC61=0,"Prenovato",AC61=1,"Novato",AC61=2,"Principiante avanzado",AC61=3,"Competente",AC61=4,"Proficiente",AC61=5,"Master")</f>
        <v>Novato</v>
      </c>
      <c r="AE61" s="17" t="s">
        <v>247</v>
      </c>
    </row>
    <row r="62" spans="1:31" x14ac:dyDescent="0.25">
      <c r="A62" t="s">
        <v>212</v>
      </c>
      <c r="B62" t="s">
        <v>213</v>
      </c>
      <c r="C62" t="s">
        <v>194</v>
      </c>
      <c r="D62" t="s">
        <v>195</v>
      </c>
      <c r="E62" t="s">
        <v>214</v>
      </c>
      <c r="F62" t="s">
        <v>215</v>
      </c>
      <c r="G62" t="s">
        <v>216</v>
      </c>
      <c r="H62" s="4"/>
      <c r="I62" s="1">
        <f t="shared" ca="1" si="7"/>
        <v>1486</v>
      </c>
      <c r="J62" s="1" t="str">
        <f t="shared" ca="1" si="8"/>
        <v>3. Mayor a 6 meses</v>
      </c>
      <c r="K62" t="str">
        <f t="shared" si="9"/>
        <v>NO</v>
      </c>
      <c r="L62" t="s">
        <v>228</v>
      </c>
      <c r="M62" t="s">
        <v>243</v>
      </c>
      <c r="N62" t="s">
        <v>236</v>
      </c>
      <c r="O62" t="s">
        <v>236</v>
      </c>
      <c r="P62" t="str">
        <f t="shared" si="10"/>
        <v>JUAN ROBERTO GUTIERREZ RAMOSPatrones de Arq. SolucionesEVALUACION</v>
      </c>
      <c r="Q62" t="str">
        <f>BASE[[#This Row],[NombresCalificado]]&amp;BASE[[#This Row],[TipoEvaluacion]]</f>
        <v>JUAN ROBERTO GUTIERREZ RAMOSEVALUACION</v>
      </c>
      <c r="R62">
        <v>2</v>
      </c>
      <c r="S62" t="s">
        <v>4</v>
      </c>
      <c r="T62" t="s">
        <v>246</v>
      </c>
      <c r="U62" s="17">
        <v>1</v>
      </c>
      <c r="V62" s="17" t="str" cm="1">
        <f t="array" ref="V62">_xlfn.IFS(U62=0,"Prenovato",U62=1,"Novato",U62=2,"Principiante avanzado",U62=3,"Competente",U62=4,"Proficiente",U62=5,"Master")</f>
        <v>Novato</v>
      </c>
      <c r="W62" s="17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>
        <v>2</v>
      </c>
      <c r="Z62" s="17" t="str" cm="1">
        <f t="array" ref="Z62">_xlfn.IFS(Y62=0,"No evidenciado",Y62=1,"Novato",Y62=2,"Principiante avanzado",Y62=3,"Competente",Y62=4,"Proficiente",Y62=5,"Master")</f>
        <v>Principiante avanzado</v>
      </c>
      <c r="AA62" s="17">
        <v>2</v>
      </c>
      <c r="AB62" s="17" t="str" cm="1">
        <f t="array" ref="AB62">_xlfn.IFS(AA62=0,"No evidenciado",AA62=1,"Novato",AA62=2,"Principiante avanzado",AA62=3,"Competente",AA62=4,"Proficiente",AA62=5,"Master")</f>
        <v>Principiante avanzado</v>
      </c>
      <c r="AC62" s="17">
        <v>1</v>
      </c>
      <c r="AD62" s="17" t="str" cm="1">
        <f t="array" ref="AD62">_xlfn.IFS(AC62=0,"Prenovato",AC62=1,"Novato",AC62=2,"Principiante avanzado",AC62=3,"Competente",AC62=4,"Proficiente",AC62=5,"Master")</f>
        <v>Novato</v>
      </c>
      <c r="AE62" s="17" t="s">
        <v>247</v>
      </c>
    </row>
    <row r="63" spans="1:31" x14ac:dyDescent="0.25">
      <c r="A63" t="s">
        <v>212</v>
      </c>
      <c r="B63" t="s">
        <v>213</v>
      </c>
      <c r="C63" t="s">
        <v>194</v>
      </c>
      <c r="D63" t="s">
        <v>195</v>
      </c>
      <c r="E63" t="s">
        <v>214</v>
      </c>
      <c r="F63" t="s">
        <v>215</v>
      </c>
      <c r="G63" t="s">
        <v>216</v>
      </c>
      <c r="H63" s="4"/>
      <c r="I63" s="1">
        <f t="shared" ca="1" si="7"/>
        <v>1486</v>
      </c>
      <c r="J63" s="1" t="str">
        <f t="shared" ca="1" si="8"/>
        <v>3. Mayor a 6 meses</v>
      </c>
      <c r="K63" t="str">
        <f t="shared" si="9"/>
        <v>NO</v>
      </c>
      <c r="L63" t="s">
        <v>228</v>
      </c>
      <c r="M63" t="s">
        <v>239</v>
      </c>
      <c r="N63" t="s">
        <v>236</v>
      </c>
      <c r="O63" t="s">
        <v>236</v>
      </c>
      <c r="P63" t="str">
        <f t="shared" si="10"/>
        <v>JUAN ROBERTO GUTIERREZ RAMOSPlataformasEVALUACION</v>
      </c>
      <c r="Q63" t="str">
        <f>BASE[[#This Row],[NombresCalificado]]&amp;BASE[[#This Row],[TipoEvaluacion]]</f>
        <v>JUAN ROBERTO GUTIERREZ RAMOSEVALUACION</v>
      </c>
      <c r="R63">
        <v>2</v>
      </c>
      <c r="S63" t="s">
        <v>4</v>
      </c>
      <c r="T63" t="s">
        <v>246</v>
      </c>
      <c r="U63" s="17">
        <v>1</v>
      </c>
      <c r="V63" s="17" t="str" cm="1">
        <f t="array" ref="V63">_xlfn.IFS(U63=0,"Prenovato",U63=1,"Novato",U63=2,"Principiante avanzado",U63=3,"Competente",U63=4,"Proficiente",U63=5,"Master")</f>
        <v>Novato</v>
      </c>
      <c r="W63" s="17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>
        <v>2</v>
      </c>
      <c r="Z63" s="17" t="str" cm="1">
        <f t="array" ref="Z63">_xlfn.IFS(Y63=0,"No evidenciado",Y63=1,"Novato",Y63=2,"Principiante avanzado",Y63=3,"Competente",Y63=4,"Proficiente",Y63=5,"Master")</f>
        <v>Principiante avanzado</v>
      </c>
      <c r="AA63" s="17">
        <v>2</v>
      </c>
      <c r="AB63" s="17" t="str" cm="1">
        <f t="array" ref="AB63">_xlfn.IFS(AA63=0,"No evidenciado",AA63=1,"Novato",AA63=2,"Principiante avanzado",AA63=3,"Competente",AA63=4,"Proficiente",AA63=5,"Master")</f>
        <v>Principiante avanzado</v>
      </c>
      <c r="AC63" s="17">
        <v>1</v>
      </c>
      <c r="AD63" s="17" t="str" cm="1">
        <f t="array" ref="AD63">_xlfn.IFS(AC63=0,"Prenovato",AC63=1,"Novato",AC63=2,"Principiante avanzado",AC63=3,"Competente",AC63=4,"Proficiente",AC63=5,"Master")</f>
        <v>Novato</v>
      </c>
      <c r="AE63" s="17" t="s">
        <v>247</v>
      </c>
    </row>
    <row r="64" spans="1:31" x14ac:dyDescent="0.25">
      <c r="A64" t="s">
        <v>212</v>
      </c>
      <c r="B64" t="s">
        <v>213</v>
      </c>
      <c r="C64" t="s">
        <v>194</v>
      </c>
      <c r="D64" t="s">
        <v>195</v>
      </c>
      <c r="E64" t="s">
        <v>214</v>
      </c>
      <c r="F64" t="s">
        <v>215</v>
      </c>
      <c r="G64" t="s">
        <v>216</v>
      </c>
      <c r="H64" s="4"/>
      <c r="I64" s="1">
        <f t="shared" ca="1" si="7"/>
        <v>1486</v>
      </c>
      <c r="J64" s="1" t="str">
        <f t="shared" ca="1" si="8"/>
        <v>3. Mayor a 6 meses</v>
      </c>
      <c r="K64" t="str">
        <f t="shared" si="9"/>
        <v>NO</v>
      </c>
      <c r="L64" t="s">
        <v>228</v>
      </c>
      <c r="M64" t="s">
        <v>242</v>
      </c>
      <c r="N64" t="s">
        <v>230</v>
      </c>
      <c r="O64" t="s">
        <v>230</v>
      </c>
      <c r="P64" t="str">
        <f t="shared" si="10"/>
        <v>JUAN ROBERTO GUTIERREZ RAMOSModelos BancariosEVALUACION</v>
      </c>
      <c r="Q64" t="str">
        <f>BASE[[#This Row],[NombresCalificado]]&amp;BASE[[#This Row],[TipoEvaluacion]]</f>
        <v>JUAN ROBERTO GUTIERREZ RAMOSEVALUACION</v>
      </c>
      <c r="R64">
        <v>1</v>
      </c>
      <c r="S64" t="s">
        <v>6</v>
      </c>
      <c r="T64" t="s">
        <v>246</v>
      </c>
      <c r="U64" s="17">
        <v>1</v>
      </c>
      <c r="V64" s="17" t="str" cm="1">
        <f t="array" ref="V64">_xlfn.IFS(U64=0,"Prenovato",U64=1,"Novato",U64=2,"Principiante avanzado",U64=3,"Competente",U64=4,"Proficiente",U64=5,"Master")</f>
        <v>Novato</v>
      </c>
      <c r="W64" s="17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>
        <v>2</v>
      </c>
      <c r="Z64" s="17" t="str" cm="1">
        <f t="array" ref="Z64">_xlfn.IFS(Y64=0,"No evidenciado",Y64=1,"Novato",Y64=2,"Principiante avanzado",Y64=3,"Competente",Y64=4,"Proficiente",Y64=5,"Master")</f>
        <v>Principiante avanzado</v>
      </c>
      <c r="AA64" s="17">
        <v>2</v>
      </c>
      <c r="AB64" s="17" t="str" cm="1">
        <f t="array" ref="AB64">_xlfn.IFS(AA64=0,"No evidenciado",AA64=1,"Novato",AA64=2,"Principiante avanzado",AA64=3,"Competente",AA64=4,"Proficiente",AA64=5,"Master")</f>
        <v>Principiante avanzado</v>
      </c>
      <c r="AC64" s="17">
        <v>1</v>
      </c>
      <c r="AD64" s="17" t="str" cm="1">
        <f t="array" ref="AD64">_xlfn.IFS(AC64=0,"Prenovato",AC64=1,"Novato",AC64=2,"Principiante avanzado",AC64=3,"Competente",AC64=4,"Proficiente",AC64=5,"Master")</f>
        <v>Novato</v>
      </c>
      <c r="AE64" s="17" t="s">
        <v>247</v>
      </c>
    </row>
    <row r="65" spans="1:31" x14ac:dyDescent="0.25">
      <c r="A65" t="s">
        <v>212</v>
      </c>
      <c r="B65" t="s">
        <v>213</v>
      </c>
      <c r="C65" t="s">
        <v>194</v>
      </c>
      <c r="D65" t="s">
        <v>195</v>
      </c>
      <c r="E65" t="s">
        <v>214</v>
      </c>
      <c r="F65" t="s">
        <v>215</v>
      </c>
      <c r="G65" t="s">
        <v>216</v>
      </c>
      <c r="H65" s="4"/>
      <c r="I65" s="1">
        <f t="shared" ca="1" si="7"/>
        <v>1486</v>
      </c>
      <c r="J65" s="1" t="str">
        <f t="shared" ca="1" si="8"/>
        <v>3. Mayor a 6 meses</v>
      </c>
      <c r="K65" t="str">
        <f t="shared" si="9"/>
        <v>NO</v>
      </c>
      <c r="L65" t="s">
        <v>228</v>
      </c>
      <c r="M65" t="s">
        <v>232</v>
      </c>
      <c r="N65" t="s">
        <v>230</v>
      </c>
      <c r="O65" t="s">
        <v>230</v>
      </c>
      <c r="P65" t="str">
        <f t="shared" si="10"/>
        <v>JUAN ROBERTO GUTIERREZ RAMOSAutomatizaciónEVALUACION</v>
      </c>
      <c r="Q65" t="str">
        <f>BASE[[#This Row],[NombresCalificado]]&amp;BASE[[#This Row],[TipoEvaluacion]]</f>
        <v>JUAN ROBERTO GUTIERREZ RAMOSEVALUACION</v>
      </c>
      <c r="R65">
        <v>1</v>
      </c>
      <c r="S65" t="s">
        <v>6</v>
      </c>
      <c r="T65" t="s">
        <v>246</v>
      </c>
      <c r="U65" s="17">
        <v>1</v>
      </c>
      <c r="V65" s="17" t="str" cm="1">
        <f t="array" ref="V65">_xlfn.IFS(U65=0,"Prenovato",U65=1,"Novato",U65=2,"Principiante avanzado",U65=3,"Competente",U65=4,"Proficiente",U65=5,"Master")</f>
        <v>Novato</v>
      </c>
      <c r="W65" s="17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>
        <v>2</v>
      </c>
      <c r="Z65" s="17" t="str" cm="1">
        <f t="array" ref="Z65">_xlfn.IFS(Y65=0,"No evidenciado",Y65=1,"Novato",Y65=2,"Principiante avanzado",Y65=3,"Competente",Y65=4,"Proficiente",Y65=5,"Master")</f>
        <v>Principiante avanzado</v>
      </c>
      <c r="AA65" s="17">
        <v>2</v>
      </c>
      <c r="AB65" s="17" t="str" cm="1">
        <f t="array" ref="AB65">_xlfn.IFS(AA65=0,"No evidenciado",AA65=1,"Novato",AA65=2,"Principiante avanzado",AA65=3,"Competente",AA65=4,"Proficiente",AA65=5,"Master")</f>
        <v>Principiante avanzado</v>
      </c>
      <c r="AC65" s="17">
        <v>1</v>
      </c>
      <c r="AD65" s="17" t="str" cm="1">
        <f t="array" ref="AD65">_xlfn.IFS(AC65=0,"Prenovato",AC65=1,"Novato",AC65=2,"Principiante avanzado",AC65=3,"Competente",AC65=4,"Proficiente",AC65=5,"Master")</f>
        <v>Novato</v>
      </c>
      <c r="AE65" s="17" t="s">
        <v>247</v>
      </c>
    </row>
    <row r="66" spans="1:31" x14ac:dyDescent="0.25">
      <c r="A66" t="s">
        <v>212</v>
      </c>
      <c r="B66" t="s">
        <v>213</v>
      </c>
      <c r="C66" t="s">
        <v>194</v>
      </c>
      <c r="D66" t="s">
        <v>195</v>
      </c>
      <c r="E66" t="s">
        <v>214</v>
      </c>
      <c r="F66" t="s">
        <v>215</v>
      </c>
      <c r="G66" t="s">
        <v>216</v>
      </c>
      <c r="H66" s="4"/>
      <c r="I66" s="1">
        <f t="shared" ca="1" si="7"/>
        <v>1486</v>
      </c>
      <c r="J66" s="1" t="str">
        <f t="shared" ca="1" si="8"/>
        <v>3. Mayor a 6 meses</v>
      </c>
      <c r="K66" t="str">
        <f t="shared" si="9"/>
        <v>NO</v>
      </c>
      <c r="L66" t="s">
        <v>228</v>
      </c>
      <c r="M66" t="s">
        <v>240</v>
      </c>
      <c r="N66" t="s">
        <v>238</v>
      </c>
      <c r="O66" t="s">
        <v>230</v>
      </c>
      <c r="P66" t="str">
        <f t="shared" si="10"/>
        <v>JUAN ROBERTO GUTIERREZ RAMOSOpen BankingEVALUACION</v>
      </c>
      <c r="Q66" t="str">
        <f>BASE[[#This Row],[NombresCalificado]]&amp;BASE[[#This Row],[TipoEvaluacion]]</f>
        <v>JUAN ROBERTO GUTIERREZ RAMOSEVALUACION</v>
      </c>
      <c r="R66">
        <v>1</v>
      </c>
      <c r="S66" t="s">
        <v>6</v>
      </c>
      <c r="T66" t="s">
        <v>246</v>
      </c>
      <c r="U66" s="17">
        <v>1</v>
      </c>
      <c r="V66" s="17" t="str" cm="1">
        <f t="array" ref="V66">_xlfn.IFS(U66=0,"Prenovato",U66=1,"Novato",U66=2,"Principiante avanzado",U66=3,"Competente",U66=4,"Proficiente",U66=5,"Master")</f>
        <v>Novato</v>
      </c>
      <c r="W66" s="17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>
        <v>2</v>
      </c>
      <c r="Z66" s="17" t="str" cm="1">
        <f t="array" ref="Z66">_xlfn.IFS(Y66=0,"No evidenciado",Y66=1,"Novato",Y66=2,"Principiante avanzado",Y66=3,"Competente",Y66=4,"Proficiente",Y66=5,"Master")</f>
        <v>Principiante avanzado</v>
      </c>
      <c r="AA66" s="17">
        <v>2</v>
      </c>
      <c r="AB66" s="17" t="str" cm="1">
        <f t="array" ref="AB66">_xlfn.IFS(AA66=0,"No evidenciado",AA66=1,"Novato",AA66=2,"Principiante avanzado",AA66=3,"Competente",AA66=4,"Proficiente",AA66=5,"Master")</f>
        <v>Principiante avanzado</v>
      </c>
      <c r="AC66" s="17">
        <v>1</v>
      </c>
      <c r="AD66" s="17" t="str" cm="1">
        <f t="array" ref="AD66">_xlfn.IFS(AC66=0,"Prenovato",AC66=1,"Novato",AC66=2,"Principiante avanzado",AC66=3,"Competente",AC66=4,"Proficiente",AC66=5,"Master")</f>
        <v>Novato</v>
      </c>
      <c r="AE66" s="17" t="s">
        <v>247</v>
      </c>
    </row>
    <row r="67" spans="1:31" x14ac:dyDescent="0.25">
      <c r="A67" t="s">
        <v>212</v>
      </c>
      <c r="B67" t="s">
        <v>213</v>
      </c>
      <c r="C67" t="s">
        <v>194</v>
      </c>
      <c r="D67" t="s">
        <v>195</v>
      </c>
      <c r="E67" t="s">
        <v>214</v>
      </c>
      <c r="F67" t="s">
        <v>215</v>
      </c>
      <c r="G67" t="s">
        <v>216</v>
      </c>
      <c r="H67" s="4"/>
      <c r="I67" s="1">
        <f t="shared" ref="I67:I98" ca="1" si="11">DATEDIF(H67,TODAY(),"m")</f>
        <v>1486</v>
      </c>
      <c r="J67" s="1" t="str">
        <f t="shared" ref="J67:J98" ca="1" si="12">IF(I67&lt;=3,"1. Menor o igual a 3 meses",IF(I67&lt;=6,"2. Entre 4 - 6 meses","3. Mayor a 6 meses"))</f>
        <v>3. Mayor a 6 meses</v>
      </c>
      <c r="K67" t="str">
        <f t="shared" ref="K67:K98" si="13">IF(COUNTIFS($E$2:$E$113,E67,$O$2:$O$113,"PRINCIPAL",$R$2:$R$113,0)&gt;0,"SI","NO")</f>
        <v>NO</v>
      </c>
      <c r="L67" t="s">
        <v>228</v>
      </c>
      <c r="M67" t="s">
        <v>244</v>
      </c>
      <c r="N67" t="s">
        <v>238</v>
      </c>
      <c r="O67" t="s">
        <v>230</v>
      </c>
      <c r="P67" t="str">
        <f t="shared" ref="P67:P98" si="14">F67&amp;M67&amp;AE67</f>
        <v>JUAN ROBERTO GUTIERREZ RAMOSIngeniería de softwareEVALUACION</v>
      </c>
      <c r="Q67" t="str">
        <f>BASE[[#This Row],[NombresCalificado]]&amp;BASE[[#This Row],[TipoEvaluacion]]</f>
        <v>JUAN ROBERTO GUTIERREZ RAMOSEVALUACION</v>
      </c>
      <c r="R67">
        <v>3</v>
      </c>
      <c r="S67" t="s">
        <v>5</v>
      </c>
      <c r="T67" t="s">
        <v>246</v>
      </c>
      <c r="U67" s="17">
        <v>1</v>
      </c>
      <c r="V67" s="17" t="str" cm="1">
        <f t="array" ref="V67">_xlfn.IFS(U67=0,"Prenovato",U67=1,"Novato",U67=2,"Principiante avanzado",U67=3,"Competente",U67=4,"Proficiente",U67=5,"Master")</f>
        <v>Novato</v>
      </c>
      <c r="W67" s="17">
        <v>2</v>
      </c>
      <c r="X67" s="17" t="str" cm="1">
        <f t="array" ref="X67">_xlfn.IFS(W67=0,"No evidenciado",W67=1,"Novato",W67=2,"Principiante avanzado",W67=3,"Competente",W67=4,"Proficiente",W67=5,"Master")</f>
        <v>Principiante avanzado</v>
      </c>
      <c r="Y67" s="17">
        <v>2</v>
      </c>
      <c r="Z67" s="17" t="str" cm="1">
        <f t="array" ref="Z67">_xlfn.IFS(Y67=0,"No evidenciado",Y67=1,"Novato",Y67=2,"Principiante avanzado",Y67=3,"Competente",Y67=4,"Proficiente",Y67=5,"Master")</f>
        <v>Principiante avanzado</v>
      </c>
      <c r="AA67" s="17">
        <v>2</v>
      </c>
      <c r="AB67" s="17" t="str" cm="1">
        <f t="array" ref="AB67">_xlfn.IFS(AA67=0,"No evidenciado",AA67=1,"Novato",AA67=2,"Principiante avanzado",AA67=3,"Competente",AA67=4,"Proficiente",AA67=5,"Master")</f>
        <v>Principiante avanzado</v>
      </c>
      <c r="AC67" s="17">
        <v>1</v>
      </c>
      <c r="AD67" s="17" t="str" cm="1">
        <f t="array" ref="AD67">_xlfn.IFS(AC67=0,"Prenovato",AC67=1,"Novato",AC67=2,"Principiante avanzado",AC67=3,"Competente",AC67=4,"Proficiente",AC67=5,"Master")</f>
        <v>Novato</v>
      </c>
      <c r="AE67" s="17" t="s">
        <v>247</v>
      </c>
    </row>
    <row r="68" spans="1:31" x14ac:dyDescent="0.25">
      <c r="A68" t="s">
        <v>212</v>
      </c>
      <c r="B68" t="s">
        <v>213</v>
      </c>
      <c r="C68" t="s">
        <v>194</v>
      </c>
      <c r="D68" t="s">
        <v>195</v>
      </c>
      <c r="E68" t="s">
        <v>214</v>
      </c>
      <c r="F68" t="s">
        <v>215</v>
      </c>
      <c r="G68" t="s">
        <v>216</v>
      </c>
      <c r="H68" s="4"/>
      <c r="I68" s="1">
        <f t="shared" ca="1" si="11"/>
        <v>1486</v>
      </c>
      <c r="J68" s="1" t="str">
        <f t="shared" ca="1" si="12"/>
        <v>3. Mayor a 6 meses</v>
      </c>
      <c r="K68" t="str">
        <f t="shared" si="13"/>
        <v>NO</v>
      </c>
      <c r="L68" t="s">
        <v>228</v>
      </c>
      <c r="M68" t="s">
        <v>235</v>
      </c>
      <c r="N68" t="s">
        <v>236</v>
      </c>
      <c r="O68" t="s">
        <v>236</v>
      </c>
      <c r="P68" t="str">
        <f t="shared" si="14"/>
        <v>JUAN ROBERTO GUTIERREZ RAMOSDiseño de Arq. SolucionesEVALUACION</v>
      </c>
      <c r="Q68" t="str">
        <f>BASE[[#This Row],[NombresCalificado]]&amp;BASE[[#This Row],[TipoEvaluacion]]</f>
        <v>JUAN ROBERTO GUTIERREZ RAMOSEVALUACION</v>
      </c>
      <c r="R68">
        <v>2</v>
      </c>
      <c r="S68" t="s">
        <v>4</v>
      </c>
      <c r="T68" t="s">
        <v>246</v>
      </c>
      <c r="U68" s="17">
        <v>1</v>
      </c>
      <c r="V68" s="17" t="str" cm="1">
        <f t="array" ref="V68">_xlfn.IFS(U68=0,"Prenovato",U68=1,"Novato",U68=2,"Principiante avanzado",U68=3,"Competente",U68=4,"Proficiente",U68=5,"Master")</f>
        <v>Novato</v>
      </c>
      <c r="W68" s="17">
        <v>2</v>
      </c>
      <c r="X68" s="17" t="str" cm="1">
        <f t="array" ref="X68">_xlfn.IFS(W68=0,"No evidenciado",W68=1,"Novato",W68=2,"Principiante avanzado",W68=3,"Competente",W68=4,"Proficiente",W68=5,"Master")</f>
        <v>Principiante avanzado</v>
      </c>
      <c r="Y68" s="17">
        <v>2</v>
      </c>
      <c r="Z68" s="17" t="str" cm="1">
        <f t="array" ref="Z68">_xlfn.IFS(Y68=0,"No evidenciado",Y68=1,"Novato",Y68=2,"Principiante avanzado",Y68=3,"Competente",Y68=4,"Proficiente",Y68=5,"Master")</f>
        <v>Principiante avanzado</v>
      </c>
      <c r="AA68" s="17">
        <v>2</v>
      </c>
      <c r="AB68" s="17" t="str" cm="1">
        <f t="array" ref="AB68">_xlfn.IFS(AA68=0,"No evidenciado",AA68=1,"Novato",AA68=2,"Principiante avanzado",AA68=3,"Competente",AA68=4,"Proficiente",AA68=5,"Master")</f>
        <v>Principiante avanzado</v>
      </c>
      <c r="AC68" s="17">
        <v>1</v>
      </c>
      <c r="AD68" s="17" t="str" cm="1">
        <f t="array" ref="AD68">_xlfn.IFS(AC68=0,"Prenovato",AC68=1,"Novato",AC68=2,"Principiante avanzado",AC68=3,"Competente",AC68=4,"Proficiente",AC68=5,"Master")</f>
        <v>Novato</v>
      </c>
      <c r="AE68" s="17" t="s">
        <v>247</v>
      </c>
    </row>
    <row r="69" spans="1:31" x14ac:dyDescent="0.25">
      <c r="A69" t="s">
        <v>212</v>
      </c>
      <c r="B69" t="s">
        <v>213</v>
      </c>
      <c r="C69" t="s">
        <v>194</v>
      </c>
      <c r="D69" t="s">
        <v>195</v>
      </c>
      <c r="E69" t="s">
        <v>214</v>
      </c>
      <c r="F69" t="s">
        <v>215</v>
      </c>
      <c r="G69" t="s">
        <v>216</v>
      </c>
      <c r="H69" s="4"/>
      <c r="I69" s="1">
        <f t="shared" ca="1" si="11"/>
        <v>1486</v>
      </c>
      <c r="J69" s="1" t="str">
        <f t="shared" ca="1" si="12"/>
        <v>3. Mayor a 6 meses</v>
      </c>
      <c r="K69" t="str">
        <f t="shared" si="13"/>
        <v>NO</v>
      </c>
      <c r="L69" t="s">
        <v>228</v>
      </c>
      <c r="M69" t="s">
        <v>237</v>
      </c>
      <c r="N69" t="s">
        <v>238</v>
      </c>
      <c r="O69" t="s">
        <v>230</v>
      </c>
      <c r="P69" t="str">
        <f t="shared" si="14"/>
        <v>JUAN ROBERTO GUTIERREZ RAMOSMicroservicios y APIsEVALUACION</v>
      </c>
      <c r="Q69" t="str">
        <f>BASE[[#This Row],[NombresCalificado]]&amp;BASE[[#This Row],[TipoEvaluacion]]</f>
        <v>JUAN ROBERTO GUTIERREZ RAMOSEVALUACION</v>
      </c>
      <c r="R69">
        <v>3</v>
      </c>
      <c r="S69" t="s">
        <v>5</v>
      </c>
      <c r="T69" t="s">
        <v>246</v>
      </c>
      <c r="U69" s="17">
        <v>1</v>
      </c>
      <c r="V69" s="17" t="str" cm="1">
        <f t="array" ref="V69">_xlfn.IFS(U69=0,"Prenovato",U69=1,"Novato",U69=2,"Principiante avanzado",U69=3,"Competente",U69=4,"Proficiente",U69=5,"Master")</f>
        <v>Novato</v>
      </c>
      <c r="W69" s="17">
        <v>2</v>
      </c>
      <c r="X69" s="17" t="str" cm="1">
        <f t="array" ref="X69">_xlfn.IFS(W69=0,"No evidenciado",W69=1,"Novato",W69=2,"Principiante avanzado",W69=3,"Competente",W69=4,"Proficiente",W69=5,"Master")</f>
        <v>Principiante avanzado</v>
      </c>
      <c r="Y69" s="17">
        <v>2</v>
      </c>
      <c r="Z69" s="17" t="str" cm="1">
        <f t="array" ref="Z69">_xlfn.IFS(Y69=0,"No evidenciado",Y69=1,"Novato",Y69=2,"Principiante avanzado",Y69=3,"Competente",Y69=4,"Proficiente",Y69=5,"Master")</f>
        <v>Principiante avanzado</v>
      </c>
      <c r="AA69" s="17">
        <v>2</v>
      </c>
      <c r="AB69" s="17" t="str" cm="1">
        <f t="array" ref="AB69">_xlfn.IFS(AA69=0,"No evidenciado",AA69=1,"Novato",AA69=2,"Principiante avanzado",AA69=3,"Competente",AA69=4,"Proficiente",AA69=5,"Master")</f>
        <v>Principiante avanzado</v>
      </c>
      <c r="AC69" s="17">
        <v>1</v>
      </c>
      <c r="AD69" s="17" t="str" cm="1">
        <f t="array" ref="AD69">_xlfn.IFS(AC69=0,"Prenovato",AC69=1,"Novato",AC69=2,"Principiante avanzado",AC69=3,"Competente",AC69=4,"Proficiente",AC69=5,"Master")</f>
        <v>Novato</v>
      </c>
      <c r="AE69" s="17" t="s">
        <v>247</v>
      </c>
    </row>
    <row r="70" spans="1:31" x14ac:dyDescent="0.25">
      <c r="A70" t="s">
        <v>212</v>
      </c>
      <c r="B70" t="s">
        <v>213</v>
      </c>
      <c r="C70" t="s">
        <v>194</v>
      </c>
      <c r="D70" t="s">
        <v>195</v>
      </c>
      <c r="E70" t="s">
        <v>214</v>
      </c>
      <c r="F70" t="s">
        <v>215</v>
      </c>
      <c r="G70" t="s">
        <v>216</v>
      </c>
      <c r="H70" s="4"/>
      <c r="I70" s="1">
        <f t="shared" ca="1" si="11"/>
        <v>1486</v>
      </c>
      <c r="J70" s="1" t="str">
        <f t="shared" ca="1" si="12"/>
        <v>3. Mayor a 6 meses</v>
      </c>
      <c r="K70" t="str">
        <f t="shared" si="13"/>
        <v>NO</v>
      </c>
      <c r="L70" t="s">
        <v>228</v>
      </c>
      <c r="M70" t="s">
        <v>245</v>
      </c>
      <c r="N70" t="s">
        <v>236</v>
      </c>
      <c r="O70" t="s">
        <v>236</v>
      </c>
      <c r="P70" t="str">
        <f t="shared" si="14"/>
        <v>JUAN ROBERTO GUTIERREZ RAMOSEcosistema BCPEVALUACION</v>
      </c>
      <c r="Q70" t="str">
        <f>BASE[[#This Row],[NombresCalificado]]&amp;BASE[[#This Row],[TipoEvaluacion]]</f>
        <v>JUAN ROBERTO GUTIERREZ RAMOSEVALUACION</v>
      </c>
      <c r="R70">
        <v>2</v>
      </c>
      <c r="S70" t="s">
        <v>4</v>
      </c>
      <c r="T70" t="s">
        <v>246</v>
      </c>
      <c r="U70" s="17">
        <v>1</v>
      </c>
      <c r="V70" s="17" t="str" cm="1">
        <f t="array" ref="V70">_xlfn.IFS(U70=0,"Prenovato",U70=1,"Novato",U70=2,"Principiante avanzado",U70=3,"Competente",U70=4,"Proficiente",U70=5,"Master")</f>
        <v>Novato</v>
      </c>
      <c r="W70" s="17">
        <v>2</v>
      </c>
      <c r="X70" s="17" t="str" cm="1">
        <f t="array" ref="X70">_xlfn.IFS(W70=0,"No evidenciado",W70=1,"Novato",W70=2,"Principiante avanzado",W70=3,"Competente",W70=4,"Proficiente",W70=5,"Master")</f>
        <v>Principiante avanzado</v>
      </c>
      <c r="Y70" s="17">
        <v>2</v>
      </c>
      <c r="Z70" s="17" t="str" cm="1">
        <f t="array" ref="Z70">_xlfn.IFS(Y70=0,"No evidenciado",Y70=1,"Novato",Y70=2,"Principiante avanzado",Y70=3,"Competente",Y70=4,"Proficiente",Y70=5,"Master")</f>
        <v>Principiante avanzado</v>
      </c>
      <c r="AA70" s="17">
        <v>2</v>
      </c>
      <c r="AB70" s="17" t="str" cm="1">
        <f t="array" ref="AB70">_xlfn.IFS(AA70=0,"No evidenciado",AA70=1,"Novato",AA70=2,"Principiante avanzado",AA70=3,"Competente",AA70=4,"Proficiente",AA70=5,"Master")</f>
        <v>Principiante avanzado</v>
      </c>
      <c r="AC70" s="17">
        <v>1</v>
      </c>
      <c r="AD70" s="17" t="str" cm="1">
        <f t="array" ref="AD70">_xlfn.IFS(AC70=0,"Prenovato",AC70=1,"Novato",AC70=2,"Principiante avanzado",AC70=3,"Competente",AC70=4,"Proficiente",AC70=5,"Master")</f>
        <v>Novato</v>
      </c>
      <c r="AE70" s="17" t="s">
        <v>247</v>
      </c>
    </row>
    <row r="71" spans="1:31" x14ac:dyDescent="0.25">
      <c r="A71" t="s">
        <v>212</v>
      </c>
      <c r="B71" t="s">
        <v>213</v>
      </c>
      <c r="C71" t="s">
        <v>194</v>
      </c>
      <c r="D71" t="s">
        <v>195</v>
      </c>
      <c r="E71" t="s">
        <v>214</v>
      </c>
      <c r="F71" t="s">
        <v>215</v>
      </c>
      <c r="G71" t="s">
        <v>216</v>
      </c>
      <c r="H71" s="4"/>
      <c r="I71" s="1">
        <f t="shared" ca="1" si="11"/>
        <v>1486</v>
      </c>
      <c r="J71" s="1" t="str">
        <f t="shared" ca="1" si="12"/>
        <v>3. Mayor a 6 meses</v>
      </c>
      <c r="K71" t="str">
        <f t="shared" si="13"/>
        <v>NO</v>
      </c>
      <c r="L71" t="s">
        <v>228</v>
      </c>
      <c r="M71" t="s">
        <v>241</v>
      </c>
      <c r="N71" t="s">
        <v>230</v>
      </c>
      <c r="O71" t="s">
        <v>230</v>
      </c>
      <c r="P71" t="str">
        <f t="shared" si="14"/>
        <v>JUAN ROBERTO GUTIERREZ RAMOSFrameworks de arquitectura empresarialEVALUACION</v>
      </c>
      <c r="Q71" t="str">
        <f>BASE[[#This Row],[NombresCalificado]]&amp;BASE[[#This Row],[TipoEvaluacion]]</f>
        <v>JUAN ROBERTO GUTIERREZ RAMOSEVALUACION</v>
      </c>
      <c r="R71">
        <v>1</v>
      </c>
      <c r="S71" t="s">
        <v>6</v>
      </c>
      <c r="T71" t="s">
        <v>246</v>
      </c>
      <c r="U71" s="17">
        <v>1</v>
      </c>
      <c r="V71" s="17" t="str" cm="1">
        <f t="array" ref="V71">_xlfn.IFS(U71=0,"Prenovato",U71=1,"Novato",U71=2,"Principiante avanzado",U71=3,"Competente",U71=4,"Proficiente",U71=5,"Master")</f>
        <v>Novato</v>
      </c>
      <c r="W71" s="17">
        <v>2</v>
      </c>
      <c r="X71" s="17" t="str" cm="1">
        <f t="array" ref="X71">_xlfn.IFS(W71=0,"No evidenciado",W71=1,"Novato",W71=2,"Principiante avanzado",W71=3,"Competente",W71=4,"Proficiente",W71=5,"Master")</f>
        <v>Principiante avanzado</v>
      </c>
      <c r="Y71" s="17">
        <v>2</v>
      </c>
      <c r="Z71" s="17" t="str" cm="1">
        <f t="array" ref="Z71">_xlfn.IFS(Y71=0,"No evidenciado",Y71=1,"Novato",Y71=2,"Principiante avanzado",Y71=3,"Competente",Y71=4,"Proficiente",Y71=5,"Master")</f>
        <v>Principiante avanzado</v>
      </c>
      <c r="AA71" s="17">
        <v>2</v>
      </c>
      <c r="AB71" s="17" t="str" cm="1">
        <f t="array" ref="AB71">_xlfn.IFS(AA71=0,"No evidenciado",AA71=1,"Novato",AA71=2,"Principiante avanzado",AA71=3,"Competente",AA71=4,"Proficiente",AA71=5,"Master")</f>
        <v>Principiante avanzado</v>
      </c>
      <c r="AC71" s="17">
        <v>1</v>
      </c>
      <c r="AD71" s="17" t="str" cm="1">
        <f t="array" ref="AD71">_xlfn.IFS(AC71=0,"Prenovato",AC71=1,"Novato",AC71=2,"Principiante avanzado",AC71=3,"Competente",AC71=4,"Proficiente",AC71=5,"Master")</f>
        <v>Novato</v>
      </c>
      <c r="AE71" s="17" t="s">
        <v>247</v>
      </c>
    </row>
    <row r="72" spans="1:31" x14ac:dyDescent="0.25">
      <c r="A72" t="s">
        <v>212</v>
      </c>
      <c r="B72" t="s">
        <v>213</v>
      </c>
      <c r="C72" t="s">
        <v>194</v>
      </c>
      <c r="D72" t="s">
        <v>195</v>
      </c>
      <c r="E72" t="s">
        <v>217</v>
      </c>
      <c r="F72" t="s">
        <v>218</v>
      </c>
      <c r="G72" t="s">
        <v>219</v>
      </c>
      <c r="H72" s="4"/>
      <c r="I72" s="1">
        <f t="shared" ca="1" si="11"/>
        <v>1486</v>
      </c>
      <c r="J72" s="1" t="str">
        <f t="shared" ca="1" si="12"/>
        <v>3. Mayor a 6 meses</v>
      </c>
      <c r="K72" t="str">
        <f t="shared" si="13"/>
        <v>NO</v>
      </c>
      <c r="L72" t="s">
        <v>228</v>
      </c>
      <c r="M72" t="s">
        <v>243</v>
      </c>
      <c r="N72" t="s">
        <v>236</v>
      </c>
      <c r="O72" t="s">
        <v>236</v>
      </c>
      <c r="P72" t="str">
        <f t="shared" si="14"/>
        <v>CRISTHOPER LUIS ALVAREZ MENDOZAPatrones de Arq. SolucionesEVALUACION</v>
      </c>
      <c r="Q72" t="str">
        <f>BASE[[#This Row],[NombresCalificado]]&amp;BASE[[#This Row],[TipoEvaluacion]]</f>
        <v>CRISTHOPER LUIS ALVAREZ MENDOZAEVALUACION</v>
      </c>
      <c r="R72">
        <v>2</v>
      </c>
      <c r="S72" t="s">
        <v>4</v>
      </c>
      <c r="T72" t="s">
        <v>246</v>
      </c>
      <c r="U72" s="17">
        <v>1</v>
      </c>
      <c r="V72" s="17" t="str" cm="1">
        <f t="array" ref="V72">_xlfn.IFS(U72=0,"Prenovato",U72=1,"Novato",U72=2,"Principiante avanzado",U72=3,"Competente",U72=4,"Proficiente",U72=5,"Master")</f>
        <v>Novato</v>
      </c>
      <c r="W72" s="17">
        <v>1</v>
      </c>
      <c r="X72" s="17" t="str" cm="1">
        <f t="array" ref="X72">_xlfn.IFS(W72=0,"No evidenciado",W72=1,"Novato",W72=2,"Principiante avanzado",W72=3,"Competente",W72=4,"Proficiente",W72=5,"Master")</f>
        <v>Novato</v>
      </c>
      <c r="Y72" s="17">
        <v>1</v>
      </c>
      <c r="Z72" s="17" t="str" cm="1">
        <f t="array" ref="Z72">_xlfn.IFS(Y72=0,"No evidenciado",Y72=1,"Novato",Y72=2,"Principiante avanzado",Y72=3,"Competente",Y72=4,"Proficiente",Y72=5,"Master")</f>
        <v>Novato</v>
      </c>
      <c r="AA72" s="17">
        <v>1</v>
      </c>
      <c r="AB72" s="17" t="str" cm="1">
        <f t="array" ref="AB72">_xlfn.IFS(AA72=0,"No evidenciado",AA72=1,"Novato",AA72=2,"Principiante avanzado",AA72=3,"Competente",AA72=4,"Proficiente",AA72=5,"Master")</f>
        <v>Novato</v>
      </c>
      <c r="AC72" s="17">
        <v>1</v>
      </c>
      <c r="AD72" s="17" t="str" cm="1">
        <f t="array" ref="AD72">_xlfn.IFS(AC72=0,"Prenovato",AC72=1,"Novato",AC72=2,"Principiante avanzado",AC72=3,"Competente",AC72=4,"Proficiente",AC72=5,"Master")</f>
        <v>Novato</v>
      </c>
      <c r="AE72" s="17" t="s">
        <v>247</v>
      </c>
    </row>
    <row r="73" spans="1:31" x14ac:dyDescent="0.25">
      <c r="A73" t="s">
        <v>212</v>
      </c>
      <c r="B73" t="s">
        <v>213</v>
      </c>
      <c r="C73" t="s">
        <v>194</v>
      </c>
      <c r="D73" t="s">
        <v>195</v>
      </c>
      <c r="E73" t="s">
        <v>217</v>
      </c>
      <c r="F73" t="s">
        <v>218</v>
      </c>
      <c r="G73" t="s">
        <v>219</v>
      </c>
      <c r="H73" s="4"/>
      <c r="I73" s="1">
        <f t="shared" ca="1" si="11"/>
        <v>1486</v>
      </c>
      <c r="J73" s="1" t="str">
        <f t="shared" ca="1" si="12"/>
        <v>3. Mayor a 6 meses</v>
      </c>
      <c r="K73" t="str">
        <f t="shared" si="13"/>
        <v>NO</v>
      </c>
      <c r="L73" t="s">
        <v>228</v>
      </c>
      <c r="M73" t="s">
        <v>235</v>
      </c>
      <c r="N73" t="s">
        <v>236</v>
      </c>
      <c r="O73" t="s">
        <v>236</v>
      </c>
      <c r="P73" t="str">
        <f t="shared" si="14"/>
        <v>CRISTHOPER LUIS ALVAREZ MENDOZADiseño de Arq. SolucionesEVALUACION</v>
      </c>
      <c r="Q73" t="str">
        <f>BASE[[#This Row],[NombresCalificado]]&amp;BASE[[#This Row],[TipoEvaluacion]]</f>
        <v>CRISTHOPER LUIS ALVAREZ MENDOZAEVALUACION</v>
      </c>
      <c r="R73">
        <v>2</v>
      </c>
      <c r="S73" t="s">
        <v>4</v>
      </c>
      <c r="T73" t="s">
        <v>246</v>
      </c>
      <c r="U73" s="17">
        <v>1</v>
      </c>
      <c r="V73" s="17" t="str" cm="1">
        <f t="array" ref="V73">_xlfn.IFS(U73=0,"Prenovato",U73=1,"Novato",U73=2,"Principiante avanzado",U73=3,"Competente",U73=4,"Proficiente",U73=5,"Master")</f>
        <v>Novato</v>
      </c>
      <c r="W73" s="17">
        <v>1</v>
      </c>
      <c r="X73" s="17" t="str" cm="1">
        <f t="array" ref="X73">_xlfn.IFS(W73=0,"No evidenciado",W73=1,"Novato",W73=2,"Principiante avanzado",W73=3,"Competente",W73=4,"Proficiente",W73=5,"Master")</f>
        <v>Novato</v>
      </c>
      <c r="Y73" s="17">
        <v>1</v>
      </c>
      <c r="Z73" s="17" t="str" cm="1">
        <f t="array" ref="Z73">_xlfn.IFS(Y73=0,"No evidenciado",Y73=1,"Novato",Y73=2,"Principiante avanzado",Y73=3,"Competente",Y73=4,"Proficiente",Y73=5,"Master")</f>
        <v>Novato</v>
      </c>
      <c r="AA73" s="17">
        <v>1</v>
      </c>
      <c r="AB73" s="17" t="str" cm="1">
        <f t="array" ref="AB73">_xlfn.IFS(AA73=0,"No evidenciado",AA73=1,"Novato",AA73=2,"Principiante avanzado",AA73=3,"Competente",AA73=4,"Proficiente",AA73=5,"Master")</f>
        <v>Novato</v>
      </c>
      <c r="AC73" s="17">
        <v>1</v>
      </c>
      <c r="AD73" s="17" t="str" cm="1">
        <f t="array" ref="AD73">_xlfn.IFS(AC73=0,"Prenovato",AC73=1,"Novato",AC73=2,"Principiante avanzado",AC73=3,"Competente",AC73=4,"Proficiente",AC73=5,"Master")</f>
        <v>Novato</v>
      </c>
      <c r="AE73" s="17" t="s">
        <v>247</v>
      </c>
    </row>
    <row r="74" spans="1:31" x14ac:dyDescent="0.25">
      <c r="A74" t="s">
        <v>212</v>
      </c>
      <c r="B74" t="s">
        <v>213</v>
      </c>
      <c r="C74" t="s">
        <v>194</v>
      </c>
      <c r="D74" t="s">
        <v>195</v>
      </c>
      <c r="E74" t="s">
        <v>217</v>
      </c>
      <c r="F74" t="s">
        <v>218</v>
      </c>
      <c r="G74" t="s">
        <v>219</v>
      </c>
      <c r="H74" s="4"/>
      <c r="I74" s="1">
        <f t="shared" ca="1" si="11"/>
        <v>1486</v>
      </c>
      <c r="J74" s="1" t="str">
        <f t="shared" ca="1" si="12"/>
        <v>3. Mayor a 6 meses</v>
      </c>
      <c r="K74" t="str">
        <f t="shared" si="13"/>
        <v>NO</v>
      </c>
      <c r="L74" t="s">
        <v>228</v>
      </c>
      <c r="M74" t="s">
        <v>245</v>
      </c>
      <c r="N74" t="s">
        <v>236</v>
      </c>
      <c r="O74" t="s">
        <v>236</v>
      </c>
      <c r="P74" t="str">
        <f t="shared" si="14"/>
        <v>CRISTHOPER LUIS ALVAREZ MENDOZAEcosistema BCPEVALUACION</v>
      </c>
      <c r="Q74" t="str">
        <f>BASE[[#This Row],[NombresCalificado]]&amp;BASE[[#This Row],[TipoEvaluacion]]</f>
        <v>CRISTHOPER LUIS ALVAREZ MENDOZAEVALUACION</v>
      </c>
      <c r="R74">
        <v>1</v>
      </c>
      <c r="S74" t="s">
        <v>6</v>
      </c>
      <c r="T74" t="s">
        <v>246</v>
      </c>
      <c r="U74" s="17">
        <v>1</v>
      </c>
      <c r="V74" s="17" t="str" cm="1">
        <f t="array" ref="V74">_xlfn.IFS(U74=0,"Prenovato",U74=1,"Novato",U74=2,"Principiante avanzado",U74=3,"Competente",U74=4,"Proficiente",U74=5,"Master")</f>
        <v>Novato</v>
      </c>
      <c r="W74" s="17">
        <v>1</v>
      </c>
      <c r="X74" s="17" t="str" cm="1">
        <f t="array" ref="X74">_xlfn.IFS(W74=0,"No evidenciado",W74=1,"Novato",W74=2,"Principiante avanzado",W74=3,"Competente",W74=4,"Proficiente",W74=5,"Master")</f>
        <v>Novato</v>
      </c>
      <c r="Y74" s="17">
        <v>1</v>
      </c>
      <c r="Z74" s="17" t="str" cm="1">
        <f t="array" ref="Z74">_xlfn.IFS(Y74=0,"No evidenciado",Y74=1,"Novato",Y74=2,"Principiante avanzado",Y74=3,"Competente",Y74=4,"Proficiente",Y74=5,"Master")</f>
        <v>Novato</v>
      </c>
      <c r="AA74" s="17">
        <v>1</v>
      </c>
      <c r="AB74" s="17" t="str" cm="1">
        <f t="array" ref="AB74">_xlfn.IFS(AA74=0,"No evidenciado",AA74=1,"Novato",AA74=2,"Principiante avanzado",AA74=3,"Competente",AA74=4,"Proficiente",AA74=5,"Master")</f>
        <v>Novato</v>
      </c>
      <c r="AC74" s="17">
        <v>1</v>
      </c>
      <c r="AD74" s="17" t="str" cm="1">
        <f t="array" ref="AD74">_xlfn.IFS(AC74=0,"Prenovato",AC74=1,"Novato",AC74=2,"Principiante avanzado",AC74=3,"Competente",AC74=4,"Proficiente",AC74=5,"Master")</f>
        <v>Novato</v>
      </c>
      <c r="AE74" s="17" t="s">
        <v>247</v>
      </c>
    </row>
    <row r="75" spans="1:31" x14ac:dyDescent="0.25">
      <c r="A75" t="s">
        <v>212</v>
      </c>
      <c r="B75" t="s">
        <v>213</v>
      </c>
      <c r="C75" t="s">
        <v>194</v>
      </c>
      <c r="D75" t="s">
        <v>195</v>
      </c>
      <c r="E75" t="s">
        <v>217</v>
      </c>
      <c r="F75" t="s">
        <v>218</v>
      </c>
      <c r="G75" t="s">
        <v>219</v>
      </c>
      <c r="H75" s="4"/>
      <c r="I75" s="1">
        <f t="shared" ca="1" si="11"/>
        <v>1486</v>
      </c>
      <c r="J75" s="1" t="str">
        <f t="shared" ca="1" si="12"/>
        <v>3. Mayor a 6 meses</v>
      </c>
      <c r="K75" t="str">
        <f t="shared" si="13"/>
        <v>NO</v>
      </c>
      <c r="L75" t="s">
        <v>228</v>
      </c>
      <c r="M75" t="s">
        <v>237</v>
      </c>
      <c r="N75" t="s">
        <v>238</v>
      </c>
      <c r="O75" t="s">
        <v>230</v>
      </c>
      <c r="P75" t="str">
        <f t="shared" si="14"/>
        <v>CRISTHOPER LUIS ALVAREZ MENDOZAMicroservicios y APIsEVALUACION</v>
      </c>
      <c r="Q75" t="str">
        <f>BASE[[#This Row],[NombresCalificado]]&amp;BASE[[#This Row],[TipoEvaluacion]]</f>
        <v>CRISTHOPER LUIS ALVAREZ MENDOZAEVALUACION</v>
      </c>
      <c r="R75">
        <v>2</v>
      </c>
      <c r="S75" t="s">
        <v>4</v>
      </c>
      <c r="T75" t="s">
        <v>246</v>
      </c>
      <c r="U75" s="17">
        <v>1</v>
      </c>
      <c r="V75" s="17" t="str" cm="1">
        <f t="array" ref="V75">_xlfn.IFS(U75=0,"Prenovato",U75=1,"Novato",U75=2,"Principiante avanzado",U75=3,"Competente",U75=4,"Proficiente",U75=5,"Master")</f>
        <v>Novato</v>
      </c>
      <c r="W75" s="17">
        <v>1</v>
      </c>
      <c r="X75" s="17" t="str" cm="1">
        <f t="array" ref="X75">_xlfn.IFS(W75=0,"No evidenciado",W75=1,"Novato",W75=2,"Principiante avanzado",W75=3,"Competente",W75=4,"Proficiente",W75=5,"Master")</f>
        <v>Novato</v>
      </c>
      <c r="Y75" s="17">
        <v>1</v>
      </c>
      <c r="Z75" s="17" t="str" cm="1">
        <f t="array" ref="Z75">_xlfn.IFS(Y75=0,"No evidenciado",Y75=1,"Novato",Y75=2,"Principiante avanzado",Y75=3,"Competente",Y75=4,"Proficiente",Y75=5,"Master")</f>
        <v>Novato</v>
      </c>
      <c r="AA75" s="17">
        <v>1</v>
      </c>
      <c r="AB75" s="17" t="str" cm="1">
        <f t="array" ref="AB75">_xlfn.IFS(AA75=0,"No evidenciado",AA75=1,"Novato",AA75=2,"Principiante avanzado",AA75=3,"Competente",AA75=4,"Proficiente",AA75=5,"Master")</f>
        <v>Novato</v>
      </c>
      <c r="AC75" s="17">
        <v>1</v>
      </c>
      <c r="AD75" s="17" t="str" cm="1">
        <f t="array" ref="AD75">_xlfn.IFS(AC75=0,"Prenovato",AC75=1,"Novato",AC75=2,"Principiante avanzado",AC75=3,"Competente",AC75=4,"Proficiente",AC75=5,"Master")</f>
        <v>Novato</v>
      </c>
      <c r="AE75" s="17" t="s">
        <v>247</v>
      </c>
    </row>
    <row r="76" spans="1:31" x14ac:dyDescent="0.25">
      <c r="A76" t="s">
        <v>212</v>
      </c>
      <c r="B76" t="s">
        <v>213</v>
      </c>
      <c r="C76" t="s">
        <v>194</v>
      </c>
      <c r="D76" t="s">
        <v>195</v>
      </c>
      <c r="E76" t="s">
        <v>217</v>
      </c>
      <c r="F76" t="s">
        <v>218</v>
      </c>
      <c r="G76" t="s">
        <v>219</v>
      </c>
      <c r="H76" s="4"/>
      <c r="I76" s="1">
        <f t="shared" ca="1" si="11"/>
        <v>1486</v>
      </c>
      <c r="J76" s="1" t="str">
        <f t="shared" ca="1" si="12"/>
        <v>3. Mayor a 6 meses</v>
      </c>
      <c r="K76" t="str">
        <f t="shared" si="13"/>
        <v>NO</v>
      </c>
      <c r="L76" t="s">
        <v>228</v>
      </c>
      <c r="M76" t="s">
        <v>240</v>
      </c>
      <c r="N76" t="s">
        <v>238</v>
      </c>
      <c r="O76" t="s">
        <v>230</v>
      </c>
      <c r="P76" t="str">
        <f t="shared" si="14"/>
        <v>CRISTHOPER LUIS ALVAREZ MENDOZAOpen BankingEVALUACION</v>
      </c>
      <c r="Q76" t="str">
        <f>BASE[[#This Row],[NombresCalificado]]&amp;BASE[[#This Row],[TipoEvaluacion]]</f>
        <v>CRISTHOPER LUIS ALVAREZ MENDOZAEVALUACION</v>
      </c>
      <c r="R76">
        <v>1</v>
      </c>
      <c r="S76" t="s">
        <v>6</v>
      </c>
      <c r="T76" t="s">
        <v>246</v>
      </c>
      <c r="U76" s="17">
        <v>1</v>
      </c>
      <c r="V76" s="17" t="str" cm="1">
        <f t="array" ref="V76">_xlfn.IFS(U76=0,"Prenovato",U76=1,"Novato",U76=2,"Principiante avanzado",U76=3,"Competente",U76=4,"Proficiente",U76=5,"Master")</f>
        <v>Novato</v>
      </c>
      <c r="W76" s="17">
        <v>1</v>
      </c>
      <c r="X76" s="17" t="str" cm="1">
        <f t="array" ref="X76">_xlfn.IFS(W76=0,"No evidenciado",W76=1,"Novato",W76=2,"Principiante avanzado",W76=3,"Competente",W76=4,"Proficiente",W76=5,"Master")</f>
        <v>Novato</v>
      </c>
      <c r="Y76" s="17">
        <v>1</v>
      </c>
      <c r="Z76" s="17" t="str" cm="1">
        <f t="array" ref="Z76">_xlfn.IFS(Y76=0,"No evidenciado",Y76=1,"Novato",Y76=2,"Principiante avanzado",Y76=3,"Competente",Y76=4,"Proficiente",Y76=5,"Master")</f>
        <v>Novato</v>
      </c>
      <c r="AA76" s="17">
        <v>1</v>
      </c>
      <c r="AB76" s="17" t="str" cm="1">
        <f t="array" ref="AB76">_xlfn.IFS(AA76=0,"No evidenciado",AA76=1,"Novato",AA76=2,"Principiante avanzado",AA76=3,"Competente",AA76=4,"Proficiente",AA76=5,"Master")</f>
        <v>Novato</v>
      </c>
      <c r="AC76" s="17">
        <v>1</v>
      </c>
      <c r="AD76" s="17" t="str" cm="1">
        <f t="array" ref="AD76">_xlfn.IFS(AC76=0,"Prenovato",AC76=1,"Novato",AC76=2,"Principiante avanzado",AC76=3,"Competente",AC76=4,"Proficiente",AC76=5,"Master")</f>
        <v>Novato</v>
      </c>
      <c r="AE76" s="17" t="s">
        <v>247</v>
      </c>
    </row>
    <row r="77" spans="1:31" x14ac:dyDescent="0.25">
      <c r="A77" t="s">
        <v>212</v>
      </c>
      <c r="B77" t="s">
        <v>213</v>
      </c>
      <c r="C77" t="s">
        <v>194</v>
      </c>
      <c r="D77" t="s">
        <v>195</v>
      </c>
      <c r="E77" t="s">
        <v>217</v>
      </c>
      <c r="F77" t="s">
        <v>218</v>
      </c>
      <c r="G77" t="s">
        <v>219</v>
      </c>
      <c r="H77" s="4"/>
      <c r="I77" s="1">
        <f t="shared" ca="1" si="11"/>
        <v>1486</v>
      </c>
      <c r="J77" s="1" t="str">
        <f t="shared" ca="1" si="12"/>
        <v>3. Mayor a 6 meses</v>
      </c>
      <c r="K77" t="str">
        <f t="shared" si="13"/>
        <v>NO</v>
      </c>
      <c r="L77" t="s">
        <v>228</v>
      </c>
      <c r="M77" t="s">
        <v>233</v>
      </c>
      <c r="N77" t="s">
        <v>230</v>
      </c>
      <c r="O77" t="s">
        <v>230</v>
      </c>
      <c r="P77" t="str">
        <f t="shared" si="14"/>
        <v>CRISTHOPER LUIS ALVAREZ MENDOZAPatrones de Arq. DatosEVALUACION</v>
      </c>
      <c r="Q77" t="str">
        <f>BASE[[#This Row],[NombresCalificado]]&amp;BASE[[#This Row],[TipoEvaluacion]]</f>
        <v>CRISTHOPER LUIS ALVAREZ MENDOZAEVALUACION</v>
      </c>
      <c r="R77">
        <v>1</v>
      </c>
      <c r="S77" t="s">
        <v>6</v>
      </c>
      <c r="T77" t="s">
        <v>246</v>
      </c>
      <c r="U77" s="17">
        <v>1</v>
      </c>
      <c r="V77" s="17" t="str" cm="1">
        <f t="array" ref="V77">_xlfn.IFS(U77=0,"Prenovato",U77=1,"Novato",U77=2,"Principiante avanzado",U77=3,"Competente",U77=4,"Proficiente",U77=5,"Master")</f>
        <v>Novato</v>
      </c>
      <c r="W77" s="17">
        <v>1</v>
      </c>
      <c r="X77" s="17" t="str" cm="1">
        <f t="array" ref="X77">_xlfn.IFS(W77=0,"No evidenciado",W77=1,"Novato",W77=2,"Principiante avanzado",W77=3,"Competente",W77=4,"Proficiente",W77=5,"Master")</f>
        <v>Novato</v>
      </c>
      <c r="Y77" s="17">
        <v>1</v>
      </c>
      <c r="Z77" s="17" t="str" cm="1">
        <f t="array" ref="Z77">_xlfn.IFS(Y77=0,"No evidenciado",Y77=1,"Novato",Y77=2,"Principiante avanzado",Y77=3,"Competente",Y77=4,"Proficiente",Y77=5,"Master")</f>
        <v>Novato</v>
      </c>
      <c r="AA77" s="17">
        <v>1</v>
      </c>
      <c r="AB77" s="17" t="str" cm="1">
        <f t="array" ref="AB77">_xlfn.IFS(AA77=0,"No evidenciado",AA77=1,"Novato",AA77=2,"Principiante avanzado",AA77=3,"Competente",AA77=4,"Proficiente",AA77=5,"Master")</f>
        <v>Novato</v>
      </c>
      <c r="AC77" s="17">
        <v>1</v>
      </c>
      <c r="AD77" s="17" t="str" cm="1">
        <f t="array" ref="AD77">_xlfn.IFS(AC77=0,"Prenovato",AC77=1,"Novato",AC77=2,"Principiante avanzado",AC77=3,"Competente",AC77=4,"Proficiente",AC77=5,"Master")</f>
        <v>Novato</v>
      </c>
      <c r="AE77" s="17" t="s">
        <v>247</v>
      </c>
    </row>
    <row r="78" spans="1:31" x14ac:dyDescent="0.25">
      <c r="A78" t="s">
        <v>212</v>
      </c>
      <c r="B78" t="s">
        <v>213</v>
      </c>
      <c r="C78" t="s">
        <v>194</v>
      </c>
      <c r="D78" t="s">
        <v>195</v>
      </c>
      <c r="E78" t="s">
        <v>217</v>
      </c>
      <c r="F78" t="s">
        <v>218</v>
      </c>
      <c r="G78" t="s">
        <v>219</v>
      </c>
      <c r="H78" s="4"/>
      <c r="I78" s="1">
        <f t="shared" ca="1" si="11"/>
        <v>1486</v>
      </c>
      <c r="J78" s="1" t="str">
        <f t="shared" ca="1" si="12"/>
        <v>3. Mayor a 6 meses</v>
      </c>
      <c r="K78" t="str">
        <f t="shared" si="13"/>
        <v>NO</v>
      </c>
      <c r="L78" t="s">
        <v>228</v>
      </c>
      <c r="M78" t="s">
        <v>229</v>
      </c>
      <c r="N78" t="s">
        <v>230</v>
      </c>
      <c r="O78" t="s">
        <v>230</v>
      </c>
      <c r="P78" t="str">
        <f t="shared" si="14"/>
        <v>CRISTHOPER LUIS ALVAREZ MENDOZACloudEVALUACION</v>
      </c>
      <c r="Q78" t="str">
        <f>BASE[[#This Row],[NombresCalificado]]&amp;BASE[[#This Row],[TipoEvaluacion]]</f>
        <v>CRISTHOPER LUIS ALVAREZ MENDOZAEVALUACION</v>
      </c>
      <c r="R78">
        <v>2</v>
      </c>
      <c r="S78" t="s">
        <v>4</v>
      </c>
      <c r="T78" t="s">
        <v>246</v>
      </c>
      <c r="U78" s="17">
        <v>1</v>
      </c>
      <c r="V78" s="17" t="str" cm="1">
        <f t="array" ref="V78">_xlfn.IFS(U78=0,"Prenovato",U78=1,"Novato",U78=2,"Principiante avanzado",U78=3,"Competente",U78=4,"Proficiente",U78=5,"Master")</f>
        <v>Novato</v>
      </c>
      <c r="W78" s="17">
        <v>1</v>
      </c>
      <c r="X78" s="17" t="str" cm="1">
        <f t="array" ref="X78">_xlfn.IFS(W78=0,"No evidenciado",W78=1,"Novato",W78=2,"Principiante avanzado",W78=3,"Competente",W78=4,"Proficiente",W78=5,"Master")</f>
        <v>Novato</v>
      </c>
      <c r="Y78" s="17">
        <v>1</v>
      </c>
      <c r="Z78" s="17" t="str" cm="1">
        <f t="array" ref="Z78">_xlfn.IFS(Y78=0,"No evidenciado",Y78=1,"Novato",Y78=2,"Principiante avanzado",Y78=3,"Competente",Y78=4,"Proficiente",Y78=5,"Master")</f>
        <v>Novato</v>
      </c>
      <c r="AA78" s="17">
        <v>1</v>
      </c>
      <c r="AB78" s="17" t="str" cm="1">
        <f t="array" ref="AB78">_xlfn.IFS(AA78=0,"No evidenciado",AA78=1,"Novato",AA78=2,"Principiante avanzado",AA78=3,"Competente",AA78=4,"Proficiente",AA78=5,"Master")</f>
        <v>Novato</v>
      </c>
      <c r="AC78" s="17">
        <v>1</v>
      </c>
      <c r="AD78" s="17" t="str" cm="1">
        <f t="array" ref="AD78">_xlfn.IFS(AC78=0,"Prenovato",AC78=1,"Novato",AC78=2,"Principiante avanzado",AC78=3,"Competente",AC78=4,"Proficiente",AC78=5,"Master")</f>
        <v>Novato</v>
      </c>
      <c r="AE78" s="17" t="s">
        <v>247</v>
      </c>
    </row>
    <row r="79" spans="1:31" x14ac:dyDescent="0.25">
      <c r="A79" t="s">
        <v>212</v>
      </c>
      <c r="B79" t="s">
        <v>213</v>
      </c>
      <c r="C79" t="s">
        <v>194</v>
      </c>
      <c r="D79" t="s">
        <v>195</v>
      </c>
      <c r="E79" t="s">
        <v>217</v>
      </c>
      <c r="F79" t="s">
        <v>218</v>
      </c>
      <c r="G79" t="s">
        <v>219</v>
      </c>
      <c r="H79" s="4"/>
      <c r="I79" s="1">
        <f t="shared" ca="1" si="11"/>
        <v>1486</v>
      </c>
      <c r="J79" s="1" t="str">
        <f t="shared" ca="1" si="12"/>
        <v>3. Mayor a 6 meses</v>
      </c>
      <c r="K79" t="str">
        <f t="shared" si="13"/>
        <v>NO</v>
      </c>
      <c r="L79" t="s">
        <v>228</v>
      </c>
      <c r="M79" t="s">
        <v>239</v>
      </c>
      <c r="N79" t="s">
        <v>236</v>
      </c>
      <c r="O79" t="s">
        <v>236</v>
      </c>
      <c r="P79" t="str">
        <f t="shared" si="14"/>
        <v>CRISTHOPER LUIS ALVAREZ MENDOZAPlataformasEVALUACION</v>
      </c>
      <c r="Q79" t="str">
        <f>BASE[[#This Row],[NombresCalificado]]&amp;BASE[[#This Row],[TipoEvaluacion]]</f>
        <v>CRISTHOPER LUIS ALVAREZ MENDOZAEVALUACION</v>
      </c>
      <c r="R79">
        <v>1</v>
      </c>
      <c r="S79" t="s">
        <v>6</v>
      </c>
      <c r="T79" t="s">
        <v>246</v>
      </c>
      <c r="U79" s="17">
        <v>1</v>
      </c>
      <c r="V79" s="17" t="str" cm="1">
        <f t="array" ref="V79">_xlfn.IFS(U79=0,"Prenovato",U79=1,"Novato",U79=2,"Principiante avanzado",U79=3,"Competente",U79=4,"Proficiente",U79=5,"Master")</f>
        <v>Novato</v>
      </c>
      <c r="W79" s="17">
        <v>1</v>
      </c>
      <c r="X79" s="17" t="str" cm="1">
        <f t="array" ref="X79">_xlfn.IFS(W79=0,"No evidenciado",W79=1,"Novato",W79=2,"Principiante avanzado",W79=3,"Competente",W79=4,"Proficiente",W79=5,"Master")</f>
        <v>Novato</v>
      </c>
      <c r="Y79" s="17">
        <v>1</v>
      </c>
      <c r="Z79" s="17" t="str" cm="1">
        <f t="array" ref="Z79">_xlfn.IFS(Y79=0,"No evidenciado",Y79=1,"Novato",Y79=2,"Principiante avanzado",Y79=3,"Competente",Y79=4,"Proficiente",Y79=5,"Master")</f>
        <v>Novato</v>
      </c>
      <c r="AA79" s="17">
        <v>1</v>
      </c>
      <c r="AB79" s="17" t="str" cm="1">
        <f t="array" ref="AB79">_xlfn.IFS(AA79=0,"No evidenciado",AA79=1,"Novato",AA79=2,"Principiante avanzado",AA79=3,"Competente",AA79=4,"Proficiente",AA79=5,"Master")</f>
        <v>Novato</v>
      </c>
      <c r="AC79" s="17">
        <v>1</v>
      </c>
      <c r="AD79" s="17" t="str" cm="1">
        <f t="array" ref="AD79">_xlfn.IFS(AC79=0,"Prenovato",AC79=1,"Novato",AC79=2,"Principiante avanzado",AC79=3,"Competente",AC79=4,"Proficiente",AC79=5,"Master")</f>
        <v>Novato</v>
      </c>
      <c r="AE79" s="17" t="s">
        <v>247</v>
      </c>
    </row>
    <row r="80" spans="1:31" x14ac:dyDescent="0.25">
      <c r="A80" t="s">
        <v>212</v>
      </c>
      <c r="B80" t="s">
        <v>213</v>
      </c>
      <c r="C80" t="s">
        <v>194</v>
      </c>
      <c r="D80" t="s">
        <v>195</v>
      </c>
      <c r="E80" t="s">
        <v>217</v>
      </c>
      <c r="F80" t="s">
        <v>218</v>
      </c>
      <c r="G80" t="s">
        <v>219</v>
      </c>
      <c r="H80" s="4"/>
      <c r="I80" s="1">
        <f t="shared" ca="1" si="11"/>
        <v>1486</v>
      </c>
      <c r="J80" s="1" t="str">
        <f t="shared" ca="1" si="12"/>
        <v>3. Mayor a 6 meses</v>
      </c>
      <c r="K80" t="str">
        <f t="shared" si="13"/>
        <v>NO</v>
      </c>
      <c r="L80" t="s">
        <v>228</v>
      </c>
      <c r="M80" t="s">
        <v>232</v>
      </c>
      <c r="N80" t="s">
        <v>230</v>
      </c>
      <c r="O80" t="s">
        <v>230</v>
      </c>
      <c r="P80" t="str">
        <f t="shared" si="14"/>
        <v>CRISTHOPER LUIS ALVAREZ MENDOZAAutomatizaciónEVALUACION</v>
      </c>
      <c r="Q80" t="str">
        <f>BASE[[#This Row],[NombresCalificado]]&amp;BASE[[#This Row],[TipoEvaluacion]]</f>
        <v>CRISTHOPER LUIS ALVAREZ MENDOZAEVALUACION</v>
      </c>
      <c r="R80">
        <v>1</v>
      </c>
      <c r="S80" t="s">
        <v>6</v>
      </c>
      <c r="T80" t="s">
        <v>246</v>
      </c>
      <c r="U80" s="17">
        <v>1</v>
      </c>
      <c r="V80" s="17" t="str" cm="1">
        <f t="array" ref="V80">_xlfn.IFS(U80=0,"Prenovato",U80=1,"Novato",U80=2,"Principiante avanzado",U80=3,"Competente",U80=4,"Proficiente",U80=5,"Master")</f>
        <v>Novato</v>
      </c>
      <c r="W80" s="17">
        <v>1</v>
      </c>
      <c r="X80" s="17" t="str" cm="1">
        <f t="array" ref="X80">_xlfn.IFS(W80=0,"No evidenciado",W80=1,"Novato",W80=2,"Principiante avanzado",W80=3,"Competente",W80=4,"Proficiente",W80=5,"Master")</f>
        <v>Novato</v>
      </c>
      <c r="Y80" s="17">
        <v>1</v>
      </c>
      <c r="Z80" s="17" t="str" cm="1">
        <f t="array" ref="Z80">_xlfn.IFS(Y80=0,"No evidenciado",Y80=1,"Novato",Y80=2,"Principiante avanzado",Y80=3,"Competente",Y80=4,"Proficiente",Y80=5,"Master")</f>
        <v>Novato</v>
      </c>
      <c r="AA80" s="17">
        <v>1</v>
      </c>
      <c r="AB80" s="17" t="str" cm="1">
        <f t="array" ref="AB80">_xlfn.IFS(AA80=0,"No evidenciado",AA80=1,"Novato",AA80=2,"Principiante avanzado",AA80=3,"Competente",AA80=4,"Proficiente",AA80=5,"Master")</f>
        <v>Novato</v>
      </c>
      <c r="AC80" s="17">
        <v>1</v>
      </c>
      <c r="AD80" s="17" t="str" cm="1">
        <f t="array" ref="AD80">_xlfn.IFS(AC80=0,"Prenovato",AC80=1,"Novato",AC80=2,"Principiante avanzado",AC80=3,"Competente",AC80=4,"Proficiente",AC80=5,"Master")</f>
        <v>Novato</v>
      </c>
      <c r="AE80" s="17" t="s">
        <v>247</v>
      </c>
    </row>
    <row r="81" spans="1:31" x14ac:dyDescent="0.25">
      <c r="A81" t="s">
        <v>212</v>
      </c>
      <c r="B81" t="s">
        <v>213</v>
      </c>
      <c r="C81" t="s">
        <v>194</v>
      </c>
      <c r="D81" t="s">
        <v>195</v>
      </c>
      <c r="E81" t="s">
        <v>217</v>
      </c>
      <c r="F81" t="s">
        <v>218</v>
      </c>
      <c r="G81" t="s">
        <v>219</v>
      </c>
      <c r="H81" s="4"/>
      <c r="I81" s="1">
        <f t="shared" ca="1" si="11"/>
        <v>1486</v>
      </c>
      <c r="J81" s="1" t="str">
        <f t="shared" ca="1" si="12"/>
        <v>3. Mayor a 6 meses</v>
      </c>
      <c r="K81" t="str">
        <f t="shared" si="13"/>
        <v>NO</v>
      </c>
      <c r="L81" t="s">
        <v>228</v>
      </c>
      <c r="M81" t="s">
        <v>244</v>
      </c>
      <c r="N81" t="s">
        <v>238</v>
      </c>
      <c r="O81" t="s">
        <v>230</v>
      </c>
      <c r="P81" t="str">
        <f t="shared" si="14"/>
        <v>CRISTHOPER LUIS ALVAREZ MENDOZAIngeniería de softwareEVALUACION</v>
      </c>
      <c r="Q81" t="str">
        <f>BASE[[#This Row],[NombresCalificado]]&amp;BASE[[#This Row],[TipoEvaluacion]]</f>
        <v>CRISTHOPER LUIS ALVAREZ MENDOZAEVALUACION</v>
      </c>
      <c r="R81">
        <v>3</v>
      </c>
      <c r="S81" t="s">
        <v>5</v>
      </c>
      <c r="T81" t="s">
        <v>246</v>
      </c>
      <c r="U81" s="17">
        <v>1</v>
      </c>
      <c r="V81" s="17" t="str" cm="1">
        <f t="array" ref="V81">_xlfn.IFS(U81=0,"Prenovato",U81=1,"Novato",U81=2,"Principiante avanzado",U81=3,"Competente",U81=4,"Proficiente",U81=5,"Master")</f>
        <v>Novato</v>
      </c>
      <c r="W81" s="17">
        <v>1</v>
      </c>
      <c r="X81" s="17" t="str" cm="1">
        <f t="array" ref="X81">_xlfn.IFS(W81=0,"No evidenciado",W81=1,"Novato",W81=2,"Principiante avanzado",W81=3,"Competente",W81=4,"Proficiente",W81=5,"Master")</f>
        <v>Novato</v>
      </c>
      <c r="Y81" s="17">
        <v>1</v>
      </c>
      <c r="Z81" s="17" t="str" cm="1">
        <f t="array" ref="Z81">_xlfn.IFS(Y81=0,"No evidenciado",Y81=1,"Novato",Y81=2,"Principiante avanzado",Y81=3,"Competente",Y81=4,"Proficiente",Y81=5,"Master")</f>
        <v>Novato</v>
      </c>
      <c r="AA81" s="17">
        <v>1</v>
      </c>
      <c r="AB81" s="17" t="str" cm="1">
        <f t="array" ref="AB81">_xlfn.IFS(AA81=0,"No evidenciado",AA81=1,"Novato",AA81=2,"Principiante avanzado",AA81=3,"Competente",AA81=4,"Proficiente",AA81=5,"Master")</f>
        <v>Novato</v>
      </c>
      <c r="AC81" s="17">
        <v>1</v>
      </c>
      <c r="AD81" s="17" t="str" cm="1">
        <f t="array" ref="AD81">_xlfn.IFS(AC81=0,"Prenovato",AC81=1,"Novato",AC81=2,"Principiante avanzado",AC81=3,"Competente",AC81=4,"Proficiente",AC81=5,"Master")</f>
        <v>Novato</v>
      </c>
      <c r="AE81" s="17" t="s">
        <v>247</v>
      </c>
    </row>
    <row r="82" spans="1:31" x14ac:dyDescent="0.25">
      <c r="A82" t="s">
        <v>212</v>
      </c>
      <c r="B82" t="s">
        <v>213</v>
      </c>
      <c r="C82" t="s">
        <v>194</v>
      </c>
      <c r="D82" t="s">
        <v>195</v>
      </c>
      <c r="E82" t="s">
        <v>217</v>
      </c>
      <c r="F82" t="s">
        <v>218</v>
      </c>
      <c r="G82" t="s">
        <v>219</v>
      </c>
      <c r="H82" s="4"/>
      <c r="I82" s="1">
        <f t="shared" ca="1" si="11"/>
        <v>1486</v>
      </c>
      <c r="J82" s="1" t="str">
        <f t="shared" ca="1" si="12"/>
        <v>3. Mayor a 6 meses</v>
      </c>
      <c r="K82" t="str">
        <f t="shared" si="13"/>
        <v>NO</v>
      </c>
      <c r="L82" t="s">
        <v>228</v>
      </c>
      <c r="M82" t="s">
        <v>241</v>
      </c>
      <c r="N82" t="s">
        <v>230</v>
      </c>
      <c r="O82" t="s">
        <v>230</v>
      </c>
      <c r="P82" t="str">
        <f t="shared" si="14"/>
        <v>CRISTHOPER LUIS ALVAREZ MENDOZAFrameworks de arquitectura empresarialEVALUACION</v>
      </c>
      <c r="Q82" t="str">
        <f>BASE[[#This Row],[NombresCalificado]]&amp;BASE[[#This Row],[TipoEvaluacion]]</f>
        <v>CRISTHOPER LUIS ALVAREZ MENDOZAEVALUACION</v>
      </c>
      <c r="R82">
        <v>1</v>
      </c>
      <c r="S82" t="s">
        <v>6</v>
      </c>
      <c r="T82" t="s">
        <v>246</v>
      </c>
      <c r="U82" s="17">
        <v>1</v>
      </c>
      <c r="V82" s="17" t="str" cm="1">
        <f t="array" ref="V82">_xlfn.IFS(U82=0,"Prenovato",U82=1,"Novato",U82=2,"Principiante avanzado",U82=3,"Competente",U82=4,"Proficiente",U82=5,"Master")</f>
        <v>Novato</v>
      </c>
      <c r="W82" s="17">
        <v>1</v>
      </c>
      <c r="X82" s="17" t="str" cm="1">
        <f t="array" ref="X82">_xlfn.IFS(W82=0,"No evidenciado",W82=1,"Novato",W82=2,"Principiante avanzado",W82=3,"Competente",W82=4,"Proficiente",W82=5,"Master")</f>
        <v>Novato</v>
      </c>
      <c r="Y82" s="17">
        <v>1</v>
      </c>
      <c r="Z82" s="17" t="str" cm="1">
        <f t="array" ref="Z82">_xlfn.IFS(Y82=0,"No evidenciado",Y82=1,"Novato",Y82=2,"Principiante avanzado",Y82=3,"Competente",Y82=4,"Proficiente",Y82=5,"Master")</f>
        <v>Novato</v>
      </c>
      <c r="AA82" s="17">
        <v>1</v>
      </c>
      <c r="AB82" s="17" t="str" cm="1">
        <f t="array" ref="AB82">_xlfn.IFS(AA82=0,"No evidenciado",AA82=1,"Novato",AA82=2,"Principiante avanzado",AA82=3,"Competente",AA82=4,"Proficiente",AA82=5,"Master")</f>
        <v>Novato</v>
      </c>
      <c r="AC82" s="17">
        <v>1</v>
      </c>
      <c r="AD82" s="17" t="str" cm="1">
        <f t="array" ref="AD82">_xlfn.IFS(AC82=0,"Prenovato",AC82=1,"Novato",AC82=2,"Principiante avanzado",AC82=3,"Competente",AC82=4,"Proficiente",AC82=5,"Master")</f>
        <v>Novato</v>
      </c>
      <c r="AE82" s="17" t="s">
        <v>247</v>
      </c>
    </row>
    <row r="83" spans="1:31" x14ac:dyDescent="0.25">
      <c r="A83" t="s">
        <v>212</v>
      </c>
      <c r="B83" t="s">
        <v>213</v>
      </c>
      <c r="C83" t="s">
        <v>194</v>
      </c>
      <c r="D83" t="s">
        <v>195</v>
      </c>
      <c r="E83" t="s">
        <v>217</v>
      </c>
      <c r="F83" t="s">
        <v>218</v>
      </c>
      <c r="G83" t="s">
        <v>219</v>
      </c>
      <c r="H83" s="4"/>
      <c r="I83" s="1">
        <f t="shared" ca="1" si="11"/>
        <v>1486</v>
      </c>
      <c r="J83" s="1" t="str">
        <f t="shared" ca="1" si="12"/>
        <v>3. Mayor a 6 meses</v>
      </c>
      <c r="K83" t="str">
        <f t="shared" si="13"/>
        <v>NO</v>
      </c>
      <c r="L83" t="s">
        <v>228</v>
      </c>
      <c r="M83" t="s">
        <v>234</v>
      </c>
      <c r="N83" t="s">
        <v>230</v>
      </c>
      <c r="O83" t="s">
        <v>230</v>
      </c>
      <c r="P83" t="str">
        <f t="shared" si="14"/>
        <v>CRISTHOPER LUIS ALVAREZ MENDOZAPrincipios de seguridadEVALUACION</v>
      </c>
      <c r="Q83" t="str">
        <f>BASE[[#This Row],[NombresCalificado]]&amp;BASE[[#This Row],[TipoEvaluacion]]</f>
        <v>CRISTHOPER LUIS ALVAREZ MENDOZAEVALUACION</v>
      </c>
      <c r="R83">
        <v>2</v>
      </c>
      <c r="S83" t="s">
        <v>4</v>
      </c>
      <c r="T83" t="s">
        <v>246</v>
      </c>
      <c r="U83" s="17">
        <v>1</v>
      </c>
      <c r="V83" s="17" t="str" cm="1">
        <f t="array" ref="V83">_xlfn.IFS(U83=0,"Prenovato",U83=1,"Novato",U83=2,"Principiante avanzado",U83=3,"Competente",U83=4,"Proficiente",U83=5,"Master")</f>
        <v>Novato</v>
      </c>
      <c r="W83" s="17">
        <v>1</v>
      </c>
      <c r="X83" s="17" t="str" cm="1">
        <f t="array" ref="X83">_xlfn.IFS(W83=0,"No evidenciado",W83=1,"Novato",W83=2,"Principiante avanzado",W83=3,"Competente",W83=4,"Proficiente",W83=5,"Master")</f>
        <v>Novato</v>
      </c>
      <c r="Y83" s="17">
        <v>1</v>
      </c>
      <c r="Z83" s="17" t="str" cm="1">
        <f t="array" ref="Z83">_xlfn.IFS(Y83=0,"No evidenciado",Y83=1,"Novato",Y83=2,"Principiante avanzado",Y83=3,"Competente",Y83=4,"Proficiente",Y83=5,"Master")</f>
        <v>Novato</v>
      </c>
      <c r="AA83" s="17">
        <v>1</v>
      </c>
      <c r="AB83" s="17" t="str" cm="1">
        <f t="array" ref="AB83">_xlfn.IFS(AA83=0,"No evidenciado",AA83=1,"Novato",AA83=2,"Principiante avanzado",AA83=3,"Competente",AA83=4,"Proficiente",AA83=5,"Master")</f>
        <v>Novato</v>
      </c>
      <c r="AC83" s="17">
        <v>1</v>
      </c>
      <c r="AD83" s="17" t="str" cm="1">
        <f t="array" ref="AD83">_xlfn.IFS(AC83=0,"Prenovato",AC83=1,"Novato",AC83=2,"Principiante avanzado",AC83=3,"Competente",AC83=4,"Proficiente",AC83=5,"Master")</f>
        <v>Novato</v>
      </c>
      <c r="AE83" s="17" t="s">
        <v>247</v>
      </c>
    </row>
    <row r="84" spans="1:31" x14ac:dyDescent="0.25">
      <c r="A84" t="s">
        <v>212</v>
      </c>
      <c r="B84" t="s">
        <v>213</v>
      </c>
      <c r="C84" t="s">
        <v>194</v>
      </c>
      <c r="D84" t="s">
        <v>195</v>
      </c>
      <c r="E84" t="s">
        <v>217</v>
      </c>
      <c r="F84" t="s">
        <v>218</v>
      </c>
      <c r="G84" t="s">
        <v>219</v>
      </c>
      <c r="H84" s="4"/>
      <c r="I84" s="1">
        <f t="shared" ca="1" si="11"/>
        <v>1486</v>
      </c>
      <c r="J84" s="1" t="str">
        <f t="shared" ca="1" si="12"/>
        <v>3. Mayor a 6 meses</v>
      </c>
      <c r="K84" t="str">
        <f t="shared" si="13"/>
        <v>NO</v>
      </c>
      <c r="L84" t="s">
        <v>228</v>
      </c>
      <c r="M84" t="s">
        <v>231</v>
      </c>
      <c r="N84" t="s">
        <v>230</v>
      </c>
      <c r="O84" t="s">
        <v>230</v>
      </c>
      <c r="P84" t="str">
        <f t="shared" si="14"/>
        <v>CRISTHOPER LUIS ALVAREZ MENDOZATecnología BCPEVALUACION</v>
      </c>
      <c r="Q84" t="str">
        <f>BASE[[#This Row],[NombresCalificado]]&amp;BASE[[#This Row],[TipoEvaluacion]]</f>
        <v>CRISTHOPER LUIS ALVAREZ MENDOZAEVALUACION</v>
      </c>
      <c r="R84">
        <v>1</v>
      </c>
      <c r="S84" t="s">
        <v>6</v>
      </c>
      <c r="T84" t="s">
        <v>246</v>
      </c>
      <c r="U84" s="17">
        <v>1</v>
      </c>
      <c r="V84" s="17" t="str" cm="1">
        <f t="array" ref="V84">_xlfn.IFS(U84=0,"Prenovato",U84=1,"Novato",U84=2,"Principiante avanzado",U84=3,"Competente",U84=4,"Proficiente",U84=5,"Master")</f>
        <v>Novato</v>
      </c>
      <c r="W84" s="17">
        <v>1</v>
      </c>
      <c r="X84" s="17" t="str" cm="1">
        <f t="array" ref="X84">_xlfn.IFS(W84=0,"No evidenciado",W84=1,"Novato",W84=2,"Principiante avanzado",W84=3,"Competente",W84=4,"Proficiente",W84=5,"Master")</f>
        <v>Novato</v>
      </c>
      <c r="Y84" s="17">
        <v>1</v>
      </c>
      <c r="Z84" s="17" t="str" cm="1">
        <f t="array" ref="Z84">_xlfn.IFS(Y84=0,"No evidenciado",Y84=1,"Novato",Y84=2,"Principiante avanzado",Y84=3,"Competente",Y84=4,"Proficiente",Y84=5,"Master")</f>
        <v>Novato</v>
      </c>
      <c r="AA84" s="17">
        <v>1</v>
      </c>
      <c r="AB84" s="17" t="str" cm="1">
        <f t="array" ref="AB84">_xlfn.IFS(AA84=0,"No evidenciado",AA84=1,"Novato",AA84=2,"Principiante avanzado",AA84=3,"Competente",AA84=4,"Proficiente",AA84=5,"Master")</f>
        <v>Novato</v>
      </c>
      <c r="AC84" s="17">
        <v>1</v>
      </c>
      <c r="AD84" s="17" t="str" cm="1">
        <f t="array" ref="AD84">_xlfn.IFS(AC84=0,"Prenovato",AC84=1,"Novato",AC84=2,"Principiante avanzado",AC84=3,"Competente",AC84=4,"Proficiente",AC84=5,"Master")</f>
        <v>Novato</v>
      </c>
      <c r="AE84" s="17" t="s">
        <v>247</v>
      </c>
    </row>
    <row r="85" spans="1:31" x14ac:dyDescent="0.25">
      <c r="A85" t="s">
        <v>212</v>
      </c>
      <c r="B85" t="s">
        <v>213</v>
      </c>
      <c r="C85" t="s">
        <v>194</v>
      </c>
      <c r="D85" t="s">
        <v>195</v>
      </c>
      <c r="E85" t="s">
        <v>217</v>
      </c>
      <c r="F85" t="s">
        <v>218</v>
      </c>
      <c r="G85" t="s">
        <v>219</v>
      </c>
      <c r="H85" s="4"/>
      <c r="I85" s="1">
        <f t="shared" ca="1" si="11"/>
        <v>1486</v>
      </c>
      <c r="J85" s="1" t="str">
        <f t="shared" ca="1" si="12"/>
        <v>3. Mayor a 6 meses</v>
      </c>
      <c r="K85" t="str">
        <f t="shared" si="13"/>
        <v>NO</v>
      </c>
      <c r="L85" t="s">
        <v>228</v>
      </c>
      <c r="M85" t="s">
        <v>242</v>
      </c>
      <c r="N85" t="s">
        <v>230</v>
      </c>
      <c r="O85" t="s">
        <v>230</v>
      </c>
      <c r="P85" t="str">
        <f t="shared" si="14"/>
        <v>CRISTHOPER LUIS ALVAREZ MENDOZAModelos BancariosEVALUACION</v>
      </c>
      <c r="Q85" t="str">
        <f>BASE[[#This Row],[NombresCalificado]]&amp;BASE[[#This Row],[TipoEvaluacion]]</f>
        <v>CRISTHOPER LUIS ALVAREZ MENDOZAEVALUACION</v>
      </c>
      <c r="R85">
        <v>1</v>
      </c>
      <c r="S85" t="s">
        <v>6</v>
      </c>
      <c r="T85" t="s">
        <v>246</v>
      </c>
      <c r="U85" s="17">
        <v>1</v>
      </c>
      <c r="V85" s="17" t="str" cm="1">
        <f t="array" ref="V85">_xlfn.IFS(U85=0,"Prenovato",U85=1,"Novato",U85=2,"Principiante avanzado",U85=3,"Competente",U85=4,"Proficiente",U85=5,"Master")</f>
        <v>Novato</v>
      </c>
      <c r="W85" s="17">
        <v>1</v>
      </c>
      <c r="X85" s="17" t="str" cm="1">
        <f t="array" ref="X85">_xlfn.IFS(W85=0,"No evidenciado",W85=1,"Novato",W85=2,"Principiante avanzado",W85=3,"Competente",W85=4,"Proficiente",W85=5,"Master")</f>
        <v>Novato</v>
      </c>
      <c r="Y85" s="17">
        <v>1</v>
      </c>
      <c r="Z85" s="17" t="str" cm="1">
        <f t="array" ref="Z85">_xlfn.IFS(Y85=0,"No evidenciado",Y85=1,"Novato",Y85=2,"Principiante avanzado",Y85=3,"Competente",Y85=4,"Proficiente",Y85=5,"Master")</f>
        <v>Novato</v>
      </c>
      <c r="AA85" s="17">
        <v>1</v>
      </c>
      <c r="AB85" s="17" t="str" cm="1">
        <f t="array" ref="AB85">_xlfn.IFS(AA85=0,"No evidenciado",AA85=1,"Novato",AA85=2,"Principiante avanzado",AA85=3,"Competente",AA85=4,"Proficiente",AA85=5,"Master")</f>
        <v>Novato</v>
      </c>
      <c r="AC85" s="17">
        <v>1</v>
      </c>
      <c r="AD85" s="17" t="str" cm="1">
        <f t="array" ref="AD85">_xlfn.IFS(AC85=0,"Prenovato",AC85=1,"Novato",AC85=2,"Principiante avanzado",AC85=3,"Competente",AC85=4,"Proficiente",AC85=5,"Master")</f>
        <v>Novato</v>
      </c>
      <c r="AE85" s="17" t="s">
        <v>247</v>
      </c>
    </row>
    <row r="86" spans="1:31" x14ac:dyDescent="0.25">
      <c r="A86" t="s">
        <v>212</v>
      </c>
      <c r="B86" t="s">
        <v>213</v>
      </c>
      <c r="C86" t="s">
        <v>194</v>
      </c>
      <c r="D86" t="s">
        <v>195</v>
      </c>
      <c r="E86" t="s">
        <v>220</v>
      </c>
      <c r="F86" t="s">
        <v>221</v>
      </c>
      <c r="G86" t="s">
        <v>222</v>
      </c>
      <c r="H86" s="4"/>
      <c r="I86" s="1">
        <f t="shared" ca="1" si="11"/>
        <v>1486</v>
      </c>
      <c r="J86" s="1" t="str">
        <f t="shared" ca="1" si="12"/>
        <v>3. Mayor a 6 meses</v>
      </c>
      <c r="K86" t="str">
        <f t="shared" si="13"/>
        <v>NO</v>
      </c>
      <c r="L86" t="s">
        <v>228</v>
      </c>
      <c r="M86" t="s">
        <v>235</v>
      </c>
      <c r="N86" t="s">
        <v>236</v>
      </c>
      <c r="O86" t="s">
        <v>236</v>
      </c>
      <c r="P86" t="str">
        <f t="shared" si="14"/>
        <v>HILDE FRANKLYN VIDAL VILCHEZDiseño de Arq. SolucionesEVALUACION</v>
      </c>
      <c r="Q86" t="str">
        <f>BASE[[#This Row],[NombresCalificado]]&amp;BASE[[#This Row],[TipoEvaluacion]]</f>
        <v>HILDE FRANKLYN VIDAL VILCHEZEVALUACION</v>
      </c>
      <c r="R86">
        <v>2</v>
      </c>
      <c r="S86" t="s">
        <v>4</v>
      </c>
      <c r="T86" t="s">
        <v>246</v>
      </c>
      <c r="U86" s="17">
        <v>1</v>
      </c>
      <c r="V86" s="17" t="str" cm="1">
        <f t="array" ref="V86">_xlfn.IFS(U86=0,"Prenovato",U86=1,"Novato",U86=2,"Principiante avanzado",U86=3,"Competente",U86=4,"Proficiente",U86=5,"Master")</f>
        <v>Novato</v>
      </c>
      <c r="W86" s="17">
        <v>3</v>
      </c>
      <c r="X86" s="17" t="str" cm="1">
        <f t="array" ref="X86">_xlfn.IFS(W86=0,"No evidenciado",W86=1,"Novato",W86=2,"Principiante avanzado",W86=3,"Competente",W86=4,"Proficiente",W86=5,"Master")</f>
        <v>Competente</v>
      </c>
      <c r="Y86" s="17">
        <v>2</v>
      </c>
      <c r="Z86" s="17" t="str" cm="1">
        <f t="array" ref="Z86">_xlfn.IFS(Y86=0,"No evidenciado",Y86=1,"Novato",Y86=2,"Principiante avanzado",Y86=3,"Competente",Y86=4,"Proficiente",Y86=5,"Master")</f>
        <v>Principiante avanzado</v>
      </c>
      <c r="AA86" s="17">
        <v>2</v>
      </c>
      <c r="AB86" s="17" t="str" cm="1">
        <f t="array" ref="AB86">_xlfn.IFS(AA86=0,"No evidenciado",AA86=1,"Novato",AA86=2,"Principiante avanzado",AA86=3,"Competente",AA86=4,"Proficiente",AA86=5,"Master")</f>
        <v>Principiante avanzado</v>
      </c>
      <c r="AC86" s="17">
        <v>1</v>
      </c>
      <c r="AD86" s="17" t="str" cm="1">
        <f t="array" ref="AD86">_xlfn.IFS(AC86=0,"Prenovato",AC86=1,"Novato",AC86=2,"Principiante avanzado",AC86=3,"Competente",AC86=4,"Proficiente",AC86=5,"Master")</f>
        <v>Novato</v>
      </c>
      <c r="AE86" s="17" t="s">
        <v>247</v>
      </c>
    </row>
    <row r="87" spans="1:31" x14ac:dyDescent="0.25">
      <c r="A87" t="s">
        <v>212</v>
      </c>
      <c r="B87" t="s">
        <v>213</v>
      </c>
      <c r="C87" t="s">
        <v>194</v>
      </c>
      <c r="D87" t="s">
        <v>195</v>
      </c>
      <c r="E87" t="s">
        <v>220</v>
      </c>
      <c r="F87" t="s">
        <v>221</v>
      </c>
      <c r="G87" t="s">
        <v>222</v>
      </c>
      <c r="H87" s="4"/>
      <c r="I87" s="1">
        <f t="shared" ca="1" si="11"/>
        <v>1486</v>
      </c>
      <c r="J87" s="1" t="str">
        <f t="shared" ca="1" si="12"/>
        <v>3. Mayor a 6 meses</v>
      </c>
      <c r="K87" t="str">
        <f t="shared" si="13"/>
        <v>NO</v>
      </c>
      <c r="L87" t="s">
        <v>228</v>
      </c>
      <c r="M87" t="s">
        <v>245</v>
      </c>
      <c r="N87" t="s">
        <v>236</v>
      </c>
      <c r="O87" t="s">
        <v>236</v>
      </c>
      <c r="P87" t="str">
        <f t="shared" si="14"/>
        <v>HILDE FRANKLYN VIDAL VILCHEZEcosistema BCPEVALUACION</v>
      </c>
      <c r="Q87" t="str">
        <f>BASE[[#This Row],[NombresCalificado]]&amp;BASE[[#This Row],[TipoEvaluacion]]</f>
        <v>HILDE FRANKLYN VIDAL VILCHEZEVALUACION</v>
      </c>
      <c r="R87">
        <v>2</v>
      </c>
      <c r="S87" t="s">
        <v>4</v>
      </c>
      <c r="T87" t="s">
        <v>246</v>
      </c>
      <c r="U87" s="17">
        <v>1</v>
      </c>
      <c r="V87" s="17" t="str" cm="1">
        <f t="array" ref="V87">_xlfn.IFS(U87=0,"Prenovato",U87=1,"Novato",U87=2,"Principiante avanzado",U87=3,"Competente",U87=4,"Proficiente",U87=5,"Master")</f>
        <v>Novato</v>
      </c>
      <c r="W87" s="17">
        <v>3</v>
      </c>
      <c r="X87" s="17" t="str" cm="1">
        <f t="array" ref="X87">_xlfn.IFS(W87=0,"No evidenciado",W87=1,"Novato",W87=2,"Principiante avanzado",W87=3,"Competente",W87=4,"Proficiente",W87=5,"Master")</f>
        <v>Competente</v>
      </c>
      <c r="Y87" s="17">
        <v>2</v>
      </c>
      <c r="Z87" s="17" t="str" cm="1">
        <f t="array" ref="Z87">_xlfn.IFS(Y87=0,"No evidenciado",Y87=1,"Novato",Y87=2,"Principiante avanzado",Y87=3,"Competente",Y87=4,"Proficiente",Y87=5,"Master")</f>
        <v>Principiante avanzado</v>
      </c>
      <c r="AA87" s="17">
        <v>2</v>
      </c>
      <c r="AB87" s="17" t="str" cm="1">
        <f t="array" ref="AB87">_xlfn.IFS(AA87=0,"No evidenciado",AA87=1,"Novato",AA87=2,"Principiante avanzado",AA87=3,"Competente",AA87=4,"Proficiente",AA87=5,"Master")</f>
        <v>Principiante avanzado</v>
      </c>
      <c r="AC87" s="17">
        <v>1</v>
      </c>
      <c r="AD87" s="17" t="str" cm="1">
        <f t="array" ref="AD87">_xlfn.IFS(AC87=0,"Prenovato",AC87=1,"Novato",AC87=2,"Principiante avanzado",AC87=3,"Competente",AC87=4,"Proficiente",AC87=5,"Master")</f>
        <v>Novato</v>
      </c>
      <c r="AE87" s="17" t="s">
        <v>247</v>
      </c>
    </row>
    <row r="88" spans="1:31" x14ac:dyDescent="0.25">
      <c r="A88" t="s">
        <v>212</v>
      </c>
      <c r="B88" t="s">
        <v>213</v>
      </c>
      <c r="C88" t="s">
        <v>194</v>
      </c>
      <c r="D88" t="s">
        <v>195</v>
      </c>
      <c r="E88" t="s">
        <v>220</v>
      </c>
      <c r="F88" t="s">
        <v>221</v>
      </c>
      <c r="G88" t="s">
        <v>222</v>
      </c>
      <c r="H88" s="4"/>
      <c r="I88" s="1">
        <f t="shared" ca="1" si="11"/>
        <v>1486</v>
      </c>
      <c r="J88" s="1" t="str">
        <f t="shared" ca="1" si="12"/>
        <v>3. Mayor a 6 meses</v>
      </c>
      <c r="K88" t="str">
        <f t="shared" si="13"/>
        <v>NO</v>
      </c>
      <c r="L88" t="s">
        <v>228</v>
      </c>
      <c r="M88" t="s">
        <v>237</v>
      </c>
      <c r="N88" t="s">
        <v>238</v>
      </c>
      <c r="O88" t="s">
        <v>230</v>
      </c>
      <c r="P88" t="str">
        <f t="shared" si="14"/>
        <v>HILDE FRANKLYN VIDAL VILCHEZMicroservicios y APIsEVALUACION</v>
      </c>
      <c r="Q88" t="str">
        <f>BASE[[#This Row],[NombresCalificado]]&amp;BASE[[#This Row],[TipoEvaluacion]]</f>
        <v>HILDE FRANKLYN VIDAL VILCHEZEVALUACION</v>
      </c>
      <c r="R88">
        <v>3</v>
      </c>
      <c r="S88" t="s">
        <v>5</v>
      </c>
      <c r="T88" t="s">
        <v>246</v>
      </c>
      <c r="U88" s="17">
        <v>1</v>
      </c>
      <c r="V88" s="17" t="str" cm="1">
        <f t="array" ref="V88">_xlfn.IFS(U88=0,"Prenovato",U88=1,"Novato",U88=2,"Principiante avanzado",U88=3,"Competente",U88=4,"Proficiente",U88=5,"Master")</f>
        <v>Novato</v>
      </c>
      <c r="W88" s="17">
        <v>3</v>
      </c>
      <c r="X88" s="17" t="str" cm="1">
        <f t="array" ref="X88">_xlfn.IFS(W88=0,"No evidenciado",W88=1,"Novato",W88=2,"Principiante avanzado",W88=3,"Competente",W88=4,"Proficiente",W88=5,"Master")</f>
        <v>Competente</v>
      </c>
      <c r="Y88" s="17">
        <v>2</v>
      </c>
      <c r="Z88" s="17" t="str" cm="1">
        <f t="array" ref="Z88">_xlfn.IFS(Y88=0,"No evidenciado",Y88=1,"Novato",Y88=2,"Principiante avanzado",Y88=3,"Competente",Y88=4,"Proficiente",Y88=5,"Master")</f>
        <v>Principiante avanzado</v>
      </c>
      <c r="AA88" s="17">
        <v>2</v>
      </c>
      <c r="AB88" s="17" t="str" cm="1">
        <f t="array" ref="AB88">_xlfn.IFS(AA88=0,"No evidenciado",AA88=1,"Novato",AA88=2,"Principiante avanzado",AA88=3,"Competente",AA88=4,"Proficiente",AA88=5,"Master")</f>
        <v>Principiante avanzado</v>
      </c>
      <c r="AC88" s="17">
        <v>1</v>
      </c>
      <c r="AD88" s="17" t="str" cm="1">
        <f t="array" ref="AD88">_xlfn.IFS(AC88=0,"Prenovato",AC88=1,"Novato",AC88=2,"Principiante avanzado",AC88=3,"Competente",AC88=4,"Proficiente",AC88=5,"Master")</f>
        <v>Novato</v>
      </c>
      <c r="AE88" s="17" t="s">
        <v>247</v>
      </c>
    </row>
    <row r="89" spans="1:31" x14ac:dyDescent="0.25">
      <c r="A89" t="s">
        <v>212</v>
      </c>
      <c r="B89" t="s">
        <v>213</v>
      </c>
      <c r="C89" t="s">
        <v>194</v>
      </c>
      <c r="D89" t="s">
        <v>195</v>
      </c>
      <c r="E89" t="s">
        <v>220</v>
      </c>
      <c r="F89" t="s">
        <v>221</v>
      </c>
      <c r="G89" t="s">
        <v>222</v>
      </c>
      <c r="H89" s="4"/>
      <c r="I89" s="1">
        <f t="shared" ca="1" si="11"/>
        <v>1486</v>
      </c>
      <c r="J89" s="1" t="str">
        <f t="shared" ca="1" si="12"/>
        <v>3. Mayor a 6 meses</v>
      </c>
      <c r="K89" t="str">
        <f t="shared" si="13"/>
        <v>NO</v>
      </c>
      <c r="L89" t="s">
        <v>228</v>
      </c>
      <c r="M89" t="s">
        <v>229</v>
      </c>
      <c r="N89" t="s">
        <v>230</v>
      </c>
      <c r="O89" t="s">
        <v>230</v>
      </c>
      <c r="P89" t="str">
        <f t="shared" si="14"/>
        <v>HILDE FRANKLYN VIDAL VILCHEZCloudEVALUACION</v>
      </c>
      <c r="Q89" t="str">
        <f>BASE[[#This Row],[NombresCalificado]]&amp;BASE[[#This Row],[TipoEvaluacion]]</f>
        <v>HILDE FRANKLYN VIDAL VILCHEZEVALUACION</v>
      </c>
      <c r="R89">
        <v>3</v>
      </c>
      <c r="S89" t="s">
        <v>5</v>
      </c>
      <c r="T89" t="s">
        <v>246</v>
      </c>
      <c r="U89" s="17">
        <v>1</v>
      </c>
      <c r="V89" s="17" t="str" cm="1">
        <f t="array" ref="V89">_xlfn.IFS(U89=0,"Prenovato",U89=1,"Novato",U89=2,"Principiante avanzado",U89=3,"Competente",U89=4,"Proficiente",U89=5,"Master")</f>
        <v>Novato</v>
      </c>
      <c r="W89" s="17">
        <v>3</v>
      </c>
      <c r="X89" s="17" t="str" cm="1">
        <f t="array" ref="X89">_xlfn.IFS(W89=0,"No evidenciado",W89=1,"Novato",W89=2,"Principiante avanzado",W89=3,"Competente",W89=4,"Proficiente",W89=5,"Master")</f>
        <v>Competente</v>
      </c>
      <c r="Y89" s="17">
        <v>2</v>
      </c>
      <c r="Z89" s="17" t="str" cm="1">
        <f t="array" ref="Z89">_xlfn.IFS(Y89=0,"No evidenciado",Y89=1,"Novato",Y89=2,"Principiante avanzado",Y89=3,"Competente",Y89=4,"Proficiente",Y89=5,"Master")</f>
        <v>Principiante avanzado</v>
      </c>
      <c r="AA89" s="17">
        <v>2</v>
      </c>
      <c r="AB89" s="17" t="str" cm="1">
        <f t="array" ref="AB89">_xlfn.IFS(AA89=0,"No evidenciado",AA89=1,"Novato",AA89=2,"Principiante avanzado",AA89=3,"Competente",AA89=4,"Proficiente",AA89=5,"Master")</f>
        <v>Principiante avanzado</v>
      </c>
      <c r="AC89" s="17">
        <v>1</v>
      </c>
      <c r="AD89" s="17" t="str" cm="1">
        <f t="array" ref="AD89">_xlfn.IFS(AC89=0,"Prenovato",AC89=1,"Novato",AC89=2,"Principiante avanzado",AC89=3,"Competente",AC89=4,"Proficiente",AC89=5,"Master")</f>
        <v>Novato</v>
      </c>
      <c r="AE89" s="17" t="s">
        <v>247</v>
      </c>
    </row>
    <row r="90" spans="1:31" x14ac:dyDescent="0.25">
      <c r="A90" t="s">
        <v>212</v>
      </c>
      <c r="B90" t="s">
        <v>213</v>
      </c>
      <c r="C90" t="s">
        <v>194</v>
      </c>
      <c r="D90" t="s">
        <v>195</v>
      </c>
      <c r="E90" t="s">
        <v>220</v>
      </c>
      <c r="F90" t="s">
        <v>221</v>
      </c>
      <c r="G90" t="s">
        <v>222</v>
      </c>
      <c r="H90" s="4"/>
      <c r="I90" s="1">
        <f t="shared" ca="1" si="11"/>
        <v>1486</v>
      </c>
      <c r="J90" s="1" t="str">
        <f t="shared" ca="1" si="12"/>
        <v>3. Mayor a 6 meses</v>
      </c>
      <c r="K90" t="str">
        <f t="shared" si="13"/>
        <v>NO</v>
      </c>
      <c r="L90" t="s">
        <v>228</v>
      </c>
      <c r="M90" t="s">
        <v>239</v>
      </c>
      <c r="N90" t="s">
        <v>236</v>
      </c>
      <c r="O90" t="s">
        <v>236</v>
      </c>
      <c r="P90" t="str">
        <f t="shared" si="14"/>
        <v>HILDE FRANKLYN VIDAL VILCHEZPlataformasEVALUACION</v>
      </c>
      <c r="Q90" t="str">
        <f>BASE[[#This Row],[NombresCalificado]]&amp;BASE[[#This Row],[TipoEvaluacion]]</f>
        <v>HILDE FRANKLYN VIDAL VILCHEZEVALUACION</v>
      </c>
      <c r="R90">
        <v>3</v>
      </c>
      <c r="S90" t="s">
        <v>5</v>
      </c>
      <c r="T90" t="s">
        <v>246</v>
      </c>
      <c r="U90" s="17">
        <v>1</v>
      </c>
      <c r="V90" s="17" t="str" cm="1">
        <f t="array" ref="V90">_xlfn.IFS(U90=0,"Prenovato",U90=1,"Novato",U90=2,"Principiante avanzado",U90=3,"Competente",U90=4,"Proficiente",U90=5,"Master")</f>
        <v>Novato</v>
      </c>
      <c r="W90" s="17">
        <v>3</v>
      </c>
      <c r="X90" s="17" t="str" cm="1">
        <f t="array" ref="X90">_xlfn.IFS(W90=0,"No evidenciado",W90=1,"Novato",W90=2,"Principiante avanzado",W90=3,"Competente",W90=4,"Proficiente",W90=5,"Master")</f>
        <v>Competente</v>
      </c>
      <c r="Y90" s="17">
        <v>2</v>
      </c>
      <c r="Z90" s="17" t="str" cm="1">
        <f t="array" ref="Z90">_xlfn.IFS(Y90=0,"No evidenciado",Y90=1,"Novato",Y90=2,"Principiante avanzado",Y90=3,"Competente",Y90=4,"Proficiente",Y90=5,"Master")</f>
        <v>Principiante avanzado</v>
      </c>
      <c r="AA90" s="17">
        <v>2</v>
      </c>
      <c r="AB90" s="17" t="str" cm="1">
        <f t="array" ref="AB90">_xlfn.IFS(AA90=0,"No evidenciado",AA90=1,"Novato",AA90=2,"Principiante avanzado",AA90=3,"Competente",AA90=4,"Proficiente",AA90=5,"Master")</f>
        <v>Principiante avanzado</v>
      </c>
      <c r="AC90" s="17">
        <v>1</v>
      </c>
      <c r="AD90" s="17" t="str" cm="1">
        <f t="array" ref="AD90">_xlfn.IFS(AC90=0,"Prenovato",AC90=1,"Novato",AC90=2,"Principiante avanzado",AC90=3,"Competente",AC90=4,"Proficiente",AC90=5,"Master")</f>
        <v>Novato</v>
      </c>
      <c r="AE90" s="17" t="s">
        <v>247</v>
      </c>
    </row>
    <row r="91" spans="1:31" x14ac:dyDescent="0.25">
      <c r="A91" t="s">
        <v>212</v>
      </c>
      <c r="B91" t="s">
        <v>213</v>
      </c>
      <c r="C91" t="s">
        <v>194</v>
      </c>
      <c r="D91" t="s">
        <v>195</v>
      </c>
      <c r="E91" t="s">
        <v>220</v>
      </c>
      <c r="F91" t="s">
        <v>221</v>
      </c>
      <c r="G91" t="s">
        <v>222</v>
      </c>
      <c r="H91" s="4"/>
      <c r="I91" s="1">
        <f t="shared" ca="1" si="11"/>
        <v>1486</v>
      </c>
      <c r="J91" s="1" t="str">
        <f t="shared" ca="1" si="12"/>
        <v>3. Mayor a 6 meses</v>
      </c>
      <c r="K91" t="str">
        <f t="shared" si="13"/>
        <v>NO</v>
      </c>
      <c r="L91" t="s">
        <v>228</v>
      </c>
      <c r="M91" t="s">
        <v>233</v>
      </c>
      <c r="N91" t="s">
        <v>230</v>
      </c>
      <c r="O91" t="s">
        <v>230</v>
      </c>
      <c r="P91" t="str">
        <f t="shared" si="14"/>
        <v>HILDE FRANKLYN VIDAL VILCHEZPatrones de Arq. DatosEVALUACION</v>
      </c>
      <c r="Q91" t="str">
        <f>BASE[[#This Row],[NombresCalificado]]&amp;BASE[[#This Row],[TipoEvaluacion]]</f>
        <v>HILDE FRANKLYN VIDAL VILCHEZEVALUACION</v>
      </c>
      <c r="R91">
        <v>2</v>
      </c>
      <c r="S91" t="s">
        <v>4</v>
      </c>
      <c r="T91" t="s">
        <v>246</v>
      </c>
      <c r="U91" s="17">
        <v>1</v>
      </c>
      <c r="V91" s="17" t="str" cm="1">
        <f t="array" ref="V91">_xlfn.IFS(U91=0,"Prenovato",U91=1,"Novato",U91=2,"Principiante avanzado",U91=3,"Competente",U91=4,"Proficiente",U91=5,"Master")</f>
        <v>Novato</v>
      </c>
      <c r="W91" s="17">
        <v>3</v>
      </c>
      <c r="X91" s="17" t="str" cm="1">
        <f t="array" ref="X91">_xlfn.IFS(W91=0,"No evidenciado",W91=1,"Novato",W91=2,"Principiante avanzado",W91=3,"Competente",W91=4,"Proficiente",W91=5,"Master")</f>
        <v>Competente</v>
      </c>
      <c r="Y91" s="17">
        <v>2</v>
      </c>
      <c r="Z91" s="17" t="str" cm="1">
        <f t="array" ref="Z91">_xlfn.IFS(Y91=0,"No evidenciado",Y91=1,"Novato",Y91=2,"Principiante avanzado",Y91=3,"Competente",Y91=4,"Proficiente",Y91=5,"Master")</f>
        <v>Principiante avanzado</v>
      </c>
      <c r="AA91" s="17">
        <v>2</v>
      </c>
      <c r="AB91" s="17" t="str" cm="1">
        <f t="array" ref="AB91">_xlfn.IFS(AA91=0,"No evidenciado",AA91=1,"Novato",AA91=2,"Principiante avanzado",AA91=3,"Competente",AA91=4,"Proficiente",AA91=5,"Master")</f>
        <v>Principiante avanzado</v>
      </c>
      <c r="AC91" s="17">
        <v>1</v>
      </c>
      <c r="AD91" s="17" t="str" cm="1">
        <f t="array" ref="AD91">_xlfn.IFS(AC91=0,"Prenovato",AC91=1,"Novato",AC91=2,"Principiante avanzado",AC91=3,"Competente",AC91=4,"Proficiente",AC91=5,"Master")</f>
        <v>Novato</v>
      </c>
      <c r="AE91" s="17" t="s">
        <v>247</v>
      </c>
    </row>
    <row r="92" spans="1:31" x14ac:dyDescent="0.25">
      <c r="A92" t="s">
        <v>212</v>
      </c>
      <c r="B92" t="s">
        <v>213</v>
      </c>
      <c r="C92" t="s">
        <v>194</v>
      </c>
      <c r="D92" t="s">
        <v>195</v>
      </c>
      <c r="E92" t="s">
        <v>220</v>
      </c>
      <c r="F92" t="s">
        <v>221</v>
      </c>
      <c r="G92" t="s">
        <v>222</v>
      </c>
      <c r="H92" s="4"/>
      <c r="I92" s="1">
        <f t="shared" ca="1" si="11"/>
        <v>1486</v>
      </c>
      <c r="J92" s="1" t="str">
        <f t="shared" ca="1" si="12"/>
        <v>3. Mayor a 6 meses</v>
      </c>
      <c r="K92" t="str">
        <f t="shared" si="13"/>
        <v>NO</v>
      </c>
      <c r="L92" t="s">
        <v>228</v>
      </c>
      <c r="M92" t="s">
        <v>243</v>
      </c>
      <c r="N92" t="s">
        <v>236</v>
      </c>
      <c r="O92" t="s">
        <v>236</v>
      </c>
      <c r="P92" t="str">
        <f t="shared" si="14"/>
        <v>HILDE FRANKLYN VIDAL VILCHEZPatrones de Arq. SolucionesEVALUACION</v>
      </c>
      <c r="Q92" t="str">
        <f>BASE[[#This Row],[NombresCalificado]]&amp;BASE[[#This Row],[TipoEvaluacion]]</f>
        <v>HILDE FRANKLYN VIDAL VILCHEZEVALUACION</v>
      </c>
      <c r="R92">
        <v>2</v>
      </c>
      <c r="S92" t="s">
        <v>4</v>
      </c>
      <c r="T92" t="s">
        <v>246</v>
      </c>
      <c r="U92" s="17">
        <v>1</v>
      </c>
      <c r="V92" s="17" t="str" cm="1">
        <f t="array" ref="V92">_xlfn.IFS(U92=0,"Prenovato",U92=1,"Novato",U92=2,"Principiante avanzado",U92=3,"Competente",U92=4,"Proficiente",U92=5,"Master")</f>
        <v>Novato</v>
      </c>
      <c r="W92" s="17">
        <v>3</v>
      </c>
      <c r="X92" s="17" t="str" cm="1">
        <f t="array" ref="X92">_xlfn.IFS(W92=0,"No evidenciado",W92=1,"Novato",W92=2,"Principiante avanzado",W92=3,"Competente",W92=4,"Proficiente",W92=5,"Master")</f>
        <v>Competente</v>
      </c>
      <c r="Y92" s="17">
        <v>2</v>
      </c>
      <c r="Z92" s="17" t="str" cm="1">
        <f t="array" ref="Z92">_xlfn.IFS(Y92=0,"No evidenciado",Y92=1,"Novato",Y92=2,"Principiante avanzado",Y92=3,"Competente",Y92=4,"Proficiente",Y92=5,"Master")</f>
        <v>Principiante avanzado</v>
      </c>
      <c r="AA92" s="17">
        <v>2</v>
      </c>
      <c r="AB92" s="17" t="str" cm="1">
        <f t="array" ref="AB92">_xlfn.IFS(AA92=0,"No evidenciado",AA92=1,"Novato",AA92=2,"Principiante avanzado",AA92=3,"Competente",AA92=4,"Proficiente",AA92=5,"Master")</f>
        <v>Principiante avanzado</v>
      </c>
      <c r="AC92" s="17">
        <v>1</v>
      </c>
      <c r="AD92" s="17" t="str" cm="1">
        <f t="array" ref="AD92">_xlfn.IFS(AC92=0,"Prenovato",AC92=1,"Novato",AC92=2,"Principiante avanzado",AC92=3,"Competente",AC92=4,"Proficiente",AC92=5,"Master")</f>
        <v>Novato</v>
      </c>
      <c r="AE92" s="17" t="s">
        <v>247</v>
      </c>
    </row>
    <row r="93" spans="1:31" x14ac:dyDescent="0.25">
      <c r="A93" t="s">
        <v>212</v>
      </c>
      <c r="B93" t="s">
        <v>213</v>
      </c>
      <c r="C93" t="s">
        <v>194</v>
      </c>
      <c r="D93" t="s">
        <v>195</v>
      </c>
      <c r="E93" t="s">
        <v>220</v>
      </c>
      <c r="F93" t="s">
        <v>221</v>
      </c>
      <c r="G93" t="s">
        <v>222</v>
      </c>
      <c r="H93" s="4"/>
      <c r="I93" s="1">
        <f t="shared" ca="1" si="11"/>
        <v>1486</v>
      </c>
      <c r="J93" s="1" t="str">
        <f t="shared" ca="1" si="12"/>
        <v>3. Mayor a 6 meses</v>
      </c>
      <c r="K93" t="str">
        <f t="shared" si="13"/>
        <v>NO</v>
      </c>
      <c r="L93" t="s">
        <v>228</v>
      </c>
      <c r="M93" t="s">
        <v>234</v>
      </c>
      <c r="N93" t="s">
        <v>230</v>
      </c>
      <c r="O93" t="s">
        <v>230</v>
      </c>
      <c r="P93" t="str">
        <f t="shared" si="14"/>
        <v>HILDE FRANKLYN VIDAL VILCHEZPrincipios de seguridadEVALUACION</v>
      </c>
      <c r="Q93" t="str">
        <f>BASE[[#This Row],[NombresCalificado]]&amp;BASE[[#This Row],[TipoEvaluacion]]</f>
        <v>HILDE FRANKLYN VIDAL VILCHEZEVALUACION</v>
      </c>
      <c r="R93">
        <v>2</v>
      </c>
      <c r="S93" t="s">
        <v>4</v>
      </c>
      <c r="T93" t="s">
        <v>246</v>
      </c>
      <c r="U93" s="17">
        <v>1</v>
      </c>
      <c r="V93" s="17" t="str" cm="1">
        <f t="array" ref="V93">_xlfn.IFS(U93=0,"Prenovato",U93=1,"Novato",U93=2,"Principiante avanzado",U93=3,"Competente",U93=4,"Proficiente",U93=5,"Master")</f>
        <v>Novato</v>
      </c>
      <c r="W93" s="17">
        <v>3</v>
      </c>
      <c r="X93" s="17" t="str" cm="1">
        <f t="array" ref="X93">_xlfn.IFS(W93=0,"No evidenciado",W93=1,"Novato",W93=2,"Principiante avanzado",W93=3,"Competente",W93=4,"Proficiente",W93=5,"Master")</f>
        <v>Competente</v>
      </c>
      <c r="Y93" s="17">
        <v>2</v>
      </c>
      <c r="Z93" s="17" t="str" cm="1">
        <f t="array" ref="Z93">_xlfn.IFS(Y93=0,"No evidenciado",Y93=1,"Novato",Y93=2,"Principiante avanzado",Y93=3,"Competente",Y93=4,"Proficiente",Y93=5,"Master")</f>
        <v>Principiante avanzado</v>
      </c>
      <c r="AA93" s="17">
        <v>2</v>
      </c>
      <c r="AB93" s="17" t="str" cm="1">
        <f t="array" ref="AB93">_xlfn.IFS(AA93=0,"No evidenciado",AA93=1,"Novato",AA93=2,"Principiante avanzado",AA93=3,"Competente",AA93=4,"Proficiente",AA93=5,"Master")</f>
        <v>Principiante avanzado</v>
      </c>
      <c r="AC93" s="17">
        <v>1</v>
      </c>
      <c r="AD93" s="17" t="str" cm="1">
        <f t="array" ref="AD93">_xlfn.IFS(AC93=0,"Prenovato",AC93=1,"Novato",AC93=2,"Principiante avanzado",AC93=3,"Competente",AC93=4,"Proficiente",AC93=5,"Master")</f>
        <v>Novato</v>
      </c>
      <c r="AE93" s="17" t="s">
        <v>247</v>
      </c>
    </row>
    <row r="94" spans="1:31" x14ac:dyDescent="0.25">
      <c r="A94" t="s">
        <v>212</v>
      </c>
      <c r="B94" t="s">
        <v>213</v>
      </c>
      <c r="C94" t="s">
        <v>194</v>
      </c>
      <c r="D94" t="s">
        <v>195</v>
      </c>
      <c r="E94" t="s">
        <v>220</v>
      </c>
      <c r="F94" t="s">
        <v>221</v>
      </c>
      <c r="G94" t="s">
        <v>222</v>
      </c>
      <c r="H94" s="4"/>
      <c r="I94" s="1">
        <f t="shared" ca="1" si="11"/>
        <v>1486</v>
      </c>
      <c r="J94" s="1" t="str">
        <f t="shared" ca="1" si="12"/>
        <v>3. Mayor a 6 meses</v>
      </c>
      <c r="K94" t="str">
        <f t="shared" si="13"/>
        <v>NO</v>
      </c>
      <c r="L94" t="s">
        <v>228</v>
      </c>
      <c r="M94" t="s">
        <v>244</v>
      </c>
      <c r="N94" t="s">
        <v>238</v>
      </c>
      <c r="O94" t="s">
        <v>230</v>
      </c>
      <c r="P94" t="str">
        <f t="shared" si="14"/>
        <v>HILDE FRANKLYN VIDAL VILCHEZIngeniería de softwareEVALUACION</v>
      </c>
      <c r="Q94" t="str">
        <f>BASE[[#This Row],[NombresCalificado]]&amp;BASE[[#This Row],[TipoEvaluacion]]</f>
        <v>HILDE FRANKLYN VIDAL VILCHEZEVALUACION</v>
      </c>
      <c r="R94">
        <v>3</v>
      </c>
      <c r="S94" t="s">
        <v>5</v>
      </c>
      <c r="T94" t="s">
        <v>246</v>
      </c>
      <c r="U94" s="17">
        <v>1</v>
      </c>
      <c r="V94" s="17" t="str" cm="1">
        <f t="array" ref="V94">_xlfn.IFS(U94=0,"Prenovato",U94=1,"Novato",U94=2,"Principiante avanzado",U94=3,"Competente",U94=4,"Proficiente",U94=5,"Master")</f>
        <v>Novato</v>
      </c>
      <c r="W94" s="17">
        <v>3</v>
      </c>
      <c r="X94" s="17" t="str" cm="1">
        <f t="array" ref="X94">_xlfn.IFS(W94=0,"No evidenciado",W94=1,"Novato",W94=2,"Principiante avanzado",W94=3,"Competente",W94=4,"Proficiente",W94=5,"Master")</f>
        <v>Competente</v>
      </c>
      <c r="Y94" s="17">
        <v>2</v>
      </c>
      <c r="Z94" s="17" t="str" cm="1">
        <f t="array" ref="Z94">_xlfn.IFS(Y94=0,"No evidenciado",Y94=1,"Novato",Y94=2,"Principiante avanzado",Y94=3,"Competente",Y94=4,"Proficiente",Y94=5,"Master")</f>
        <v>Principiante avanzado</v>
      </c>
      <c r="AA94" s="17">
        <v>2</v>
      </c>
      <c r="AB94" s="17" t="str" cm="1">
        <f t="array" ref="AB94">_xlfn.IFS(AA94=0,"No evidenciado",AA94=1,"Novato",AA94=2,"Principiante avanzado",AA94=3,"Competente",AA94=4,"Proficiente",AA94=5,"Master")</f>
        <v>Principiante avanzado</v>
      </c>
      <c r="AC94" s="17">
        <v>1</v>
      </c>
      <c r="AD94" s="17" t="str" cm="1">
        <f t="array" ref="AD94">_xlfn.IFS(AC94=0,"Prenovato",AC94=1,"Novato",AC94=2,"Principiante avanzado",AC94=3,"Competente",AC94=4,"Proficiente",AC94=5,"Master")</f>
        <v>Novato</v>
      </c>
      <c r="AE94" s="17" t="s">
        <v>247</v>
      </c>
    </row>
    <row r="95" spans="1:31" x14ac:dyDescent="0.25">
      <c r="A95" t="s">
        <v>212</v>
      </c>
      <c r="B95" t="s">
        <v>213</v>
      </c>
      <c r="C95" t="s">
        <v>194</v>
      </c>
      <c r="D95" t="s">
        <v>195</v>
      </c>
      <c r="E95" t="s">
        <v>220</v>
      </c>
      <c r="F95" t="s">
        <v>221</v>
      </c>
      <c r="G95" t="s">
        <v>222</v>
      </c>
      <c r="H95" s="4"/>
      <c r="I95" s="1">
        <f t="shared" ca="1" si="11"/>
        <v>1486</v>
      </c>
      <c r="J95" s="1" t="str">
        <f t="shared" ca="1" si="12"/>
        <v>3. Mayor a 6 meses</v>
      </c>
      <c r="K95" t="str">
        <f t="shared" si="13"/>
        <v>NO</v>
      </c>
      <c r="L95" t="s">
        <v>228</v>
      </c>
      <c r="M95" t="s">
        <v>241</v>
      </c>
      <c r="N95" t="s">
        <v>230</v>
      </c>
      <c r="O95" t="s">
        <v>230</v>
      </c>
      <c r="P95" t="str">
        <f t="shared" si="14"/>
        <v>HILDE FRANKLYN VIDAL VILCHEZFrameworks de arquitectura empresarialEVALUACION</v>
      </c>
      <c r="Q95" t="str">
        <f>BASE[[#This Row],[NombresCalificado]]&amp;BASE[[#This Row],[TipoEvaluacion]]</f>
        <v>HILDE FRANKLYN VIDAL VILCHEZEVALUACION</v>
      </c>
      <c r="R95">
        <v>1</v>
      </c>
      <c r="S95" t="s">
        <v>6</v>
      </c>
      <c r="T95" t="s">
        <v>246</v>
      </c>
      <c r="U95" s="17">
        <v>1</v>
      </c>
      <c r="V95" s="17" t="str" cm="1">
        <f t="array" ref="V95">_xlfn.IFS(U95=0,"Prenovato",U95=1,"Novato",U95=2,"Principiante avanzado",U95=3,"Competente",U95=4,"Proficiente",U95=5,"Master")</f>
        <v>Novato</v>
      </c>
      <c r="W95" s="17">
        <v>3</v>
      </c>
      <c r="X95" s="17" t="str" cm="1">
        <f t="array" ref="X95">_xlfn.IFS(W95=0,"No evidenciado",W95=1,"Novato",W95=2,"Principiante avanzado",W95=3,"Competente",W95=4,"Proficiente",W95=5,"Master")</f>
        <v>Competente</v>
      </c>
      <c r="Y95" s="17">
        <v>2</v>
      </c>
      <c r="Z95" s="17" t="str" cm="1">
        <f t="array" ref="Z95">_xlfn.IFS(Y95=0,"No evidenciado",Y95=1,"Novato",Y95=2,"Principiante avanzado",Y95=3,"Competente",Y95=4,"Proficiente",Y95=5,"Master")</f>
        <v>Principiante avanzado</v>
      </c>
      <c r="AA95" s="17">
        <v>2</v>
      </c>
      <c r="AB95" s="17" t="str" cm="1">
        <f t="array" ref="AB95">_xlfn.IFS(AA95=0,"No evidenciado",AA95=1,"Novato",AA95=2,"Principiante avanzado",AA95=3,"Competente",AA95=4,"Proficiente",AA95=5,"Master")</f>
        <v>Principiante avanzado</v>
      </c>
      <c r="AC95" s="17">
        <v>1</v>
      </c>
      <c r="AD95" s="17" t="str" cm="1">
        <f t="array" ref="AD95">_xlfn.IFS(AC95=0,"Prenovato",AC95=1,"Novato",AC95=2,"Principiante avanzado",AC95=3,"Competente",AC95=4,"Proficiente",AC95=5,"Master")</f>
        <v>Novato</v>
      </c>
      <c r="AE95" s="17" t="s">
        <v>247</v>
      </c>
    </row>
    <row r="96" spans="1:31" x14ac:dyDescent="0.25">
      <c r="A96" t="s">
        <v>212</v>
      </c>
      <c r="B96" t="s">
        <v>213</v>
      </c>
      <c r="C96" t="s">
        <v>194</v>
      </c>
      <c r="D96" t="s">
        <v>195</v>
      </c>
      <c r="E96" t="s">
        <v>220</v>
      </c>
      <c r="F96" t="s">
        <v>221</v>
      </c>
      <c r="G96" t="s">
        <v>222</v>
      </c>
      <c r="H96" s="4"/>
      <c r="I96" s="1">
        <f t="shared" ca="1" si="11"/>
        <v>1486</v>
      </c>
      <c r="J96" s="1" t="str">
        <f t="shared" ca="1" si="12"/>
        <v>3. Mayor a 6 meses</v>
      </c>
      <c r="K96" t="str">
        <f t="shared" si="13"/>
        <v>NO</v>
      </c>
      <c r="L96" t="s">
        <v>228</v>
      </c>
      <c r="M96" t="s">
        <v>232</v>
      </c>
      <c r="N96" t="s">
        <v>230</v>
      </c>
      <c r="O96" t="s">
        <v>230</v>
      </c>
      <c r="P96" t="str">
        <f t="shared" si="14"/>
        <v>HILDE FRANKLYN VIDAL VILCHEZAutomatizaciónEVALUACION</v>
      </c>
      <c r="Q96" t="str">
        <f>BASE[[#This Row],[NombresCalificado]]&amp;BASE[[#This Row],[TipoEvaluacion]]</f>
        <v>HILDE FRANKLYN VIDAL VILCHEZEVALUACION</v>
      </c>
      <c r="R96">
        <v>1</v>
      </c>
      <c r="S96" t="s">
        <v>6</v>
      </c>
      <c r="T96" t="s">
        <v>246</v>
      </c>
      <c r="U96" s="17">
        <v>1</v>
      </c>
      <c r="V96" s="17" t="str" cm="1">
        <f t="array" ref="V96">_xlfn.IFS(U96=0,"Prenovato",U96=1,"Novato",U96=2,"Principiante avanzado",U96=3,"Competente",U96=4,"Proficiente",U96=5,"Master")</f>
        <v>Novato</v>
      </c>
      <c r="W96" s="17">
        <v>3</v>
      </c>
      <c r="X96" s="17" t="str" cm="1">
        <f t="array" ref="X96">_xlfn.IFS(W96=0,"No evidenciado",W96=1,"Novato",W96=2,"Principiante avanzado",W96=3,"Competente",W96=4,"Proficiente",W96=5,"Master")</f>
        <v>Competente</v>
      </c>
      <c r="Y96" s="17">
        <v>2</v>
      </c>
      <c r="Z96" s="17" t="str" cm="1">
        <f t="array" ref="Z96">_xlfn.IFS(Y96=0,"No evidenciado",Y96=1,"Novato",Y96=2,"Principiante avanzado",Y96=3,"Competente",Y96=4,"Proficiente",Y96=5,"Master")</f>
        <v>Principiante avanzado</v>
      </c>
      <c r="AA96" s="17">
        <v>2</v>
      </c>
      <c r="AB96" s="17" t="str" cm="1">
        <f t="array" ref="AB96">_xlfn.IFS(AA96=0,"No evidenciado",AA96=1,"Novato",AA96=2,"Principiante avanzado",AA96=3,"Competente",AA96=4,"Proficiente",AA96=5,"Master")</f>
        <v>Principiante avanzado</v>
      </c>
      <c r="AC96" s="17">
        <v>1</v>
      </c>
      <c r="AD96" s="17" t="str" cm="1">
        <f t="array" ref="AD96">_xlfn.IFS(AC96=0,"Prenovato",AC96=1,"Novato",AC96=2,"Principiante avanzado",AC96=3,"Competente",AC96=4,"Proficiente",AC96=5,"Master")</f>
        <v>Novato</v>
      </c>
      <c r="AE96" s="17" t="s">
        <v>247</v>
      </c>
    </row>
    <row r="97" spans="1:31" x14ac:dyDescent="0.25">
      <c r="A97" t="s">
        <v>212</v>
      </c>
      <c r="B97" t="s">
        <v>213</v>
      </c>
      <c r="C97" t="s">
        <v>194</v>
      </c>
      <c r="D97" t="s">
        <v>195</v>
      </c>
      <c r="E97" t="s">
        <v>220</v>
      </c>
      <c r="F97" t="s">
        <v>221</v>
      </c>
      <c r="G97" t="s">
        <v>222</v>
      </c>
      <c r="H97" s="4"/>
      <c r="I97" s="1">
        <f t="shared" ca="1" si="11"/>
        <v>1486</v>
      </c>
      <c r="J97" s="1" t="str">
        <f t="shared" ca="1" si="12"/>
        <v>3. Mayor a 6 meses</v>
      </c>
      <c r="K97" t="str">
        <f t="shared" si="13"/>
        <v>NO</v>
      </c>
      <c r="L97" t="s">
        <v>228</v>
      </c>
      <c r="M97" t="s">
        <v>242</v>
      </c>
      <c r="N97" t="s">
        <v>230</v>
      </c>
      <c r="O97" t="s">
        <v>230</v>
      </c>
      <c r="P97" t="str">
        <f t="shared" si="14"/>
        <v>HILDE FRANKLYN VIDAL VILCHEZModelos BancariosEVALUACION</v>
      </c>
      <c r="Q97" t="str">
        <f>BASE[[#This Row],[NombresCalificado]]&amp;BASE[[#This Row],[TipoEvaluacion]]</f>
        <v>HILDE FRANKLYN VIDAL VILCHEZEVALUACION</v>
      </c>
      <c r="R97">
        <v>1</v>
      </c>
      <c r="S97" t="s">
        <v>6</v>
      </c>
      <c r="T97" t="s">
        <v>246</v>
      </c>
      <c r="U97" s="17">
        <v>1</v>
      </c>
      <c r="V97" s="17" t="str" cm="1">
        <f t="array" ref="V97">_xlfn.IFS(U97=0,"Prenovato",U97=1,"Novato",U97=2,"Principiante avanzado",U97=3,"Competente",U97=4,"Proficiente",U97=5,"Master")</f>
        <v>Novato</v>
      </c>
      <c r="W97" s="17">
        <v>3</v>
      </c>
      <c r="X97" s="17" t="str" cm="1">
        <f t="array" ref="X97">_xlfn.IFS(W97=0,"No evidenciado",W97=1,"Novato",W97=2,"Principiante avanzado",W97=3,"Competente",W97=4,"Proficiente",W97=5,"Master")</f>
        <v>Competente</v>
      </c>
      <c r="Y97" s="17">
        <v>2</v>
      </c>
      <c r="Z97" s="17" t="str" cm="1">
        <f t="array" ref="Z97">_xlfn.IFS(Y97=0,"No evidenciado",Y97=1,"Novato",Y97=2,"Principiante avanzado",Y97=3,"Competente",Y97=4,"Proficiente",Y97=5,"Master")</f>
        <v>Principiante avanzado</v>
      </c>
      <c r="AA97" s="17">
        <v>2</v>
      </c>
      <c r="AB97" s="17" t="str" cm="1">
        <f t="array" ref="AB97">_xlfn.IFS(AA97=0,"No evidenciado",AA97=1,"Novato",AA97=2,"Principiante avanzado",AA97=3,"Competente",AA97=4,"Proficiente",AA97=5,"Master")</f>
        <v>Principiante avanzado</v>
      </c>
      <c r="AC97" s="17">
        <v>1</v>
      </c>
      <c r="AD97" s="17" t="str" cm="1">
        <f t="array" ref="AD97">_xlfn.IFS(AC97=0,"Prenovato",AC97=1,"Novato",AC97=2,"Principiante avanzado",AC97=3,"Competente",AC97=4,"Proficiente",AC97=5,"Master")</f>
        <v>Novato</v>
      </c>
      <c r="AE97" s="17" t="s">
        <v>247</v>
      </c>
    </row>
    <row r="98" spans="1:31" x14ac:dyDescent="0.25">
      <c r="A98" t="s">
        <v>212</v>
      </c>
      <c r="B98" t="s">
        <v>213</v>
      </c>
      <c r="C98" t="s">
        <v>194</v>
      </c>
      <c r="D98" t="s">
        <v>195</v>
      </c>
      <c r="E98" t="s">
        <v>220</v>
      </c>
      <c r="F98" t="s">
        <v>221</v>
      </c>
      <c r="G98" t="s">
        <v>222</v>
      </c>
      <c r="H98" s="4"/>
      <c r="I98" s="1">
        <f t="shared" ca="1" si="11"/>
        <v>1486</v>
      </c>
      <c r="J98" s="1" t="str">
        <f t="shared" ca="1" si="12"/>
        <v>3. Mayor a 6 meses</v>
      </c>
      <c r="K98" t="str">
        <f t="shared" si="13"/>
        <v>NO</v>
      </c>
      <c r="L98" t="s">
        <v>228</v>
      </c>
      <c r="M98" t="s">
        <v>231</v>
      </c>
      <c r="N98" t="s">
        <v>230</v>
      </c>
      <c r="O98" t="s">
        <v>230</v>
      </c>
      <c r="P98" t="str">
        <f t="shared" si="14"/>
        <v>HILDE FRANKLYN VIDAL VILCHEZTecnología BCPEVALUACION</v>
      </c>
      <c r="Q98" t="str">
        <f>BASE[[#This Row],[NombresCalificado]]&amp;BASE[[#This Row],[TipoEvaluacion]]</f>
        <v>HILDE FRANKLYN VIDAL VILCHEZEVALUACION</v>
      </c>
      <c r="R98">
        <v>2</v>
      </c>
      <c r="S98" t="s">
        <v>4</v>
      </c>
      <c r="T98" t="s">
        <v>246</v>
      </c>
      <c r="U98" s="17">
        <v>1</v>
      </c>
      <c r="V98" s="17" t="str" cm="1">
        <f t="array" ref="V98">_xlfn.IFS(U98=0,"Prenovato",U98=1,"Novato",U98=2,"Principiante avanzado",U98=3,"Competente",U98=4,"Proficiente",U98=5,"Master")</f>
        <v>Novato</v>
      </c>
      <c r="W98" s="17">
        <v>3</v>
      </c>
      <c r="X98" s="17" t="str" cm="1">
        <f t="array" ref="X98">_xlfn.IFS(W98=0,"No evidenciado",W98=1,"Novato",W98=2,"Principiante avanzado",W98=3,"Competente",W98=4,"Proficiente",W98=5,"Master")</f>
        <v>Competente</v>
      </c>
      <c r="Y98" s="17">
        <v>2</v>
      </c>
      <c r="Z98" s="17" t="str" cm="1">
        <f t="array" ref="Z98">_xlfn.IFS(Y98=0,"No evidenciado",Y98=1,"Novato",Y98=2,"Principiante avanzado",Y98=3,"Competente",Y98=4,"Proficiente",Y98=5,"Master")</f>
        <v>Principiante avanzado</v>
      </c>
      <c r="AA98" s="17">
        <v>2</v>
      </c>
      <c r="AB98" s="17" t="str" cm="1">
        <f t="array" ref="AB98">_xlfn.IFS(AA98=0,"No evidenciado",AA98=1,"Novato",AA98=2,"Principiante avanzado",AA98=3,"Competente",AA98=4,"Proficiente",AA98=5,"Master")</f>
        <v>Principiante avanzado</v>
      </c>
      <c r="AC98" s="17">
        <v>1</v>
      </c>
      <c r="AD98" s="17" t="str" cm="1">
        <f t="array" ref="AD98">_xlfn.IFS(AC98=0,"Prenovato",AC98=1,"Novato",AC98=2,"Principiante avanzado",AC98=3,"Competente",AC98=4,"Proficiente",AC98=5,"Master")</f>
        <v>Novato</v>
      </c>
      <c r="AE98" s="17" t="s">
        <v>247</v>
      </c>
    </row>
    <row r="99" spans="1:31" x14ac:dyDescent="0.25">
      <c r="A99" t="s">
        <v>212</v>
      </c>
      <c r="B99" t="s">
        <v>213</v>
      </c>
      <c r="C99" t="s">
        <v>194</v>
      </c>
      <c r="D99" t="s">
        <v>195</v>
      </c>
      <c r="E99" t="s">
        <v>220</v>
      </c>
      <c r="F99" t="s">
        <v>221</v>
      </c>
      <c r="G99" t="s">
        <v>222</v>
      </c>
      <c r="H99" s="4"/>
      <c r="I99" s="1">
        <f t="shared" ref="I99:I113" ca="1" si="15">DATEDIF(H99,TODAY(),"m")</f>
        <v>1486</v>
      </c>
      <c r="J99" s="1" t="str">
        <f t="shared" ref="J99:J113" ca="1" si="16">IF(I99&lt;=3,"1. Menor o igual a 3 meses",IF(I99&lt;=6,"2. Entre 4 - 6 meses","3. Mayor a 6 meses"))</f>
        <v>3. Mayor a 6 meses</v>
      </c>
      <c r="K99" t="str">
        <f t="shared" ref="K99:K113" si="17">IF(COUNTIFS($E$2:$E$113,E99,$O$2:$O$113,"PRINCIPAL",$R$2:$R$113,0)&gt;0,"SI","NO")</f>
        <v>NO</v>
      </c>
      <c r="L99" t="s">
        <v>228</v>
      </c>
      <c r="M99" t="s">
        <v>240</v>
      </c>
      <c r="N99" t="s">
        <v>238</v>
      </c>
      <c r="O99" t="s">
        <v>230</v>
      </c>
      <c r="P99" t="str">
        <f t="shared" ref="P99:P113" si="18">F99&amp;M99&amp;AE99</f>
        <v>HILDE FRANKLYN VIDAL VILCHEZOpen BankingEVALUACION</v>
      </c>
      <c r="Q99" t="str">
        <f>BASE[[#This Row],[NombresCalificado]]&amp;BASE[[#This Row],[TipoEvaluacion]]</f>
        <v>HILDE FRANKLYN VIDAL VILCHEZEVALUACION</v>
      </c>
      <c r="R99">
        <v>1</v>
      </c>
      <c r="S99" t="s">
        <v>6</v>
      </c>
      <c r="T99" t="s">
        <v>246</v>
      </c>
      <c r="U99" s="17">
        <v>1</v>
      </c>
      <c r="V99" s="17" t="str" cm="1">
        <f t="array" ref="V99">_xlfn.IFS(U99=0,"Prenovato",U99=1,"Novato",U99=2,"Principiante avanzado",U99=3,"Competente",U99=4,"Proficiente",U99=5,"Master")</f>
        <v>Novato</v>
      </c>
      <c r="W99" s="17">
        <v>3</v>
      </c>
      <c r="X99" s="17" t="str" cm="1">
        <f t="array" ref="X99">_xlfn.IFS(W99=0,"No evidenciado",W99=1,"Novato",W99=2,"Principiante avanzado",W99=3,"Competente",W99=4,"Proficiente",W99=5,"Master")</f>
        <v>Competente</v>
      </c>
      <c r="Y99" s="17">
        <v>2</v>
      </c>
      <c r="Z99" s="17" t="str" cm="1">
        <f t="array" ref="Z99">_xlfn.IFS(Y99=0,"No evidenciado",Y99=1,"Novato",Y99=2,"Principiante avanzado",Y99=3,"Competente",Y99=4,"Proficiente",Y99=5,"Master")</f>
        <v>Principiante avanzado</v>
      </c>
      <c r="AA99" s="17">
        <v>2</v>
      </c>
      <c r="AB99" s="17" t="str" cm="1">
        <f t="array" ref="AB99">_xlfn.IFS(AA99=0,"No evidenciado",AA99=1,"Novato",AA99=2,"Principiante avanzado",AA99=3,"Competente",AA99=4,"Proficiente",AA99=5,"Master")</f>
        <v>Principiante avanzado</v>
      </c>
      <c r="AC99" s="17">
        <v>1</v>
      </c>
      <c r="AD99" s="17" t="str" cm="1">
        <f t="array" ref="AD99">_xlfn.IFS(AC99=0,"Prenovato",AC99=1,"Novato",AC99=2,"Principiante avanzado",AC99=3,"Competente",AC99=4,"Proficiente",AC99=5,"Master")</f>
        <v>Novato</v>
      </c>
      <c r="AE99" s="17" t="s">
        <v>247</v>
      </c>
    </row>
    <row r="100" spans="1:31" x14ac:dyDescent="0.25">
      <c r="A100" t="s">
        <v>223</v>
      </c>
      <c r="B100" t="s">
        <v>224</v>
      </c>
      <c r="C100" t="s">
        <v>194</v>
      </c>
      <c r="D100" t="s">
        <v>195</v>
      </c>
      <c r="E100" t="s">
        <v>225</v>
      </c>
      <c r="F100" t="s">
        <v>226</v>
      </c>
      <c r="G100" t="s">
        <v>227</v>
      </c>
      <c r="H100" s="4"/>
      <c r="I100" s="1">
        <f t="shared" ca="1" si="15"/>
        <v>1486</v>
      </c>
      <c r="J100" s="1" t="str">
        <f t="shared" ca="1" si="16"/>
        <v>3. Mayor a 6 meses</v>
      </c>
      <c r="K100" t="str">
        <f t="shared" si="17"/>
        <v>NO</v>
      </c>
      <c r="L100" t="s">
        <v>228</v>
      </c>
      <c r="M100" t="s">
        <v>237</v>
      </c>
      <c r="N100" t="s">
        <v>238</v>
      </c>
      <c r="O100" t="s">
        <v>230</v>
      </c>
      <c r="P100" t="str">
        <f t="shared" si="18"/>
        <v>MARCOS ENRIQUE AMANCIO CASTROMicroservicios y APIsEVALUACION</v>
      </c>
      <c r="Q100" t="str">
        <f>BASE[[#This Row],[NombresCalificado]]&amp;BASE[[#This Row],[TipoEvaluacion]]</f>
        <v>MARCOS ENRIQUE AMANCIO CASTROEVALUACION</v>
      </c>
      <c r="R100">
        <v>2</v>
      </c>
      <c r="S100" t="s">
        <v>4</v>
      </c>
      <c r="T100" t="s">
        <v>246</v>
      </c>
      <c r="U100" s="17">
        <v>1</v>
      </c>
      <c r="V100" s="17" t="str" cm="1">
        <f t="array" ref="V100">_xlfn.IFS(U100=0,"Prenovato",U100=1,"Novato",U100=2,"Principiante avanzado",U100=3,"Competente",U100=4,"Proficiente",U100=5,"Master")</f>
        <v>Novato</v>
      </c>
      <c r="W100" s="17">
        <v>3</v>
      </c>
      <c r="X100" s="17" t="str" cm="1">
        <f t="array" ref="X100">_xlfn.IFS(W100=0,"No evidenciado",W100=1,"Novato",W100=2,"Principiante avanzado",W100=3,"Competente",W100=4,"Proficiente",W100=5,"Master")</f>
        <v>Competente</v>
      </c>
      <c r="Y100" s="17">
        <v>2</v>
      </c>
      <c r="Z100" s="17" t="str" cm="1">
        <f t="array" ref="Z100">_xlfn.IFS(Y100=0,"No evidenciado",Y100=1,"Novato",Y100=2,"Principiante avanzado",Y100=3,"Competente",Y100=4,"Proficiente",Y100=5,"Master")</f>
        <v>Principiante avanzado</v>
      </c>
      <c r="AA100" s="17">
        <v>3</v>
      </c>
      <c r="AB100" s="17" t="str" cm="1">
        <f t="array" ref="AB100">_xlfn.IFS(AA100=0,"No evidenciado",AA100=1,"Novato",AA100=2,"Principiante avanzado",AA100=3,"Competente",AA100=4,"Proficiente",AA100=5,"Master")</f>
        <v>Competente</v>
      </c>
      <c r="AC100" s="17">
        <v>1</v>
      </c>
      <c r="AD100" s="17" t="str" cm="1">
        <f t="array" ref="AD100">_xlfn.IFS(AC100=0,"Prenovato",AC100=1,"Novato",AC100=2,"Principiante avanzado",AC100=3,"Competente",AC100=4,"Proficiente",AC100=5,"Master")</f>
        <v>Novato</v>
      </c>
      <c r="AE100" s="17" t="s">
        <v>247</v>
      </c>
    </row>
    <row r="101" spans="1:31" x14ac:dyDescent="0.25">
      <c r="A101" t="s">
        <v>223</v>
      </c>
      <c r="B101" t="s">
        <v>224</v>
      </c>
      <c r="C101" t="s">
        <v>194</v>
      </c>
      <c r="D101" t="s">
        <v>195</v>
      </c>
      <c r="E101" t="s">
        <v>225</v>
      </c>
      <c r="F101" t="s">
        <v>226</v>
      </c>
      <c r="G101" t="s">
        <v>227</v>
      </c>
      <c r="H101" s="4"/>
      <c r="I101" s="1">
        <f t="shared" ca="1" si="15"/>
        <v>1486</v>
      </c>
      <c r="J101" s="1" t="str">
        <f t="shared" ca="1" si="16"/>
        <v>3. Mayor a 6 meses</v>
      </c>
      <c r="K101" t="str">
        <f t="shared" si="17"/>
        <v>NO</v>
      </c>
      <c r="L101" t="s">
        <v>228</v>
      </c>
      <c r="M101" t="s">
        <v>244</v>
      </c>
      <c r="N101" t="s">
        <v>238</v>
      </c>
      <c r="O101" t="s">
        <v>230</v>
      </c>
      <c r="P101" t="str">
        <f t="shared" si="18"/>
        <v>MARCOS ENRIQUE AMANCIO CASTROIngeniería de softwareEVALUACION</v>
      </c>
      <c r="Q101" t="str">
        <f>BASE[[#This Row],[NombresCalificado]]&amp;BASE[[#This Row],[TipoEvaluacion]]</f>
        <v>MARCOS ENRIQUE AMANCIO CASTROEVALUACION</v>
      </c>
      <c r="R101">
        <v>2</v>
      </c>
      <c r="S101" t="s">
        <v>4</v>
      </c>
      <c r="T101" t="s">
        <v>246</v>
      </c>
      <c r="U101" s="17">
        <v>1</v>
      </c>
      <c r="V101" s="17" t="str" cm="1">
        <f t="array" ref="V101">_xlfn.IFS(U101=0,"Prenovato",U101=1,"Novato",U101=2,"Principiante avanzado",U101=3,"Competente",U101=4,"Proficiente",U101=5,"Master")</f>
        <v>Novato</v>
      </c>
      <c r="W101" s="17">
        <v>3</v>
      </c>
      <c r="X101" s="17" t="str" cm="1">
        <f t="array" ref="X101">_xlfn.IFS(W101=0,"No evidenciado",W101=1,"Novato",W101=2,"Principiante avanzado",W101=3,"Competente",W101=4,"Proficiente",W101=5,"Master")</f>
        <v>Competente</v>
      </c>
      <c r="Y101" s="17">
        <v>2</v>
      </c>
      <c r="Z101" s="17" t="str" cm="1">
        <f t="array" ref="Z101">_xlfn.IFS(Y101=0,"No evidenciado",Y101=1,"Novato",Y101=2,"Principiante avanzado",Y101=3,"Competente",Y101=4,"Proficiente",Y101=5,"Master")</f>
        <v>Principiante avanzado</v>
      </c>
      <c r="AA101" s="17">
        <v>3</v>
      </c>
      <c r="AB101" s="17" t="str" cm="1">
        <f t="array" ref="AB101">_xlfn.IFS(AA101=0,"No evidenciado",AA101=1,"Novato",AA101=2,"Principiante avanzado",AA101=3,"Competente",AA101=4,"Proficiente",AA101=5,"Master")</f>
        <v>Competente</v>
      </c>
      <c r="AC101" s="17">
        <v>1</v>
      </c>
      <c r="AD101" s="17" t="str" cm="1">
        <f t="array" ref="AD101">_xlfn.IFS(AC101=0,"Prenovato",AC101=1,"Novato",AC101=2,"Principiante avanzado",AC101=3,"Competente",AC101=4,"Proficiente",AC101=5,"Master")</f>
        <v>Novato</v>
      </c>
      <c r="AE101" s="17" t="s">
        <v>247</v>
      </c>
    </row>
    <row r="102" spans="1:31" x14ac:dyDescent="0.25">
      <c r="A102" t="s">
        <v>223</v>
      </c>
      <c r="B102" t="s">
        <v>224</v>
      </c>
      <c r="C102" t="s">
        <v>194</v>
      </c>
      <c r="D102" t="s">
        <v>195</v>
      </c>
      <c r="E102" t="s">
        <v>225</v>
      </c>
      <c r="F102" t="s">
        <v>226</v>
      </c>
      <c r="G102" t="s">
        <v>227</v>
      </c>
      <c r="H102" s="4"/>
      <c r="I102" s="1">
        <f t="shared" ca="1" si="15"/>
        <v>1486</v>
      </c>
      <c r="J102" s="1" t="str">
        <f t="shared" ca="1" si="16"/>
        <v>3. Mayor a 6 meses</v>
      </c>
      <c r="K102" t="str">
        <f t="shared" si="17"/>
        <v>NO</v>
      </c>
      <c r="L102" t="s">
        <v>228</v>
      </c>
      <c r="M102" t="s">
        <v>241</v>
      </c>
      <c r="N102" t="s">
        <v>230</v>
      </c>
      <c r="O102" t="s">
        <v>230</v>
      </c>
      <c r="P102" t="str">
        <f t="shared" si="18"/>
        <v>MARCOS ENRIQUE AMANCIO CASTROFrameworks de arquitectura empresarialEVALUACION</v>
      </c>
      <c r="Q102" t="str">
        <f>BASE[[#This Row],[NombresCalificado]]&amp;BASE[[#This Row],[TipoEvaluacion]]</f>
        <v>MARCOS ENRIQUE AMANCIO CASTROEVALUACION</v>
      </c>
      <c r="R102">
        <v>2</v>
      </c>
      <c r="S102" t="s">
        <v>4</v>
      </c>
      <c r="T102" t="s">
        <v>246</v>
      </c>
      <c r="U102" s="17">
        <v>1</v>
      </c>
      <c r="V102" s="17" t="str" cm="1">
        <f t="array" ref="V102">_xlfn.IFS(U102=0,"Prenovato",U102=1,"Novato",U102=2,"Principiante avanzado",U102=3,"Competente",U102=4,"Proficiente",U102=5,"Master")</f>
        <v>Novato</v>
      </c>
      <c r="W102" s="17">
        <v>3</v>
      </c>
      <c r="X102" s="17" t="str" cm="1">
        <f t="array" ref="X102">_xlfn.IFS(W102=0,"No evidenciado",W102=1,"Novato",W102=2,"Principiante avanzado",W102=3,"Competente",W102=4,"Proficiente",W102=5,"Master")</f>
        <v>Competente</v>
      </c>
      <c r="Y102" s="17">
        <v>2</v>
      </c>
      <c r="Z102" s="17" t="str" cm="1">
        <f t="array" ref="Z102">_xlfn.IFS(Y102=0,"No evidenciado",Y102=1,"Novato",Y102=2,"Principiante avanzado",Y102=3,"Competente",Y102=4,"Proficiente",Y102=5,"Master")</f>
        <v>Principiante avanzado</v>
      </c>
      <c r="AA102" s="17">
        <v>3</v>
      </c>
      <c r="AB102" s="17" t="str" cm="1">
        <f t="array" ref="AB102">_xlfn.IFS(AA102=0,"No evidenciado",AA102=1,"Novato",AA102=2,"Principiante avanzado",AA102=3,"Competente",AA102=4,"Proficiente",AA102=5,"Master")</f>
        <v>Competente</v>
      </c>
      <c r="AC102" s="17">
        <v>1</v>
      </c>
      <c r="AD102" s="17" t="str" cm="1">
        <f t="array" ref="AD102">_xlfn.IFS(AC102=0,"Prenovato",AC102=1,"Novato",AC102=2,"Principiante avanzado",AC102=3,"Competente",AC102=4,"Proficiente",AC102=5,"Master")</f>
        <v>Novato</v>
      </c>
      <c r="AE102" s="17" t="s">
        <v>247</v>
      </c>
    </row>
    <row r="103" spans="1:31" x14ac:dyDescent="0.25">
      <c r="A103" t="s">
        <v>223</v>
      </c>
      <c r="B103" t="s">
        <v>224</v>
      </c>
      <c r="C103" t="s">
        <v>194</v>
      </c>
      <c r="D103" t="s">
        <v>195</v>
      </c>
      <c r="E103" t="s">
        <v>225</v>
      </c>
      <c r="F103" t="s">
        <v>226</v>
      </c>
      <c r="G103" t="s">
        <v>227</v>
      </c>
      <c r="H103" s="4"/>
      <c r="I103" s="1">
        <f t="shared" ca="1" si="15"/>
        <v>1486</v>
      </c>
      <c r="J103" s="1" t="str">
        <f t="shared" ca="1" si="16"/>
        <v>3. Mayor a 6 meses</v>
      </c>
      <c r="K103" t="str">
        <f t="shared" si="17"/>
        <v>NO</v>
      </c>
      <c r="L103" t="s">
        <v>228</v>
      </c>
      <c r="M103" t="s">
        <v>242</v>
      </c>
      <c r="N103" t="s">
        <v>230</v>
      </c>
      <c r="O103" t="s">
        <v>230</v>
      </c>
      <c r="P103" t="str">
        <f t="shared" si="18"/>
        <v>MARCOS ENRIQUE AMANCIO CASTROModelos BancariosEVALUACION</v>
      </c>
      <c r="Q103" t="str">
        <f>BASE[[#This Row],[NombresCalificado]]&amp;BASE[[#This Row],[TipoEvaluacion]]</f>
        <v>MARCOS ENRIQUE AMANCIO CASTROEVALUACION</v>
      </c>
      <c r="R103">
        <v>2</v>
      </c>
      <c r="S103" t="s">
        <v>4</v>
      </c>
      <c r="T103" t="s">
        <v>246</v>
      </c>
      <c r="U103" s="17">
        <v>1</v>
      </c>
      <c r="V103" s="17" t="str" cm="1">
        <f t="array" ref="V103">_xlfn.IFS(U103=0,"Prenovato",U103=1,"Novato",U103=2,"Principiante avanzado",U103=3,"Competente",U103=4,"Proficiente",U103=5,"Master")</f>
        <v>Novato</v>
      </c>
      <c r="W103" s="17">
        <v>3</v>
      </c>
      <c r="X103" s="17" t="str" cm="1">
        <f t="array" ref="X103">_xlfn.IFS(W103=0,"No evidenciado",W103=1,"Novato",W103=2,"Principiante avanzado",W103=3,"Competente",W103=4,"Proficiente",W103=5,"Master")</f>
        <v>Competente</v>
      </c>
      <c r="Y103" s="17">
        <v>2</v>
      </c>
      <c r="Z103" s="17" t="str" cm="1">
        <f t="array" ref="Z103">_xlfn.IFS(Y103=0,"No evidenciado",Y103=1,"Novato",Y103=2,"Principiante avanzado",Y103=3,"Competente",Y103=4,"Proficiente",Y103=5,"Master")</f>
        <v>Principiante avanzado</v>
      </c>
      <c r="AA103" s="17">
        <v>3</v>
      </c>
      <c r="AB103" s="17" t="str" cm="1">
        <f t="array" ref="AB103">_xlfn.IFS(AA103=0,"No evidenciado",AA103=1,"Novato",AA103=2,"Principiante avanzado",AA103=3,"Competente",AA103=4,"Proficiente",AA103=5,"Master")</f>
        <v>Competente</v>
      </c>
      <c r="AC103" s="17">
        <v>1</v>
      </c>
      <c r="AD103" s="17" t="str" cm="1">
        <f t="array" ref="AD103">_xlfn.IFS(AC103=0,"Prenovato",AC103=1,"Novato",AC103=2,"Principiante avanzado",AC103=3,"Competente",AC103=4,"Proficiente",AC103=5,"Master")</f>
        <v>Novato</v>
      </c>
      <c r="AE103" s="17" t="s">
        <v>247</v>
      </c>
    </row>
    <row r="104" spans="1:31" x14ac:dyDescent="0.25">
      <c r="A104" t="s">
        <v>223</v>
      </c>
      <c r="B104" t="s">
        <v>224</v>
      </c>
      <c r="C104" t="s">
        <v>194</v>
      </c>
      <c r="D104" t="s">
        <v>195</v>
      </c>
      <c r="E104" t="s">
        <v>225</v>
      </c>
      <c r="F104" t="s">
        <v>226</v>
      </c>
      <c r="G104" t="s">
        <v>227</v>
      </c>
      <c r="H104" s="4"/>
      <c r="I104" s="1">
        <f t="shared" ca="1" si="15"/>
        <v>1486</v>
      </c>
      <c r="J104" s="1" t="str">
        <f t="shared" ca="1" si="16"/>
        <v>3. Mayor a 6 meses</v>
      </c>
      <c r="K104" t="str">
        <f t="shared" si="17"/>
        <v>NO</v>
      </c>
      <c r="L104" t="s">
        <v>228</v>
      </c>
      <c r="M104" t="s">
        <v>232</v>
      </c>
      <c r="N104" t="s">
        <v>230</v>
      </c>
      <c r="O104" t="s">
        <v>230</v>
      </c>
      <c r="P104" t="str">
        <f t="shared" si="18"/>
        <v>MARCOS ENRIQUE AMANCIO CASTROAutomatizaciónEVALUACION</v>
      </c>
      <c r="Q104" t="str">
        <f>BASE[[#This Row],[NombresCalificado]]&amp;BASE[[#This Row],[TipoEvaluacion]]</f>
        <v>MARCOS ENRIQUE AMANCIO CASTROEVALUACION</v>
      </c>
      <c r="R104">
        <v>1</v>
      </c>
      <c r="S104" t="s">
        <v>6</v>
      </c>
      <c r="T104" t="s">
        <v>246</v>
      </c>
      <c r="U104" s="17">
        <v>1</v>
      </c>
      <c r="V104" s="17" t="str" cm="1">
        <f t="array" ref="V104">_xlfn.IFS(U104=0,"Prenovato",U104=1,"Novato",U104=2,"Principiante avanzado",U104=3,"Competente",U104=4,"Proficiente",U104=5,"Master")</f>
        <v>Novato</v>
      </c>
      <c r="W104" s="17">
        <v>3</v>
      </c>
      <c r="X104" s="17" t="str" cm="1">
        <f t="array" ref="X104">_xlfn.IFS(W104=0,"No evidenciado",W104=1,"Novato",W104=2,"Principiante avanzado",W104=3,"Competente",W104=4,"Proficiente",W104=5,"Master")</f>
        <v>Competente</v>
      </c>
      <c r="Y104" s="17">
        <v>2</v>
      </c>
      <c r="Z104" s="17" t="str" cm="1">
        <f t="array" ref="Z104">_xlfn.IFS(Y104=0,"No evidenciado",Y104=1,"Novato",Y104=2,"Principiante avanzado",Y104=3,"Competente",Y104=4,"Proficiente",Y104=5,"Master")</f>
        <v>Principiante avanzado</v>
      </c>
      <c r="AA104" s="17">
        <v>3</v>
      </c>
      <c r="AB104" s="17" t="str" cm="1">
        <f t="array" ref="AB104">_xlfn.IFS(AA104=0,"No evidenciado",AA104=1,"Novato",AA104=2,"Principiante avanzado",AA104=3,"Competente",AA104=4,"Proficiente",AA104=5,"Master")</f>
        <v>Competente</v>
      </c>
      <c r="AC104" s="17">
        <v>1</v>
      </c>
      <c r="AD104" s="17" t="str" cm="1">
        <f t="array" ref="AD104">_xlfn.IFS(AC104=0,"Prenovato",AC104=1,"Novato",AC104=2,"Principiante avanzado",AC104=3,"Competente",AC104=4,"Proficiente",AC104=5,"Master")</f>
        <v>Novato</v>
      </c>
      <c r="AE104" s="17" t="s">
        <v>247</v>
      </c>
    </row>
    <row r="105" spans="1:31" x14ac:dyDescent="0.25">
      <c r="A105" t="s">
        <v>223</v>
      </c>
      <c r="B105" t="s">
        <v>224</v>
      </c>
      <c r="C105" t="s">
        <v>194</v>
      </c>
      <c r="D105" t="s">
        <v>195</v>
      </c>
      <c r="E105" t="s">
        <v>225</v>
      </c>
      <c r="F105" t="s">
        <v>226</v>
      </c>
      <c r="G105" t="s">
        <v>227</v>
      </c>
      <c r="H105" s="4"/>
      <c r="I105" s="1">
        <f t="shared" ca="1" si="15"/>
        <v>1486</v>
      </c>
      <c r="J105" s="1" t="str">
        <f t="shared" ca="1" si="16"/>
        <v>3. Mayor a 6 meses</v>
      </c>
      <c r="K105" t="str">
        <f t="shared" si="17"/>
        <v>NO</v>
      </c>
      <c r="L105" t="s">
        <v>228</v>
      </c>
      <c r="M105" t="s">
        <v>231</v>
      </c>
      <c r="N105" t="s">
        <v>230</v>
      </c>
      <c r="O105" t="s">
        <v>230</v>
      </c>
      <c r="P105" t="str">
        <f t="shared" si="18"/>
        <v>MARCOS ENRIQUE AMANCIO CASTROTecnología BCPEVALUACION</v>
      </c>
      <c r="Q105" t="str">
        <f>BASE[[#This Row],[NombresCalificado]]&amp;BASE[[#This Row],[TipoEvaluacion]]</f>
        <v>MARCOS ENRIQUE AMANCIO CASTROEVALUACION</v>
      </c>
      <c r="R105">
        <v>1</v>
      </c>
      <c r="S105" t="s">
        <v>6</v>
      </c>
      <c r="T105" t="s">
        <v>246</v>
      </c>
      <c r="U105" s="17">
        <v>1</v>
      </c>
      <c r="V105" s="17" t="str" cm="1">
        <f t="array" ref="V105">_xlfn.IFS(U105=0,"Prenovato",U105=1,"Novato",U105=2,"Principiante avanzado",U105=3,"Competente",U105=4,"Proficiente",U105=5,"Master")</f>
        <v>Novato</v>
      </c>
      <c r="W105" s="17">
        <v>3</v>
      </c>
      <c r="X105" s="17" t="str" cm="1">
        <f t="array" ref="X105">_xlfn.IFS(W105=0,"No evidenciado",W105=1,"Novato",W105=2,"Principiante avanzado",W105=3,"Competente",W105=4,"Proficiente",W105=5,"Master")</f>
        <v>Competente</v>
      </c>
      <c r="Y105" s="17">
        <v>2</v>
      </c>
      <c r="Z105" s="17" t="str" cm="1">
        <f t="array" ref="Z105">_xlfn.IFS(Y105=0,"No evidenciado",Y105=1,"Novato",Y105=2,"Principiante avanzado",Y105=3,"Competente",Y105=4,"Proficiente",Y105=5,"Master")</f>
        <v>Principiante avanzado</v>
      </c>
      <c r="AA105" s="17">
        <v>3</v>
      </c>
      <c r="AB105" s="17" t="str" cm="1">
        <f t="array" ref="AB105">_xlfn.IFS(AA105=0,"No evidenciado",AA105=1,"Novato",AA105=2,"Principiante avanzado",AA105=3,"Competente",AA105=4,"Proficiente",AA105=5,"Master")</f>
        <v>Competente</v>
      </c>
      <c r="AC105" s="17">
        <v>1</v>
      </c>
      <c r="AD105" s="17" t="str" cm="1">
        <f t="array" ref="AD105">_xlfn.IFS(AC105=0,"Prenovato",AC105=1,"Novato",AC105=2,"Principiante avanzado",AC105=3,"Competente",AC105=4,"Proficiente",AC105=5,"Master")</f>
        <v>Novato</v>
      </c>
      <c r="AE105" s="17" t="s">
        <v>247</v>
      </c>
    </row>
    <row r="106" spans="1:31" x14ac:dyDescent="0.25">
      <c r="A106" t="s">
        <v>223</v>
      </c>
      <c r="B106" t="s">
        <v>224</v>
      </c>
      <c r="C106" t="s">
        <v>194</v>
      </c>
      <c r="D106" t="s">
        <v>195</v>
      </c>
      <c r="E106" t="s">
        <v>225</v>
      </c>
      <c r="F106" t="s">
        <v>226</v>
      </c>
      <c r="G106" t="s">
        <v>227</v>
      </c>
      <c r="H106" s="4"/>
      <c r="I106" s="1">
        <f t="shared" ca="1" si="15"/>
        <v>1486</v>
      </c>
      <c r="J106" s="1" t="str">
        <f t="shared" ca="1" si="16"/>
        <v>3. Mayor a 6 meses</v>
      </c>
      <c r="K106" t="str">
        <f t="shared" si="17"/>
        <v>NO</v>
      </c>
      <c r="L106" t="s">
        <v>228</v>
      </c>
      <c r="M106" t="s">
        <v>235</v>
      </c>
      <c r="N106" t="s">
        <v>236</v>
      </c>
      <c r="O106" t="s">
        <v>236</v>
      </c>
      <c r="P106" t="str">
        <f t="shared" si="18"/>
        <v>MARCOS ENRIQUE AMANCIO CASTRODiseño de Arq. SolucionesEVALUACION</v>
      </c>
      <c r="Q106" t="str">
        <f>BASE[[#This Row],[NombresCalificado]]&amp;BASE[[#This Row],[TipoEvaluacion]]</f>
        <v>MARCOS ENRIQUE AMANCIO CASTROEVALUACION</v>
      </c>
      <c r="R106">
        <v>2</v>
      </c>
      <c r="S106" t="s">
        <v>4</v>
      </c>
      <c r="T106" t="s">
        <v>246</v>
      </c>
      <c r="U106" s="17">
        <v>1</v>
      </c>
      <c r="V106" s="17" t="str" cm="1">
        <f t="array" ref="V106">_xlfn.IFS(U106=0,"Prenovato",U106=1,"Novato",U106=2,"Principiante avanzado",U106=3,"Competente",U106=4,"Proficiente",U106=5,"Master")</f>
        <v>Novato</v>
      </c>
      <c r="W106" s="17">
        <v>3</v>
      </c>
      <c r="X106" s="17" t="str" cm="1">
        <f t="array" ref="X106">_xlfn.IFS(W106=0,"No evidenciado",W106=1,"Novato",W106=2,"Principiante avanzado",W106=3,"Competente",W106=4,"Proficiente",W106=5,"Master")</f>
        <v>Competente</v>
      </c>
      <c r="Y106" s="17">
        <v>2</v>
      </c>
      <c r="Z106" s="17" t="str" cm="1">
        <f t="array" ref="Z106">_xlfn.IFS(Y106=0,"No evidenciado",Y106=1,"Novato",Y106=2,"Principiante avanzado",Y106=3,"Competente",Y106=4,"Proficiente",Y106=5,"Master")</f>
        <v>Principiante avanzado</v>
      </c>
      <c r="AA106" s="17">
        <v>3</v>
      </c>
      <c r="AB106" s="17" t="str" cm="1">
        <f t="array" ref="AB106">_xlfn.IFS(AA106=0,"No evidenciado",AA106=1,"Novato",AA106=2,"Principiante avanzado",AA106=3,"Competente",AA106=4,"Proficiente",AA106=5,"Master")</f>
        <v>Competente</v>
      </c>
      <c r="AC106" s="17">
        <v>1</v>
      </c>
      <c r="AD106" s="17" t="str" cm="1">
        <f t="array" ref="AD106">_xlfn.IFS(AC106=0,"Prenovato",AC106=1,"Novato",AC106=2,"Principiante avanzado",AC106=3,"Competente",AC106=4,"Proficiente",AC106=5,"Master")</f>
        <v>Novato</v>
      </c>
      <c r="AE106" s="17" t="s">
        <v>247</v>
      </c>
    </row>
    <row r="107" spans="1:31" x14ac:dyDescent="0.25">
      <c r="A107" t="s">
        <v>223</v>
      </c>
      <c r="B107" t="s">
        <v>224</v>
      </c>
      <c r="C107" t="s">
        <v>194</v>
      </c>
      <c r="D107" t="s">
        <v>195</v>
      </c>
      <c r="E107" t="s">
        <v>225</v>
      </c>
      <c r="F107" t="s">
        <v>226</v>
      </c>
      <c r="G107" t="s">
        <v>227</v>
      </c>
      <c r="H107" s="4"/>
      <c r="I107" s="1">
        <f t="shared" ca="1" si="15"/>
        <v>1486</v>
      </c>
      <c r="J107" s="1" t="str">
        <f t="shared" ca="1" si="16"/>
        <v>3. Mayor a 6 meses</v>
      </c>
      <c r="K107" t="str">
        <f t="shared" si="17"/>
        <v>NO</v>
      </c>
      <c r="L107" t="s">
        <v>228</v>
      </c>
      <c r="M107" t="s">
        <v>243</v>
      </c>
      <c r="N107" t="s">
        <v>236</v>
      </c>
      <c r="O107" t="s">
        <v>236</v>
      </c>
      <c r="P107" t="str">
        <f t="shared" si="18"/>
        <v>MARCOS ENRIQUE AMANCIO CASTROPatrones de Arq. SolucionesEVALUACION</v>
      </c>
      <c r="Q107" t="str">
        <f>BASE[[#This Row],[NombresCalificado]]&amp;BASE[[#This Row],[TipoEvaluacion]]</f>
        <v>MARCOS ENRIQUE AMANCIO CASTROEVALUACION</v>
      </c>
      <c r="R107">
        <v>2</v>
      </c>
      <c r="S107" t="s">
        <v>4</v>
      </c>
      <c r="T107" t="s">
        <v>246</v>
      </c>
      <c r="U107" s="17">
        <v>1</v>
      </c>
      <c r="V107" s="17" t="str" cm="1">
        <f t="array" ref="V107">_xlfn.IFS(U107=0,"Prenovato",U107=1,"Novato",U107=2,"Principiante avanzado",U107=3,"Competente",U107=4,"Proficiente",U107=5,"Master")</f>
        <v>Novato</v>
      </c>
      <c r="W107" s="17">
        <v>3</v>
      </c>
      <c r="X107" s="17" t="str" cm="1">
        <f t="array" ref="X107">_xlfn.IFS(W107=0,"No evidenciado",W107=1,"Novato",W107=2,"Principiante avanzado",W107=3,"Competente",W107=4,"Proficiente",W107=5,"Master")</f>
        <v>Competente</v>
      </c>
      <c r="Y107" s="17">
        <v>2</v>
      </c>
      <c r="Z107" s="17" t="str" cm="1">
        <f t="array" ref="Z107">_xlfn.IFS(Y107=0,"No evidenciado",Y107=1,"Novato",Y107=2,"Principiante avanzado",Y107=3,"Competente",Y107=4,"Proficiente",Y107=5,"Master")</f>
        <v>Principiante avanzado</v>
      </c>
      <c r="AA107" s="17">
        <v>3</v>
      </c>
      <c r="AB107" s="17" t="str" cm="1">
        <f t="array" ref="AB107">_xlfn.IFS(AA107=0,"No evidenciado",AA107=1,"Novato",AA107=2,"Principiante avanzado",AA107=3,"Competente",AA107=4,"Proficiente",AA107=5,"Master")</f>
        <v>Competente</v>
      </c>
      <c r="AC107" s="17">
        <v>1</v>
      </c>
      <c r="AD107" s="17" t="str" cm="1">
        <f t="array" ref="AD107">_xlfn.IFS(AC107=0,"Prenovato",AC107=1,"Novato",AC107=2,"Principiante avanzado",AC107=3,"Competente",AC107=4,"Proficiente",AC107=5,"Master")</f>
        <v>Novato</v>
      </c>
      <c r="AE107" s="17" t="s">
        <v>247</v>
      </c>
    </row>
    <row r="108" spans="1:31" x14ac:dyDescent="0.25">
      <c r="A108" t="s">
        <v>223</v>
      </c>
      <c r="B108" t="s">
        <v>224</v>
      </c>
      <c r="C108" t="s">
        <v>194</v>
      </c>
      <c r="D108" t="s">
        <v>195</v>
      </c>
      <c r="E108" t="s">
        <v>225</v>
      </c>
      <c r="F108" t="s">
        <v>226</v>
      </c>
      <c r="G108" t="s">
        <v>227</v>
      </c>
      <c r="H108" s="4"/>
      <c r="I108" s="1">
        <f t="shared" ca="1" si="15"/>
        <v>1486</v>
      </c>
      <c r="J108" s="1" t="str">
        <f t="shared" ca="1" si="16"/>
        <v>3. Mayor a 6 meses</v>
      </c>
      <c r="K108" t="str">
        <f t="shared" si="17"/>
        <v>NO</v>
      </c>
      <c r="L108" t="s">
        <v>228</v>
      </c>
      <c r="M108" t="s">
        <v>240</v>
      </c>
      <c r="N108" t="s">
        <v>238</v>
      </c>
      <c r="O108" t="s">
        <v>230</v>
      </c>
      <c r="P108" t="str">
        <f t="shared" si="18"/>
        <v>MARCOS ENRIQUE AMANCIO CASTROOpen BankingEVALUACION</v>
      </c>
      <c r="Q108" t="str">
        <f>BASE[[#This Row],[NombresCalificado]]&amp;BASE[[#This Row],[TipoEvaluacion]]</f>
        <v>MARCOS ENRIQUE AMANCIO CASTROEVALUACION</v>
      </c>
      <c r="R108">
        <v>1</v>
      </c>
      <c r="S108" t="s">
        <v>6</v>
      </c>
      <c r="T108" t="s">
        <v>246</v>
      </c>
      <c r="U108" s="17">
        <v>1</v>
      </c>
      <c r="V108" s="17" t="str" cm="1">
        <f t="array" ref="V108">_xlfn.IFS(U108=0,"Prenovato",U108=1,"Novato",U108=2,"Principiante avanzado",U108=3,"Competente",U108=4,"Proficiente",U108=5,"Master")</f>
        <v>Novato</v>
      </c>
      <c r="W108" s="17">
        <v>3</v>
      </c>
      <c r="X108" s="17" t="str" cm="1">
        <f t="array" ref="X108">_xlfn.IFS(W108=0,"No evidenciado",W108=1,"Novato",W108=2,"Principiante avanzado",W108=3,"Competente",W108=4,"Proficiente",W108=5,"Master")</f>
        <v>Competente</v>
      </c>
      <c r="Y108" s="17">
        <v>2</v>
      </c>
      <c r="Z108" s="17" t="str" cm="1">
        <f t="array" ref="Z108">_xlfn.IFS(Y108=0,"No evidenciado",Y108=1,"Novato",Y108=2,"Principiante avanzado",Y108=3,"Competente",Y108=4,"Proficiente",Y108=5,"Master")</f>
        <v>Principiante avanzado</v>
      </c>
      <c r="AA108" s="17">
        <v>3</v>
      </c>
      <c r="AB108" s="17" t="str" cm="1">
        <f t="array" ref="AB108">_xlfn.IFS(AA108=0,"No evidenciado",AA108=1,"Novato",AA108=2,"Principiante avanzado",AA108=3,"Competente",AA108=4,"Proficiente",AA108=5,"Master")</f>
        <v>Competente</v>
      </c>
      <c r="AC108" s="17">
        <v>1</v>
      </c>
      <c r="AD108" s="17" t="str" cm="1">
        <f t="array" ref="AD108">_xlfn.IFS(AC108=0,"Prenovato",AC108=1,"Novato",AC108=2,"Principiante avanzado",AC108=3,"Competente",AC108=4,"Proficiente",AC108=5,"Master")</f>
        <v>Novato</v>
      </c>
      <c r="AE108" s="17" t="s">
        <v>247</v>
      </c>
    </row>
    <row r="109" spans="1:31" x14ac:dyDescent="0.25">
      <c r="A109" t="s">
        <v>223</v>
      </c>
      <c r="B109" t="s">
        <v>224</v>
      </c>
      <c r="C109" t="s">
        <v>194</v>
      </c>
      <c r="D109" t="s">
        <v>195</v>
      </c>
      <c r="E109" t="s">
        <v>225</v>
      </c>
      <c r="F109" t="s">
        <v>226</v>
      </c>
      <c r="G109" t="s">
        <v>227</v>
      </c>
      <c r="H109" s="4"/>
      <c r="I109" s="1">
        <f t="shared" ca="1" si="15"/>
        <v>1486</v>
      </c>
      <c r="J109" s="1" t="str">
        <f t="shared" ca="1" si="16"/>
        <v>3. Mayor a 6 meses</v>
      </c>
      <c r="K109" t="str">
        <f t="shared" si="17"/>
        <v>NO</v>
      </c>
      <c r="L109" t="s">
        <v>228</v>
      </c>
      <c r="M109" t="s">
        <v>239</v>
      </c>
      <c r="N109" t="s">
        <v>236</v>
      </c>
      <c r="O109" t="s">
        <v>236</v>
      </c>
      <c r="P109" t="str">
        <f t="shared" si="18"/>
        <v>MARCOS ENRIQUE AMANCIO CASTROPlataformasEVALUACION</v>
      </c>
      <c r="Q109" t="str">
        <f>BASE[[#This Row],[NombresCalificado]]&amp;BASE[[#This Row],[TipoEvaluacion]]</f>
        <v>MARCOS ENRIQUE AMANCIO CASTROEVALUACION</v>
      </c>
      <c r="R109">
        <v>1</v>
      </c>
      <c r="S109" t="s">
        <v>6</v>
      </c>
      <c r="T109" t="s">
        <v>246</v>
      </c>
      <c r="U109" s="17">
        <v>1</v>
      </c>
      <c r="V109" s="17" t="str" cm="1">
        <f t="array" ref="V109">_xlfn.IFS(U109=0,"Prenovato",U109=1,"Novato",U109=2,"Principiante avanzado",U109=3,"Competente",U109=4,"Proficiente",U109=5,"Master")</f>
        <v>Novato</v>
      </c>
      <c r="W109" s="17">
        <v>3</v>
      </c>
      <c r="X109" s="17" t="str" cm="1">
        <f t="array" ref="X109">_xlfn.IFS(W109=0,"No evidenciado",W109=1,"Novato",W109=2,"Principiante avanzado",W109=3,"Competente",W109=4,"Proficiente",W109=5,"Master")</f>
        <v>Competente</v>
      </c>
      <c r="Y109" s="17">
        <v>2</v>
      </c>
      <c r="Z109" s="17" t="str" cm="1">
        <f t="array" ref="Z109">_xlfn.IFS(Y109=0,"No evidenciado",Y109=1,"Novato",Y109=2,"Principiante avanzado",Y109=3,"Competente",Y109=4,"Proficiente",Y109=5,"Master")</f>
        <v>Principiante avanzado</v>
      </c>
      <c r="AA109" s="17">
        <v>3</v>
      </c>
      <c r="AB109" s="17" t="str" cm="1">
        <f t="array" ref="AB109">_xlfn.IFS(AA109=0,"No evidenciado",AA109=1,"Novato",AA109=2,"Principiante avanzado",AA109=3,"Competente",AA109=4,"Proficiente",AA109=5,"Master")</f>
        <v>Competente</v>
      </c>
      <c r="AC109" s="17">
        <v>1</v>
      </c>
      <c r="AD109" s="17" t="str" cm="1">
        <f t="array" ref="AD109">_xlfn.IFS(AC109=0,"Prenovato",AC109=1,"Novato",AC109=2,"Principiante avanzado",AC109=3,"Competente",AC109=4,"Proficiente",AC109=5,"Master")</f>
        <v>Novato</v>
      </c>
      <c r="AE109" s="17" t="s">
        <v>247</v>
      </c>
    </row>
    <row r="110" spans="1:31" x14ac:dyDescent="0.25">
      <c r="A110" t="s">
        <v>223</v>
      </c>
      <c r="B110" t="s">
        <v>224</v>
      </c>
      <c r="C110" t="s">
        <v>194</v>
      </c>
      <c r="D110" t="s">
        <v>195</v>
      </c>
      <c r="E110" t="s">
        <v>225</v>
      </c>
      <c r="F110" t="s">
        <v>226</v>
      </c>
      <c r="G110" t="s">
        <v>227</v>
      </c>
      <c r="H110" s="4"/>
      <c r="I110" s="1">
        <f t="shared" ca="1" si="15"/>
        <v>1486</v>
      </c>
      <c r="J110" s="1" t="str">
        <f t="shared" ca="1" si="16"/>
        <v>3. Mayor a 6 meses</v>
      </c>
      <c r="K110" t="str">
        <f t="shared" si="17"/>
        <v>NO</v>
      </c>
      <c r="L110" t="s">
        <v>228</v>
      </c>
      <c r="M110" t="s">
        <v>245</v>
      </c>
      <c r="N110" t="s">
        <v>236</v>
      </c>
      <c r="O110" t="s">
        <v>236</v>
      </c>
      <c r="P110" t="str">
        <f t="shared" si="18"/>
        <v>MARCOS ENRIQUE AMANCIO CASTROEcosistema BCPEVALUACION</v>
      </c>
      <c r="Q110" t="str">
        <f>BASE[[#This Row],[NombresCalificado]]&amp;BASE[[#This Row],[TipoEvaluacion]]</f>
        <v>MARCOS ENRIQUE AMANCIO CASTROEVALUACION</v>
      </c>
      <c r="R110">
        <v>2</v>
      </c>
      <c r="S110" t="s">
        <v>4</v>
      </c>
      <c r="T110" t="s">
        <v>246</v>
      </c>
      <c r="U110" s="17">
        <v>1</v>
      </c>
      <c r="V110" s="17" t="str" cm="1">
        <f t="array" ref="V110">_xlfn.IFS(U110=0,"Prenovato",U110=1,"Novato",U110=2,"Principiante avanzado",U110=3,"Competente",U110=4,"Proficiente",U110=5,"Master")</f>
        <v>Novato</v>
      </c>
      <c r="W110" s="17">
        <v>3</v>
      </c>
      <c r="X110" s="17" t="str" cm="1">
        <f t="array" ref="X110">_xlfn.IFS(W110=0,"No evidenciado",W110=1,"Novato",W110=2,"Principiante avanzado",W110=3,"Competente",W110=4,"Proficiente",W110=5,"Master")</f>
        <v>Competente</v>
      </c>
      <c r="Y110" s="17">
        <v>2</v>
      </c>
      <c r="Z110" s="17" t="str" cm="1">
        <f t="array" ref="Z110">_xlfn.IFS(Y110=0,"No evidenciado",Y110=1,"Novato",Y110=2,"Principiante avanzado",Y110=3,"Competente",Y110=4,"Proficiente",Y110=5,"Master")</f>
        <v>Principiante avanzado</v>
      </c>
      <c r="AA110" s="17">
        <v>3</v>
      </c>
      <c r="AB110" s="17" t="str" cm="1">
        <f t="array" ref="AB110">_xlfn.IFS(AA110=0,"No evidenciado",AA110=1,"Novato",AA110=2,"Principiante avanzado",AA110=3,"Competente",AA110=4,"Proficiente",AA110=5,"Master")</f>
        <v>Competente</v>
      </c>
      <c r="AC110" s="17">
        <v>1</v>
      </c>
      <c r="AD110" s="17" t="str" cm="1">
        <f t="array" ref="AD110">_xlfn.IFS(AC110=0,"Prenovato",AC110=1,"Novato",AC110=2,"Principiante avanzado",AC110=3,"Competente",AC110=4,"Proficiente",AC110=5,"Master")</f>
        <v>Novato</v>
      </c>
      <c r="AE110" s="17" t="s">
        <v>247</v>
      </c>
    </row>
    <row r="111" spans="1:31" x14ac:dyDescent="0.25">
      <c r="A111" t="s">
        <v>223</v>
      </c>
      <c r="B111" t="s">
        <v>224</v>
      </c>
      <c r="C111" t="s">
        <v>194</v>
      </c>
      <c r="D111" t="s">
        <v>195</v>
      </c>
      <c r="E111" t="s">
        <v>225</v>
      </c>
      <c r="F111" t="s">
        <v>226</v>
      </c>
      <c r="G111" t="s">
        <v>227</v>
      </c>
      <c r="H111" s="4"/>
      <c r="I111" s="1">
        <f t="shared" ca="1" si="15"/>
        <v>1486</v>
      </c>
      <c r="J111" s="1" t="str">
        <f t="shared" ca="1" si="16"/>
        <v>3. Mayor a 6 meses</v>
      </c>
      <c r="K111" t="str">
        <f t="shared" si="17"/>
        <v>NO</v>
      </c>
      <c r="L111" t="s">
        <v>228</v>
      </c>
      <c r="M111" t="s">
        <v>234</v>
      </c>
      <c r="N111" t="s">
        <v>230</v>
      </c>
      <c r="O111" t="s">
        <v>230</v>
      </c>
      <c r="P111" t="str">
        <f t="shared" si="18"/>
        <v>MARCOS ENRIQUE AMANCIO CASTROPrincipios de seguridadEVALUACION</v>
      </c>
      <c r="Q111" t="str">
        <f>BASE[[#This Row],[NombresCalificado]]&amp;BASE[[#This Row],[TipoEvaluacion]]</f>
        <v>MARCOS ENRIQUE AMANCIO CASTROEVALUACION</v>
      </c>
      <c r="R111">
        <v>2</v>
      </c>
      <c r="S111" t="s">
        <v>4</v>
      </c>
      <c r="T111" t="s">
        <v>246</v>
      </c>
      <c r="U111" s="17">
        <v>1</v>
      </c>
      <c r="V111" s="17" t="str" cm="1">
        <f t="array" ref="V111">_xlfn.IFS(U111=0,"Prenovato",U111=1,"Novato",U111=2,"Principiante avanzado",U111=3,"Competente",U111=4,"Proficiente",U111=5,"Master")</f>
        <v>Novato</v>
      </c>
      <c r="W111" s="17">
        <v>3</v>
      </c>
      <c r="X111" s="17" t="str" cm="1">
        <f t="array" ref="X111">_xlfn.IFS(W111=0,"No evidenciado",W111=1,"Novato",W111=2,"Principiante avanzado",W111=3,"Competente",W111=4,"Proficiente",W111=5,"Master")</f>
        <v>Competente</v>
      </c>
      <c r="Y111" s="17">
        <v>2</v>
      </c>
      <c r="Z111" s="17" t="str" cm="1">
        <f t="array" ref="Z111">_xlfn.IFS(Y111=0,"No evidenciado",Y111=1,"Novato",Y111=2,"Principiante avanzado",Y111=3,"Competente",Y111=4,"Proficiente",Y111=5,"Master")</f>
        <v>Principiante avanzado</v>
      </c>
      <c r="AA111" s="17">
        <v>3</v>
      </c>
      <c r="AB111" s="17" t="str" cm="1">
        <f t="array" ref="AB111">_xlfn.IFS(AA111=0,"No evidenciado",AA111=1,"Novato",AA111=2,"Principiante avanzado",AA111=3,"Competente",AA111=4,"Proficiente",AA111=5,"Master")</f>
        <v>Competente</v>
      </c>
      <c r="AC111" s="17">
        <v>1</v>
      </c>
      <c r="AD111" s="17" t="str" cm="1">
        <f t="array" ref="AD111">_xlfn.IFS(AC111=0,"Prenovato",AC111=1,"Novato",AC111=2,"Principiante avanzado",AC111=3,"Competente",AC111=4,"Proficiente",AC111=5,"Master")</f>
        <v>Novato</v>
      </c>
      <c r="AE111" s="17" t="s">
        <v>247</v>
      </c>
    </row>
    <row r="112" spans="1:31" x14ac:dyDescent="0.25">
      <c r="A112" t="s">
        <v>223</v>
      </c>
      <c r="B112" t="s">
        <v>224</v>
      </c>
      <c r="C112" t="s">
        <v>194</v>
      </c>
      <c r="D112" t="s">
        <v>195</v>
      </c>
      <c r="E112" t="s">
        <v>225</v>
      </c>
      <c r="F112" t="s">
        <v>226</v>
      </c>
      <c r="G112" t="s">
        <v>227</v>
      </c>
      <c r="H112" s="4"/>
      <c r="I112" s="1">
        <f t="shared" ca="1" si="15"/>
        <v>1486</v>
      </c>
      <c r="J112" s="1" t="str">
        <f t="shared" ca="1" si="16"/>
        <v>3. Mayor a 6 meses</v>
      </c>
      <c r="K112" t="str">
        <f t="shared" si="17"/>
        <v>NO</v>
      </c>
      <c r="L112" t="s">
        <v>228</v>
      </c>
      <c r="M112" t="s">
        <v>229</v>
      </c>
      <c r="N112" t="s">
        <v>230</v>
      </c>
      <c r="O112" t="s">
        <v>230</v>
      </c>
      <c r="P112" t="str">
        <f t="shared" si="18"/>
        <v>MARCOS ENRIQUE AMANCIO CASTROCloudEVALUACION</v>
      </c>
      <c r="Q112" t="str">
        <f>BASE[[#This Row],[NombresCalificado]]&amp;BASE[[#This Row],[TipoEvaluacion]]</f>
        <v>MARCOS ENRIQUE AMANCIO CASTROEVALUACION</v>
      </c>
      <c r="R112">
        <v>1</v>
      </c>
      <c r="S112" t="s">
        <v>6</v>
      </c>
      <c r="T112" t="s">
        <v>246</v>
      </c>
      <c r="U112" s="17">
        <v>1</v>
      </c>
      <c r="V112" s="17" t="str" cm="1">
        <f t="array" ref="V112">_xlfn.IFS(U112=0,"Prenovato",U112=1,"Novato",U112=2,"Principiante avanzado",U112=3,"Competente",U112=4,"Proficiente",U112=5,"Master")</f>
        <v>Novato</v>
      </c>
      <c r="W112" s="17">
        <v>3</v>
      </c>
      <c r="X112" s="17" t="str" cm="1">
        <f t="array" ref="X112">_xlfn.IFS(W112=0,"No evidenciado",W112=1,"Novato",W112=2,"Principiante avanzado",W112=3,"Competente",W112=4,"Proficiente",W112=5,"Master")</f>
        <v>Competente</v>
      </c>
      <c r="Y112" s="17">
        <v>2</v>
      </c>
      <c r="Z112" s="17" t="str" cm="1">
        <f t="array" ref="Z112">_xlfn.IFS(Y112=0,"No evidenciado",Y112=1,"Novato",Y112=2,"Principiante avanzado",Y112=3,"Competente",Y112=4,"Proficiente",Y112=5,"Master")</f>
        <v>Principiante avanzado</v>
      </c>
      <c r="AA112" s="17">
        <v>3</v>
      </c>
      <c r="AB112" s="17" t="str" cm="1">
        <f t="array" ref="AB112">_xlfn.IFS(AA112=0,"No evidenciado",AA112=1,"Novato",AA112=2,"Principiante avanzado",AA112=3,"Competente",AA112=4,"Proficiente",AA112=5,"Master")</f>
        <v>Competente</v>
      </c>
      <c r="AC112" s="17">
        <v>1</v>
      </c>
      <c r="AD112" s="17" t="str" cm="1">
        <f t="array" ref="AD112">_xlfn.IFS(AC112=0,"Prenovato",AC112=1,"Novato",AC112=2,"Principiante avanzado",AC112=3,"Competente",AC112=4,"Proficiente",AC112=5,"Master")</f>
        <v>Novato</v>
      </c>
      <c r="AE112" s="17" t="s">
        <v>247</v>
      </c>
    </row>
    <row r="113" spans="1:31" x14ac:dyDescent="0.25">
      <c r="A113" t="s">
        <v>223</v>
      </c>
      <c r="B113" t="s">
        <v>224</v>
      </c>
      <c r="C113" t="s">
        <v>194</v>
      </c>
      <c r="D113" t="s">
        <v>195</v>
      </c>
      <c r="E113" t="s">
        <v>225</v>
      </c>
      <c r="F113" t="s">
        <v>226</v>
      </c>
      <c r="G113" t="s">
        <v>227</v>
      </c>
      <c r="H113" s="4"/>
      <c r="I113" s="1">
        <f t="shared" ca="1" si="15"/>
        <v>1486</v>
      </c>
      <c r="J113" s="1" t="str">
        <f t="shared" ca="1" si="16"/>
        <v>3. Mayor a 6 meses</v>
      </c>
      <c r="K113" t="str">
        <f t="shared" si="17"/>
        <v>NO</v>
      </c>
      <c r="L113" t="s">
        <v>228</v>
      </c>
      <c r="M113" t="s">
        <v>233</v>
      </c>
      <c r="N113" t="s">
        <v>230</v>
      </c>
      <c r="O113" t="s">
        <v>230</v>
      </c>
      <c r="P113" t="str">
        <f t="shared" si="18"/>
        <v>MARCOS ENRIQUE AMANCIO CASTROPatrones de Arq. DatosEVALUACION</v>
      </c>
      <c r="Q113" t="str">
        <f>BASE[[#This Row],[NombresCalificado]]&amp;BASE[[#This Row],[TipoEvaluacion]]</f>
        <v>MARCOS ENRIQUE AMANCIO CASTROEVALUACION</v>
      </c>
      <c r="R113">
        <v>2</v>
      </c>
      <c r="S113" t="s">
        <v>4</v>
      </c>
      <c r="T113" t="s">
        <v>246</v>
      </c>
      <c r="U113" s="17">
        <v>1</v>
      </c>
      <c r="V113" s="17" t="str" cm="1">
        <f t="array" ref="V113">_xlfn.IFS(U113=0,"Prenovato",U113=1,"Novato",U113=2,"Principiante avanzado",U113=3,"Competente",U113=4,"Proficiente",U113=5,"Master")</f>
        <v>Novato</v>
      </c>
      <c r="W113" s="17">
        <v>3</v>
      </c>
      <c r="X113" s="17" t="str" cm="1">
        <f t="array" ref="X113">_xlfn.IFS(W113=0,"No evidenciado",W113=1,"Novato",W113=2,"Principiante avanzado",W113=3,"Competente",W113=4,"Proficiente",W113=5,"Master")</f>
        <v>Competente</v>
      </c>
      <c r="Y113" s="17">
        <v>2</v>
      </c>
      <c r="Z113" s="17" t="str" cm="1">
        <f t="array" ref="Z113">_xlfn.IFS(Y113=0,"No evidenciado",Y113=1,"Novato",Y113=2,"Principiante avanzado",Y113=3,"Competente",Y113=4,"Proficiente",Y113=5,"Master")</f>
        <v>Principiante avanzado</v>
      </c>
      <c r="AA113" s="17">
        <v>3</v>
      </c>
      <c r="AB113" s="17" t="str" cm="1">
        <f t="array" ref="AB113">_xlfn.IFS(AA113=0,"No evidenciado",AA113=1,"Novato",AA113=2,"Principiante avanzado",AA113=3,"Competente",AA113=4,"Proficiente",AA113=5,"Master")</f>
        <v>Competente</v>
      </c>
      <c r="AC113" s="17">
        <v>1</v>
      </c>
      <c r="AD113" s="17" t="str" cm="1">
        <f t="array" ref="AD113">_xlfn.IFS(AC113=0,"Prenovato",AC113=1,"Novato",AC113=2,"Principiante avanzado",AC113=3,"Competente",AC113=4,"Proficiente",AC113=5,"Master")</f>
        <v>Novato</v>
      </c>
      <c r="AE113" s="17" t="s">
        <v>247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3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18.425781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2" t="s">
        <v>36</v>
      </c>
      <c r="C3" s="32"/>
      <c r="D3" s="32"/>
      <c r="F3" s="32" t="s">
        <v>37</v>
      </c>
      <c r="G3" s="32"/>
      <c r="H3" s="32"/>
    </row>
    <row r="5" spans="2:8" x14ac:dyDescent="0.25">
      <c r="B5" s="2" t="s">
        <v>25</v>
      </c>
      <c r="C5" t="s">
        <v>185</v>
      </c>
      <c r="D5" t="s">
        <v>186</v>
      </c>
      <c r="F5" s="2" t="s">
        <v>25</v>
      </c>
      <c r="G5" t="s">
        <v>185</v>
      </c>
      <c r="H5" t="s">
        <v>186</v>
      </c>
    </row>
    <row r="6" spans="2:8" x14ac:dyDescent="0.25">
      <c r="B6" s="5" t="s">
        <v>191</v>
      </c>
      <c r="C6">
        <v>1</v>
      </c>
      <c r="D6" s="3">
        <v>0.125</v>
      </c>
      <c r="F6" s="5" t="s">
        <v>6</v>
      </c>
      <c r="G6">
        <v>2</v>
      </c>
      <c r="H6" s="3">
        <v>0.25</v>
      </c>
    </row>
    <row r="7" spans="2:8" x14ac:dyDescent="0.25">
      <c r="B7" s="5" t="s">
        <v>6</v>
      </c>
      <c r="C7">
        <v>7</v>
      </c>
      <c r="D7" s="3">
        <v>0.875</v>
      </c>
      <c r="F7" s="5" t="s">
        <v>4</v>
      </c>
      <c r="G7">
        <v>4</v>
      </c>
      <c r="H7" s="3">
        <v>0.5</v>
      </c>
    </row>
    <row r="8" spans="2:8" x14ac:dyDescent="0.25">
      <c r="B8" s="5" t="s">
        <v>22</v>
      </c>
      <c r="C8">
        <v>8</v>
      </c>
      <c r="D8" s="3">
        <v>1</v>
      </c>
      <c r="F8" s="5" t="s">
        <v>5</v>
      </c>
      <c r="G8">
        <v>2</v>
      </c>
      <c r="H8" s="3">
        <v>0.25</v>
      </c>
    </row>
    <row r="9" spans="2:8" x14ac:dyDescent="0.25">
      <c r="F9" s="5" t="s">
        <v>22</v>
      </c>
      <c r="G9">
        <v>8</v>
      </c>
      <c r="H9" s="3">
        <v>1</v>
      </c>
    </row>
    <row r="21" spans="2:8" ht="21" x14ac:dyDescent="0.35">
      <c r="B21" s="32" t="s">
        <v>38</v>
      </c>
      <c r="C21" s="32"/>
      <c r="D21" s="32"/>
      <c r="F21" s="32" t="s">
        <v>39</v>
      </c>
      <c r="G21" s="32"/>
      <c r="H21" s="32"/>
    </row>
    <row r="23" spans="2:8" x14ac:dyDescent="0.25">
      <c r="B23" s="2" t="s">
        <v>25</v>
      </c>
      <c r="C23" t="s">
        <v>185</v>
      </c>
      <c r="D23" t="s">
        <v>186</v>
      </c>
      <c r="F23" s="2" t="s">
        <v>25</v>
      </c>
      <c r="G23" t="s">
        <v>185</v>
      </c>
      <c r="H23" t="s">
        <v>186</v>
      </c>
    </row>
    <row r="24" spans="2:8" x14ac:dyDescent="0.25">
      <c r="B24" s="5" t="s">
        <v>6</v>
      </c>
      <c r="C24">
        <v>3</v>
      </c>
      <c r="D24" s="3">
        <v>0.375</v>
      </c>
      <c r="F24" s="5" t="s">
        <v>6</v>
      </c>
      <c r="G24">
        <v>2</v>
      </c>
      <c r="H24" s="3">
        <v>0.25</v>
      </c>
    </row>
    <row r="25" spans="2:8" x14ac:dyDescent="0.25">
      <c r="B25" s="5" t="s">
        <v>4</v>
      </c>
      <c r="C25">
        <v>5</v>
      </c>
      <c r="D25" s="3">
        <v>0.625</v>
      </c>
      <c r="F25" s="5" t="s">
        <v>4</v>
      </c>
      <c r="G25">
        <v>5</v>
      </c>
      <c r="H25" s="3">
        <v>0.625</v>
      </c>
    </row>
    <row r="26" spans="2:8" x14ac:dyDescent="0.25">
      <c r="B26" s="5" t="s">
        <v>22</v>
      </c>
      <c r="C26">
        <v>8</v>
      </c>
      <c r="D26" s="3">
        <v>1</v>
      </c>
      <c r="F26" s="5" t="s">
        <v>5</v>
      </c>
      <c r="G26">
        <v>1</v>
      </c>
      <c r="H26" s="3">
        <v>0.125</v>
      </c>
    </row>
    <row r="27" spans="2:8" x14ac:dyDescent="0.25">
      <c r="F27" s="5" t="s">
        <v>22</v>
      </c>
      <c r="G27">
        <v>8</v>
      </c>
      <c r="H27" s="3">
        <v>1</v>
      </c>
    </row>
    <row r="38" spans="4:6" ht="19.5" x14ac:dyDescent="0.35">
      <c r="D38" s="33" t="s">
        <v>40</v>
      </c>
      <c r="E38" s="33"/>
      <c r="F38" s="33"/>
    </row>
    <row r="40" spans="4:6" x14ac:dyDescent="0.25">
      <c r="D40" s="2" t="s">
        <v>25</v>
      </c>
      <c r="E40" t="s">
        <v>185</v>
      </c>
      <c r="F40" t="s">
        <v>186</v>
      </c>
    </row>
    <row r="41" spans="4:6" x14ac:dyDescent="0.25">
      <c r="D41" s="5" t="s">
        <v>191</v>
      </c>
      <c r="E41">
        <v>1</v>
      </c>
      <c r="F41" s="3">
        <v>0.125</v>
      </c>
    </row>
    <row r="42" spans="4:6" x14ac:dyDescent="0.25">
      <c r="D42" s="5" t="s">
        <v>6</v>
      </c>
      <c r="E42">
        <v>7</v>
      </c>
      <c r="F42" s="3">
        <v>0.875</v>
      </c>
    </row>
    <row r="43" spans="4:6" x14ac:dyDescent="0.25">
      <c r="D43" s="5" t="s">
        <v>22</v>
      </c>
      <c r="E43">
        <v>8</v>
      </c>
      <c r="F43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7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7:H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S9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" customWidth="1"/>
    <col min="19" max="19" width="3.7109375" bestFit="1" customWidth="1"/>
  </cols>
  <sheetData>
    <row r="1" spans="2:19" ht="15.75" thickBot="1" x14ac:dyDescent="0.3"/>
    <row r="2" spans="2:19" ht="17.25" thickBot="1" x14ac:dyDescent="0.3">
      <c r="D2" s="34" t="s">
        <v>46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2:19" ht="15.75" x14ac:dyDescent="0.25">
      <c r="D3" s="9">
        <f t="shared" ref="D3:Q3" si="0">AVERAGE(D5:D9)</f>
        <v>1.8</v>
      </c>
      <c r="E3" s="9">
        <f t="shared" si="0"/>
        <v>1.4333333333333333</v>
      </c>
      <c r="F3" s="9">
        <f t="shared" si="0"/>
        <v>1.4</v>
      </c>
      <c r="G3" s="9">
        <f t="shared" si="0"/>
        <v>1.6</v>
      </c>
      <c r="H3" s="9">
        <f t="shared" si="0"/>
        <v>1.8333333333333333</v>
      </c>
      <c r="I3" s="9">
        <f t="shared" si="0"/>
        <v>1.4</v>
      </c>
      <c r="J3" s="9">
        <f t="shared" si="0"/>
        <v>1.6</v>
      </c>
      <c r="K3" s="9">
        <f t="shared" si="0"/>
        <v>1.9</v>
      </c>
      <c r="L3" s="9">
        <f t="shared" si="0"/>
        <v>1</v>
      </c>
      <c r="M3" s="9">
        <f t="shared" si="0"/>
        <v>1.8666666666666667</v>
      </c>
      <c r="N3" s="9">
        <f t="shared" si="0"/>
        <v>1.6</v>
      </c>
      <c r="O3" s="9">
        <f t="shared" si="0"/>
        <v>0.8</v>
      </c>
      <c r="P3" s="9">
        <f t="shared" si="0"/>
        <v>1.3333333333333335</v>
      </c>
      <c r="Q3" s="9">
        <f t="shared" si="0"/>
        <v>1.3</v>
      </c>
      <c r="R3" s="9"/>
    </row>
    <row r="4" spans="2:19" ht="221.25" x14ac:dyDescent="0.3">
      <c r="B4" s="26" t="s">
        <v>12</v>
      </c>
      <c r="C4" s="27" t="s">
        <v>187</v>
      </c>
      <c r="D4" s="22" t="s">
        <v>235</v>
      </c>
      <c r="E4" s="31" t="s">
        <v>245</v>
      </c>
      <c r="F4" s="31" t="s">
        <v>239</v>
      </c>
      <c r="G4" s="31" t="s">
        <v>243</v>
      </c>
      <c r="H4" s="27" t="s">
        <v>237</v>
      </c>
      <c r="I4" s="27" t="s">
        <v>241</v>
      </c>
      <c r="J4" s="27" t="s">
        <v>234</v>
      </c>
      <c r="K4" s="27" t="s">
        <v>244</v>
      </c>
      <c r="L4" s="27" t="s">
        <v>232</v>
      </c>
      <c r="M4" s="27" t="s">
        <v>229</v>
      </c>
      <c r="N4" s="27" t="s">
        <v>233</v>
      </c>
      <c r="O4" s="27" t="s">
        <v>240</v>
      </c>
      <c r="P4" s="27" t="s">
        <v>231</v>
      </c>
      <c r="Q4" s="27" t="s">
        <v>242</v>
      </c>
      <c r="R4" s="18" t="s">
        <v>188</v>
      </c>
      <c r="S4" s="23" t="s">
        <v>189</v>
      </c>
    </row>
    <row r="5" spans="2:19" ht="15.75" x14ac:dyDescent="0.3">
      <c r="B5" s="28" t="s">
        <v>224</v>
      </c>
      <c r="C5" s="28">
        <v>1</v>
      </c>
      <c r="D5" s="29">
        <v>2</v>
      </c>
      <c r="E5" s="29">
        <v>2</v>
      </c>
      <c r="F5" s="29">
        <v>1</v>
      </c>
      <c r="G5" s="29">
        <v>2</v>
      </c>
      <c r="H5" s="29">
        <v>2</v>
      </c>
      <c r="I5" s="29">
        <v>2</v>
      </c>
      <c r="J5" s="29">
        <v>2</v>
      </c>
      <c r="K5" s="29">
        <v>2</v>
      </c>
      <c r="L5" s="29">
        <v>1</v>
      </c>
      <c r="M5" s="29">
        <v>1</v>
      </c>
      <c r="N5" s="29">
        <v>2</v>
      </c>
      <c r="O5" s="29">
        <v>1</v>
      </c>
      <c r="P5" s="29">
        <v>1</v>
      </c>
      <c r="Q5" s="29">
        <v>2</v>
      </c>
      <c r="R5" s="30">
        <f t="shared" ref="R5:R9" si="1">AVERAGE(D5:Q5)</f>
        <v>1.6428571428571428</v>
      </c>
      <c r="S5" s="29">
        <v>1</v>
      </c>
    </row>
    <row r="6" spans="2:19" ht="15.75" x14ac:dyDescent="0.3">
      <c r="B6" s="28" t="s">
        <v>208</v>
      </c>
      <c r="C6" s="28">
        <v>1</v>
      </c>
      <c r="D6" s="29">
        <v>1</v>
      </c>
      <c r="E6" s="29">
        <v>1</v>
      </c>
      <c r="F6" s="29">
        <v>1</v>
      </c>
      <c r="G6" s="29">
        <v>0</v>
      </c>
      <c r="H6" s="29">
        <v>1</v>
      </c>
      <c r="I6" s="29">
        <v>1</v>
      </c>
      <c r="J6" s="29">
        <v>1</v>
      </c>
      <c r="K6" s="29">
        <v>1</v>
      </c>
      <c r="L6" s="29">
        <v>0</v>
      </c>
      <c r="M6" s="29">
        <v>1</v>
      </c>
      <c r="N6" s="29">
        <v>1</v>
      </c>
      <c r="O6" s="29">
        <v>0</v>
      </c>
      <c r="P6" s="29">
        <v>1</v>
      </c>
      <c r="Q6" s="29">
        <v>1</v>
      </c>
      <c r="R6" s="30">
        <f t="shared" si="1"/>
        <v>0.7857142857142857</v>
      </c>
      <c r="S6" s="29">
        <v>0</v>
      </c>
    </row>
    <row r="7" spans="2:19" ht="15.75" x14ac:dyDescent="0.3">
      <c r="B7" s="28" t="s">
        <v>200</v>
      </c>
      <c r="C7" s="28">
        <v>2</v>
      </c>
      <c r="D7" s="29">
        <v>2</v>
      </c>
      <c r="E7" s="29">
        <v>1.5</v>
      </c>
      <c r="F7" s="29">
        <v>2</v>
      </c>
      <c r="G7" s="29">
        <v>2</v>
      </c>
      <c r="H7" s="29">
        <v>2.5</v>
      </c>
      <c r="I7" s="29">
        <v>2</v>
      </c>
      <c r="J7" s="29">
        <v>2</v>
      </c>
      <c r="K7" s="29">
        <v>2.5</v>
      </c>
      <c r="L7" s="29">
        <v>2</v>
      </c>
      <c r="M7" s="29">
        <v>3</v>
      </c>
      <c r="N7" s="29">
        <v>2</v>
      </c>
      <c r="O7" s="29">
        <v>1</v>
      </c>
      <c r="P7" s="29">
        <v>2</v>
      </c>
      <c r="Q7" s="29">
        <v>1.5</v>
      </c>
      <c r="R7" s="30">
        <f t="shared" si="1"/>
        <v>2</v>
      </c>
      <c r="S7" s="29">
        <v>1</v>
      </c>
    </row>
    <row r="8" spans="2:19" ht="15.75" x14ac:dyDescent="0.3">
      <c r="B8" s="28" t="s">
        <v>213</v>
      </c>
      <c r="C8" s="28">
        <v>3</v>
      </c>
      <c r="D8" s="29">
        <v>2</v>
      </c>
      <c r="E8" s="29">
        <v>1.6666666666666667</v>
      </c>
      <c r="F8" s="29">
        <v>2</v>
      </c>
      <c r="G8" s="29">
        <v>2</v>
      </c>
      <c r="H8" s="29">
        <v>2.6666666666666665</v>
      </c>
      <c r="I8" s="29">
        <v>1</v>
      </c>
      <c r="J8" s="29">
        <v>2</v>
      </c>
      <c r="K8" s="29">
        <v>3</v>
      </c>
      <c r="L8" s="29">
        <v>1</v>
      </c>
      <c r="M8" s="29">
        <v>2.3333333333333335</v>
      </c>
      <c r="N8" s="29">
        <v>2</v>
      </c>
      <c r="O8" s="29">
        <v>1</v>
      </c>
      <c r="P8" s="29">
        <v>1.6666666666666667</v>
      </c>
      <c r="Q8" s="29">
        <v>1</v>
      </c>
      <c r="R8" s="30">
        <f t="shared" si="1"/>
        <v>1.8095238095238098</v>
      </c>
      <c r="S8" s="29">
        <v>1</v>
      </c>
    </row>
    <row r="9" spans="2:19" ht="15.75" x14ac:dyDescent="0.3">
      <c r="B9" s="28" t="s">
        <v>193</v>
      </c>
      <c r="C9" s="28">
        <v>1</v>
      </c>
      <c r="D9" s="29">
        <v>2</v>
      </c>
      <c r="E9" s="29">
        <v>1</v>
      </c>
      <c r="F9" s="29">
        <v>1</v>
      </c>
      <c r="G9" s="29">
        <v>2</v>
      </c>
      <c r="H9" s="29">
        <v>1</v>
      </c>
      <c r="I9" s="29">
        <v>1</v>
      </c>
      <c r="J9" s="29">
        <v>1</v>
      </c>
      <c r="K9" s="29">
        <v>1</v>
      </c>
      <c r="L9" s="29">
        <v>1</v>
      </c>
      <c r="M9" s="29">
        <v>2</v>
      </c>
      <c r="N9" s="29">
        <v>1</v>
      </c>
      <c r="O9" s="29">
        <v>1</v>
      </c>
      <c r="P9" s="29">
        <v>1</v>
      </c>
      <c r="Q9" s="29">
        <v>1</v>
      </c>
      <c r="R9" s="30">
        <f t="shared" si="1"/>
        <v>1.2142857142857142</v>
      </c>
      <c r="S9" s="29">
        <v>1</v>
      </c>
    </row>
  </sheetData>
  <mergeCells count="1">
    <mergeCell ref="D2:R2"/>
  </mergeCells>
  <conditionalFormatting sqref="D5:Q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H13"/>
  <sheetViews>
    <sheetView showGridLines="0" tabSelected="1" topLeftCell="H1" zoomScale="80" zoomScaleNormal="80" workbookViewId="0">
      <selection activeCell="M1" sqref="M1:M1048576"/>
    </sheetView>
  </sheetViews>
  <sheetFormatPr baseColWidth="10" defaultRowHeight="15" x14ac:dyDescent="0.25"/>
  <cols>
    <col min="1" max="1" width="5.42578125" customWidth="1"/>
    <col min="2" max="2" width="11.5703125" bestFit="1" customWidth="1"/>
    <col min="3" max="3" width="13.7109375" bestFit="1" customWidth="1"/>
    <col min="4" max="4" width="20" bestFit="1" customWidth="1"/>
    <col min="5" max="5" width="20.85546875" bestFit="1" customWidth="1"/>
    <col min="6" max="6" width="49" bestFit="1" customWidth="1"/>
    <col min="7" max="7" width="17.140625" bestFit="1" customWidth="1"/>
    <col min="8" max="8" width="17.140625" customWidth="1"/>
    <col min="9" max="9" width="41" bestFit="1" customWidth="1"/>
    <col min="10" max="10" width="16.42578125" bestFit="1" customWidth="1"/>
    <col min="11" max="11" width="23.28515625" bestFit="1" customWidth="1"/>
    <col min="12" max="12" width="24.5703125" customWidth="1"/>
    <col min="13" max="13" width="4.85546875" customWidth="1"/>
    <col min="14" max="14" width="5" customWidth="1"/>
    <col min="15" max="24" width="4.85546875" bestFit="1" customWidth="1"/>
    <col min="25" max="26" width="4.85546875" customWidth="1"/>
    <col min="27" max="31" width="5" customWidth="1"/>
    <col min="32" max="32" width="6" bestFit="1" customWidth="1"/>
    <col min="33" max="33" width="75.5703125" style="5" customWidth="1"/>
    <col min="34" max="34" width="21.140625" bestFit="1" customWidth="1"/>
  </cols>
  <sheetData>
    <row r="1" spans="2:34" x14ac:dyDescent="0.25">
      <c r="AG1"/>
    </row>
    <row r="2" spans="2:34" ht="15.75" thickBot="1" x14ac:dyDescent="0.3">
      <c r="AG2"/>
    </row>
    <row r="3" spans="2:34" ht="17.25" thickBot="1" x14ac:dyDescent="0.3">
      <c r="M3" s="34" t="s">
        <v>46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6"/>
      <c r="AB3" s="34" t="s">
        <v>47</v>
      </c>
      <c r="AC3" s="35"/>
      <c r="AD3" s="35"/>
      <c r="AE3" s="36"/>
      <c r="AG3"/>
    </row>
    <row r="4" spans="2:34" ht="15.75" x14ac:dyDescent="0.25">
      <c r="M4" s="9">
        <f t="shared" ref="M4:Z4" si="0">AVERAGEIFS(M6:M13,$L$6:$L$13,"EVALUACION")</f>
        <v>1.875</v>
      </c>
      <c r="N4" s="9">
        <f t="shared" si="0"/>
        <v>1.5</v>
      </c>
      <c r="O4" s="9">
        <f t="shared" si="0"/>
        <v>1.625</v>
      </c>
      <c r="P4" s="9">
        <f t="shared" si="0"/>
        <v>1.75</v>
      </c>
      <c r="Q4" s="9">
        <f t="shared" si="0"/>
        <v>2.125</v>
      </c>
      <c r="R4" s="9">
        <f t="shared" si="0"/>
        <v>1.375</v>
      </c>
      <c r="S4" s="9">
        <f t="shared" si="0"/>
        <v>1.75</v>
      </c>
      <c r="T4" s="9">
        <f t="shared" si="0"/>
        <v>2.25</v>
      </c>
      <c r="U4" s="9">
        <f t="shared" si="0"/>
        <v>1.125</v>
      </c>
      <c r="V4" s="9">
        <f t="shared" si="0"/>
        <v>2.125</v>
      </c>
      <c r="W4" s="9">
        <f t="shared" si="0"/>
        <v>1.75</v>
      </c>
      <c r="X4" s="9">
        <f t="shared" si="0"/>
        <v>0.875</v>
      </c>
      <c r="Y4" s="9">
        <f t="shared" si="0"/>
        <v>1.5</v>
      </c>
      <c r="Z4" s="9">
        <f t="shared" si="0"/>
        <v>1.25</v>
      </c>
      <c r="AA4" s="9"/>
      <c r="AB4" s="9">
        <f>AVERAGEIFS(AB6:AB13,$L$6:$L$13,"EVALUACION")</f>
        <v>0.875</v>
      </c>
      <c r="AC4" s="9">
        <f>AVERAGEIFS(AC6:AC13,$L$6:$L$13,"EVALUACION")</f>
        <v>2</v>
      </c>
      <c r="AD4" s="9">
        <f>AVERAGEIFS(AD6:AD13,$L$6:$L$13,"EVALUACION")</f>
        <v>1.625</v>
      </c>
      <c r="AE4" s="9">
        <f>AVERAGEIFS(AE6:AE13,$L$6:$L$13,"EVALUACION")</f>
        <v>1.875</v>
      </c>
      <c r="AG4"/>
    </row>
    <row r="5" spans="2:34" ht="222" x14ac:dyDescent="0.3">
      <c r="B5" s="10" t="s">
        <v>250</v>
      </c>
      <c r="C5" s="10" t="s">
        <v>251</v>
      </c>
      <c r="D5" s="10" t="s">
        <v>0</v>
      </c>
      <c r="E5" s="10" t="s">
        <v>11</v>
      </c>
      <c r="F5" s="10" t="s">
        <v>12</v>
      </c>
      <c r="G5" s="10" t="s">
        <v>15</v>
      </c>
      <c r="H5" s="10" t="s">
        <v>10</v>
      </c>
      <c r="I5" s="10" t="s">
        <v>13</v>
      </c>
      <c r="J5" s="10" t="s">
        <v>14</v>
      </c>
      <c r="K5" s="10" t="s">
        <v>53</v>
      </c>
      <c r="L5" s="10" t="s">
        <v>181</v>
      </c>
      <c r="M5" s="22" t="s">
        <v>235</v>
      </c>
      <c r="N5" s="22" t="s">
        <v>245</v>
      </c>
      <c r="O5" s="22" t="s">
        <v>239</v>
      </c>
      <c r="P5" s="22" t="s">
        <v>243</v>
      </c>
      <c r="Q5" s="11" t="s">
        <v>237</v>
      </c>
      <c r="R5" s="11" t="s">
        <v>241</v>
      </c>
      <c r="S5" s="11" t="s">
        <v>234</v>
      </c>
      <c r="T5" s="11" t="s">
        <v>244</v>
      </c>
      <c r="U5" s="11" t="s">
        <v>232</v>
      </c>
      <c r="V5" s="11" t="s">
        <v>229</v>
      </c>
      <c r="W5" s="11" t="s">
        <v>233</v>
      </c>
      <c r="X5" s="11" t="s">
        <v>240</v>
      </c>
      <c r="Y5" s="21" t="s">
        <v>231</v>
      </c>
      <c r="Z5" s="21" t="s">
        <v>242</v>
      </c>
      <c r="AA5" s="18" t="s">
        <v>48</v>
      </c>
      <c r="AB5" s="12" t="s">
        <v>7</v>
      </c>
      <c r="AC5" s="12" t="s">
        <v>56</v>
      </c>
      <c r="AD5" s="12" t="s">
        <v>49</v>
      </c>
      <c r="AE5" s="12" t="s">
        <v>50</v>
      </c>
      <c r="AF5" s="13" t="s">
        <v>51</v>
      </c>
      <c r="AG5" s="24" t="s">
        <v>190</v>
      </c>
      <c r="AH5" s="14" t="s">
        <v>52</v>
      </c>
    </row>
    <row r="6" spans="2:34" ht="15.75" x14ac:dyDescent="0.3">
      <c r="B6" s="37">
        <v>20231001</v>
      </c>
      <c r="C6" s="15" t="s">
        <v>252</v>
      </c>
      <c r="D6" s="15" t="str">
        <f>BASE!$D$2</f>
        <v>SOLUTION ARCHITECTURE</v>
      </c>
      <c r="E6" s="15" t="s">
        <v>192</v>
      </c>
      <c r="F6" s="15" t="s">
        <v>193</v>
      </c>
      <c r="G6" s="15" t="s">
        <v>194</v>
      </c>
      <c r="H6" s="15" t="s">
        <v>196</v>
      </c>
      <c r="I6" s="15" t="s">
        <v>197</v>
      </c>
      <c r="J6" s="19" t="s">
        <v>228</v>
      </c>
      <c r="K6" s="15" t="s">
        <v>248</v>
      </c>
      <c r="L6" s="15" t="s">
        <v>247</v>
      </c>
      <c r="M6" s="20">
        <v>2</v>
      </c>
      <c r="N6" s="20">
        <v>1</v>
      </c>
      <c r="O6" s="20">
        <v>1</v>
      </c>
      <c r="P6" s="20">
        <v>2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20">
        <v>2</v>
      </c>
      <c r="W6" s="20">
        <v>1</v>
      </c>
      <c r="X6" s="20">
        <v>1</v>
      </c>
      <c r="Y6" s="20">
        <v>1</v>
      </c>
      <c r="Z6" s="20">
        <v>1</v>
      </c>
      <c r="AA6" s="16">
        <f t="shared" ref="AA6:AA13" si="1">AVERAGE(M6:Z6)</f>
        <v>1.2142857142857142</v>
      </c>
      <c r="AB6" s="20">
        <v>1</v>
      </c>
      <c r="AC6" s="20">
        <v>2</v>
      </c>
      <c r="AD6" s="20">
        <v>1</v>
      </c>
      <c r="AE6" s="20">
        <v>2</v>
      </c>
      <c r="AF6" s="20">
        <v>1</v>
      </c>
      <c r="AG6" s="25"/>
      <c r="AH6" s="15"/>
    </row>
    <row r="7" spans="2:34" ht="15.75" x14ac:dyDescent="0.3">
      <c r="B7" s="37">
        <v>20231001</v>
      </c>
      <c r="C7" s="15" t="s">
        <v>252</v>
      </c>
      <c r="D7" s="15" t="str">
        <f>BASE!$D$2</f>
        <v>SOLUTION ARCHITECTURE</v>
      </c>
      <c r="E7" s="15" t="s">
        <v>199</v>
      </c>
      <c r="F7" s="15" t="s">
        <v>200</v>
      </c>
      <c r="G7" s="15" t="s">
        <v>194</v>
      </c>
      <c r="H7" s="15" t="s">
        <v>201</v>
      </c>
      <c r="I7" s="15" t="s">
        <v>202</v>
      </c>
      <c r="J7" s="15" t="s">
        <v>228</v>
      </c>
      <c r="K7" s="15" t="s">
        <v>248</v>
      </c>
      <c r="L7" s="15" t="s">
        <v>247</v>
      </c>
      <c r="M7" s="20">
        <v>2</v>
      </c>
      <c r="N7" s="20">
        <v>2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0">
        <v>2</v>
      </c>
      <c r="V7" s="20">
        <v>3</v>
      </c>
      <c r="W7" s="20">
        <v>2</v>
      </c>
      <c r="X7" s="20">
        <v>1</v>
      </c>
      <c r="Y7" s="20">
        <v>2</v>
      </c>
      <c r="Z7" s="20">
        <v>2</v>
      </c>
      <c r="AA7" s="16">
        <f t="shared" si="1"/>
        <v>2</v>
      </c>
      <c r="AB7" s="20">
        <v>1</v>
      </c>
      <c r="AC7" s="20">
        <v>2</v>
      </c>
      <c r="AD7" s="20">
        <v>2</v>
      </c>
      <c r="AE7" s="20">
        <v>2</v>
      </c>
      <c r="AF7" s="20">
        <v>1</v>
      </c>
      <c r="AG7" s="25"/>
      <c r="AH7" s="15"/>
    </row>
    <row r="8" spans="2:34" ht="15.75" x14ac:dyDescent="0.3">
      <c r="B8" s="37">
        <v>20231001</v>
      </c>
      <c r="C8" s="15" t="s">
        <v>252</v>
      </c>
      <c r="D8" s="15" t="str">
        <f>BASE!$D$2</f>
        <v>SOLUTION ARCHITECTURE</v>
      </c>
      <c r="E8" s="15" t="s">
        <v>199</v>
      </c>
      <c r="F8" s="15" t="s">
        <v>200</v>
      </c>
      <c r="G8" s="15" t="s">
        <v>194</v>
      </c>
      <c r="H8" s="15" t="s">
        <v>204</v>
      </c>
      <c r="I8" s="15" t="s">
        <v>205</v>
      </c>
      <c r="J8" s="19" t="s">
        <v>228</v>
      </c>
      <c r="K8" s="15" t="s">
        <v>248</v>
      </c>
      <c r="L8" s="15" t="s">
        <v>247</v>
      </c>
      <c r="M8" s="20">
        <v>2</v>
      </c>
      <c r="N8" s="20">
        <v>1</v>
      </c>
      <c r="O8" s="20">
        <v>2</v>
      </c>
      <c r="P8" s="20">
        <v>2</v>
      </c>
      <c r="Q8" s="20">
        <v>3</v>
      </c>
      <c r="R8" s="20">
        <v>2</v>
      </c>
      <c r="S8" s="20">
        <v>2</v>
      </c>
      <c r="T8" s="20">
        <v>3</v>
      </c>
      <c r="U8" s="20">
        <v>2</v>
      </c>
      <c r="V8" s="20">
        <v>3</v>
      </c>
      <c r="W8" s="20">
        <v>2</v>
      </c>
      <c r="X8" s="20">
        <v>1</v>
      </c>
      <c r="Y8" s="20">
        <v>2</v>
      </c>
      <c r="Z8" s="20">
        <v>1</v>
      </c>
      <c r="AA8" s="16">
        <f t="shared" si="1"/>
        <v>2</v>
      </c>
      <c r="AB8" s="20">
        <v>1</v>
      </c>
      <c r="AC8" s="20">
        <v>2</v>
      </c>
      <c r="AD8" s="20">
        <v>2</v>
      </c>
      <c r="AE8" s="20">
        <v>2</v>
      </c>
      <c r="AF8" s="20">
        <v>1</v>
      </c>
      <c r="AG8" s="25"/>
      <c r="AH8" s="15"/>
    </row>
    <row r="9" spans="2:34" ht="15.75" x14ac:dyDescent="0.3">
      <c r="B9" s="37">
        <v>20231001</v>
      </c>
      <c r="C9" s="15" t="s">
        <v>252</v>
      </c>
      <c r="D9" s="15" t="str">
        <f>BASE!$D$2</f>
        <v>SOLUTION ARCHITECTURE</v>
      </c>
      <c r="E9" s="15" t="s">
        <v>207</v>
      </c>
      <c r="F9" s="15" t="s">
        <v>208</v>
      </c>
      <c r="G9" s="15" t="s">
        <v>194</v>
      </c>
      <c r="H9" s="15" t="s">
        <v>209</v>
      </c>
      <c r="I9" s="15" t="s">
        <v>210</v>
      </c>
      <c r="J9" s="19" t="s">
        <v>228</v>
      </c>
      <c r="K9" s="15" t="s">
        <v>248</v>
      </c>
      <c r="L9" s="15" t="s">
        <v>247</v>
      </c>
      <c r="M9" s="20">
        <v>1</v>
      </c>
      <c r="N9" s="20">
        <v>1</v>
      </c>
      <c r="O9" s="20">
        <v>1</v>
      </c>
      <c r="P9" s="20">
        <v>0</v>
      </c>
      <c r="Q9" s="20">
        <v>1</v>
      </c>
      <c r="R9" s="20">
        <v>1</v>
      </c>
      <c r="S9" s="20">
        <v>1</v>
      </c>
      <c r="T9" s="20">
        <v>1</v>
      </c>
      <c r="U9" s="20">
        <v>0</v>
      </c>
      <c r="V9" s="20">
        <v>1</v>
      </c>
      <c r="W9" s="20">
        <v>1</v>
      </c>
      <c r="X9" s="20">
        <v>0</v>
      </c>
      <c r="Y9" s="20">
        <v>1</v>
      </c>
      <c r="Z9" s="20">
        <v>1</v>
      </c>
      <c r="AA9" s="16">
        <f t="shared" si="1"/>
        <v>0.7857142857142857</v>
      </c>
      <c r="AB9" s="20">
        <v>0</v>
      </c>
      <c r="AC9" s="20">
        <v>1</v>
      </c>
      <c r="AD9" s="20">
        <v>1</v>
      </c>
      <c r="AE9" s="20">
        <v>1</v>
      </c>
      <c r="AF9" s="20">
        <v>0</v>
      </c>
      <c r="AG9" s="25"/>
      <c r="AH9" s="15"/>
    </row>
    <row r="10" spans="2:34" ht="15.75" x14ac:dyDescent="0.3">
      <c r="B10" s="37">
        <v>20231001</v>
      </c>
      <c r="C10" s="15" t="s">
        <v>252</v>
      </c>
      <c r="D10" s="15" t="str">
        <f>BASE!$D$2</f>
        <v>SOLUTION ARCHITECTURE</v>
      </c>
      <c r="E10" s="15" t="s">
        <v>212</v>
      </c>
      <c r="F10" s="15" t="s">
        <v>213</v>
      </c>
      <c r="G10" s="15" t="s">
        <v>194</v>
      </c>
      <c r="H10" s="15" t="s">
        <v>214</v>
      </c>
      <c r="I10" s="15" t="s">
        <v>215</v>
      </c>
      <c r="J10" s="19" t="s">
        <v>228</v>
      </c>
      <c r="K10" s="15" t="s">
        <v>248</v>
      </c>
      <c r="L10" s="15" t="s">
        <v>247</v>
      </c>
      <c r="M10" s="20">
        <v>2</v>
      </c>
      <c r="N10" s="20">
        <v>2</v>
      </c>
      <c r="O10" s="20">
        <v>2</v>
      </c>
      <c r="P10" s="20">
        <v>2</v>
      </c>
      <c r="Q10" s="20">
        <v>3</v>
      </c>
      <c r="R10" s="20">
        <v>1</v>
      </c>
      <c r="S10" s="20">
        <v>2</v>
      </c>
      <c r="T10" s="20">
        <v>3</v>
      </c>
      <c r="U10" s="20">
        <v>1</v>
      </c>
      <c r="V10" s="20">
        <v>2</v>
      </c>
      <c r="W10" s="20">
        <v>3</v>
      </c>
      <c r="X10" s="20">
        <v>1</v>
      </c>
      <c r="Y10" s="20">
        <v>2</v>
      </c>
      <c r="Z10" s="20">
        <v>1</v>
      </c>
      <c r="AA10" s="16">
        <f t="shared" si="1"/>
        <v>1.9285714285714286</v>
      </c>
      <c r="AB10" s="20">
        <v>1</v>
      </c>
      <c r="AC10" s="20">
        <v>2</v>
      </c>
      <c r="AD10" s="20">
        <v>2</v>
      </c>
      <c r="AE10" s="20">
        <v>2</v>
      </c>
      <c r="AF10" s="20">
        <v>1</v>
      </c>
      <c r="AG10" s="25"/>
      <c r="AH10" s="15"/>
    </row>
    <row r="11" spans="2:34" ht="15.75" x14ac:dyDescent="0.3">
      <c r="B11" s="37">
        <v>20231001</v>
      </c>
      <c r="C11" s="15" t="s">
        <v>252</v>
      </c>
      <c r="D11" s="15" t="str">
        <f>BASE!$D$2</f>
        <v>SOLUTION ARCHITECTURE</v>
      </c>
      <c r="E11" s="15" t="s">
        <v>212</v>
      </c>
      <c r="F11" s="15" t="s">
        <v>213</v>
      </c>
      <c r="G11" s="15" t="s">
        <v>194</v>
      </c>
      <c r="H11" s="15" t="s">
        <v>217</v>
      </c>
      <c r="I11" s="15" t="s">
        <v>218</v>
      </c>
      <c r="J11" s="19" t="s">
        <v>228</v>
      </c>
      <c r="K11" s="15" t="s">
        <v>248</v>
      </c>
      <c r="L11" s="15" t="s">
        <v>247</v>
      </c>
      <c r="M11" s="20">
        <v>2</v>
      </c>
      <c r="N11" s="20">
        <v>1</v>
      </c>
      <c r="O11" s="20">
        <v>1</v>
      </c>
      <c r="P11" s="20">
        <v>2</v>
      </c>
      <c r="Q11" s="20">
        <v>2</v>
      </c>
      <c r="R11" s="20">
        <v>1</v>
      </c>
      <c r="S11" s="20">
        <v>2</v>
      </c>
      <c r="T11" s="20">
        <v>3</v>
      </c>
      <c r="U11" s="20">
        <v>1</v>
      </c>
      <c r="V11" s="20">
        <v>2</v>
      </c>
      <c r="W11" s="20">
        <v>1</v>
      </c>
      <c r="X11" s="20">
        <v>1</v>
      </c>
      <c r="Y11" s="20">
        <v>1</v>
      </c>
      <c r="Z11" s="20">
        <v>1</v>
      </c>
      <c r="AA11" s="16">
        <f t="shared" si="1"/>
        <v>1.5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5"/>
      <c r="AH11" s="15"/>
    </row>
    <row r="12" spans="2:34" ht="15.75" x14ac:dyDescent="0.3">
      <c r="B12" s="37">
        <v>20231001</v>
      </c>
      <c r="C12" s="15" t="s">
        <v>252</v>
      </c>
      <c r="D12" s="15" t="str">
        <f>BASE!$D$2</f>
        <v>SOLUTION ARCHITECTURE</v>
      </c>
      <c r="E12" s="15" t="s">
        <v>212</v>
      </c>
      <c r="F12" s="15" t="s">
        <v>213</v>
      </c>
      <c r="G12" s="15" t="s">
        <v>194</v>
      </c>
      <c r="H12" s="15" t="s">
        <v>220</v>
      </c>
      <c r="I12" s="15" t="s">
        <v>221</v>
      </c>
      <c r="J12" s="19" t="s">
        <v>228</v>
      </c>
      <c r="K12" s="15" t="s">
        <v>248</v>
      </c>
      <c r="L12" s="15" t="s">
        <v>247</v>
      </c>
      <c r="M12" s="20">
        <v>2</v>
      </c>
      <c r="N12" s="20">
        <v>2</v>
      </c>
      <c r="O12" s="20">
        <v>3</v>
      </c>
      <c r="P12" s="20">
        <v>2</v>
      </c>
      <c r="Q12" s="20">
        <v>3</v>
      </c>
      <c r="R12" s="20">
        <v>1</v>
      </c>
      <c r="S12" s="20">
        <v>2</v>
      </c>
      <c r="T12" s="20">
        <v>3</v>
      </c>
      <c r="U12" s="20">
        <v>1</v>
      </c>
      <c r="V12" s="20">
        <v>3</v>
      </c>
      <c r="W12" s="20">
        <v>2</v>
      </c>
      <c r="X12" s="20">
        <v>1</v>
      </c>
      <c r="Y12" s="20">
        <v>2</v>
      </c>
      <c r="Z12" s="20">
        <v>1</v>
      </c>
      <c r="AA12" s="16">
        <f t="shared" si="1"/>
        <v>2</v>
      </c>
      <c r="AB12" s="20">
        <v>1</v>
      </c>
      <c r="AC12" s="20">
        <v>3</v>
      </c>
      <c r="AD12" s="20">
        <v>2</v>
      </c>
      <c r="AE12" s="20">
        <v>2</v>
      </c>
      <c r="AF12" s="20">
        <v>1</v>
      </c>
      <c r="AG12" s="25"/>
      <c r="AH12" s="15"/>
    </row>
    <row r="13" spans="2:34" ht="15.75" x14ac:dyDescent="0.3">
      <c r="B13" s="37">
        <v>20231001</v>
      </c>
      <c r="C13" s="15" t="s">
        <v>252</v>
      </c>
      <c r="D13" s="15" t="str">
        <f>BASE!$D$2</f>
        <v>SOLUTION ARCHITECTURE</v>
      </c>
      <c r="E13" s="15" t="s">
        <v>223</v>
      </c>
      <c r="F13" s="15" t="s">
        <v>224</v>
      </c>
      <c r="G13" s="15" t="s">
        <v>194</v>
      </c>
      <c r="H13" s="15" t="s">
        <v>225</v>
      </c>
      <c r="I13" s="15" t="s">
        <v>226</v>
      </c>
      <c r="J13" s="19" t="s">
        <v>228</v>
      </c>
      <c r="K13" s="15" t="s">
        <v>249</v>
      </c>
      <c r="L13" s="15" t="s">
        <v>247</v>
      </c>
      <c r="M13" s="20">
        <v>2</v>
      </c>
      <c r="N13" s="20">
        <v>2</v>
      </c>
      <c r="O13" s="20">
        <v>1</v>
      </c>
      <c r="P13" s="20">
        <v>2</v>
      </c>
      <c r="Q13" s="20">
        <v>2</v>
      </c>
      <c r="R13" s="20">
        <v>2</v>
      </c>
      <c r="S13" s="20">
        <v>2</v>
      </c>
      <c r="T13" s="20">
        <v>2</v>
      </c>
      <c r="U13" s="20">
        <v>1</v>
      </c>
      <c r="V13" s="20">
        <v>1</v>
      </c>
      <c r="W13" s="20">
        <v>2</v>
      </c>
      <c r="X13" s="20">
        <v>1</v>
      </c>
      <c r="Y13" s="20">
        <v>1</v>
      </c>
      <c r="Z13" s="20">
        <v>2</v>
      </c>
      <c r="AA13" s="16">
        <f t="shared" si="1"/>
        <v>1.6428571428571428</v>
      </c>
      <c r="AB13" s="20">
        <v>1</v>
      </c>
      <c r="AC13" s="20">
        <v>3</v>
      </c>
      <c r="AD13" s="20">
        <v>2</v>
      </c>
      <c r="AE13" s="20">
        <v>3</v>
      </c>
      <c r="AF13" s="20">
        <v>1</v>
      </c>
      <c r="AG13" s="25"/>
      <c r="AH13" s="15"/>
    </row>
  </sheetData>
  <autoFilter ref="B5:AH13" xr:uid="{2ED88BBE-68D4-4422-9D77-F912C8DF9538}"/>
  <mergeCells count="2">
    <mergeCell ref="M3:AA3"/>
    <mergeCell ref="AB3:AE3"/>
  </mergeCells>
  <phoneticPr fontId="7" type="noConversion"/>
  <conditionalFormatting sqref="M6:Z13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6:AG13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6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14</v>
      </c>
      <c r="B1" t="s" vm="3">
        <v>35</v>
      </c>
    </row>
    <row r="2" spans="1:3" x14ac:dyDescent="0.25">
      <c r="A2" s="2" t="s">
        <v>2</v>
      </c>
      <c r="B2" t="s" vm="1">
        <v>35</v>
      </c>
    </row>
    <row r="4" spans="1:3" x14ac:dyDescent="0.25">
      <c r="A4" s="2" t="s">
        <v>41</v>
      </c>
      <c r="C4" s="2" t="s">
        <v>3</v>
      </c>
    </row>
    <row r="5" spans="1:3" ht="32.25" x14ac:dyDescent="0.25">
      <c r="A5" s="2" t="s">
        <v>7</v>
      </c>
      <c r="B5" s="2" t="s">
        <v>13</v>
      </c>
      <c r="C5" s="7" t="s">
        <v>229</v>
      </c>
    </row>
    <row r="6" spans="1:3" x14ac:dyDescent="0.25">
      <c r="A6" t="s">
        <v>6</v>
      </c>
      <c r="B6" t="s">
        <v>197</v>
      </c>
      <c r="C6">
        <v>2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23</v>
      </c>
    </row>
    <row r="4" spans="1:20" x14ac:dyDescent="0.25">
      <c r="A4" s="2" t="s">
        <v>41</v>
      </c>
      <c r="B4" s="2" t="s">
        <v>26</v>
      </c>
    </row>
    <row r="5" spans="1:20" ht="164.25" x14ac:dyDescent="0.25">
      <c r="A5" s="2" t="s">
        <v>25</v>
      </c>
      <c r="B5" s="7" t="s">
        <v>55</v>
      </c>
      <c r="C5" s="7" t="s">
        <v>54</v>
      </c>
      <c r="D5" s="7" t="s">
        <v>168</v>
      </c>
      <c r="E5" s="7" t="s">
        <v>169</v>
      </c>
      <c r="F5" s="7" t="s">
        <v>165</v>
      </c>
      <c r="G5" s="7" t="s">
        <v>167</v>
      </c>
      <c r="H5" s="7" t="s">
        <v>170</v>
      </c>
      <c r="I5" s="7" t="s">
        <v>171</v>
      </c>
      <c r="J5" s="7" t="s">
        <v>166</v>
      </c>
      <c r="K5" s="7" t="s">
        <v>172</v>
      </c>
      <c r="L5" s="7" t="s">
        <v>173</v>
      </c>
      <c r="M5" s="7" t="s">
        <v>158</v>
      </c>
      <c r="N5" s="7" t="s">
        <v>159</v>
      </c>
      <c r="O5" s="7" t="s">
        <v>160</v>
      </c>
      <c r="P5" s="7" t="s">
        <v>161</v>
      </c>
      <c r="Q5" s="7" t="s">
        <v>162</v>
      </c>
      <c r="R5" s="7" t="s">
        <v>163</v>
      </c>
      <c r="S5" s="7" t="s">
        <v>164</v>
      </c>
      <c r="T5" s="7" t="s">
        <v>157</v>
      </c>
    </row>
    <row r="6" spans="1:20" x14ac:dyDescent="0.25">
      <c r="A6" s="5" t="s">
        <v>76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130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89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99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77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90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91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94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64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150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98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122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133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148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75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104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59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101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103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112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137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129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102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155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151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60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113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114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153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125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69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82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134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70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81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119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118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67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124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138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68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87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152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116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88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65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121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131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144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132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85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71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136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66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110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72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93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92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120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61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105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135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57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64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69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72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61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73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62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58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154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83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73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123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126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74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62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63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95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142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140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80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86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58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177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176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180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178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175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179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108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109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149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141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147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146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78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111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145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79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106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107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156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96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139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100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97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117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174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76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59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113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67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87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65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108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78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106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96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127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83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84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127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128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143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25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25">
      <c r="A4" s="5" t="s">
        <v>76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130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89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99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77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90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91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94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64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150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98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122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133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148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75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104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59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101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103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112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137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129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102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155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151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60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113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114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153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125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69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82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134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70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81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119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118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67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124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138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68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87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152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116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88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65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121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131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144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132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85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71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136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66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110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72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93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92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120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61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105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135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57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64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69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72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61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73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62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58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154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83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73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115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123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126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74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62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63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95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142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140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80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86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58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177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176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180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178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175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179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108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109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149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141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147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146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78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111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145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79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106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107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156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96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139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100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97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117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174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76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59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113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67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87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65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108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78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106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96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127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83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84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127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128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143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2023-11-07T16:16:00Z</dcterms:modified>
</cp:coreProperties>
</file>