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lin\Documents\GitHub\budget-app\blb_content\Design\"/>
    </mc:Choice>
  </mc:AlternateContent>
  <xr:revisionPtr revIDLastSave="0" documentId="13_ncr:1_{5028FA54-8654-4083-837A-A69A16C0D882}" xr6:coauthVersionLast="47" xr6:coauthVersionMax="47" xr10:uidLastSave="{00000000-0000-0000-0000-000000000000}"/>
  <bookViews>
    <workbookView xWindow="28680" yWindow="-120" windowWidth="29040" windowHeight="15840" tabRatio="904" activeTab="3" xr2:uid="{00000000-000D-0000-FFFF-FFFF00000000}"/>
  </bookViews>
  <sheets>
    <sheet name="Sidebar" sheetId="24" r:id="rId1"/>
    <sheet name="Summary" sheetId="3" r:id="rId2"/>
    <sheet name="2019_Overview" sheetId="1" r:id="rId3"/>
    <sheet name="Income" sheetId="2" r:id="rId4"/>
    <sheet name="PayCheck 1" sheetId="25" r:id="rId5"/>
    <sheet name="Paycheck Tabular" sheetId="26" r:id="rId6"/>
    <sheet name="Savings &amp; Tithe" sheetId="4" r:id="rId7"/>
    <sheet name="Rent &amp; Bills" sheetId="5" r:id="rId8"/>
    <sheet name="Expense Report" sheetId="6" r:id="rId9"/>
    <sheet name="January" sheetId="7" r:id="rId10"/>
    <sheet name="February" sheetId="8" r:id="rId11"/>
    <sheet name="March " sheetId="9" r:id="rId12"/>
    <sheet name="April " sheetId="14" r:id="rId13"/>
    <sheet name="May" sheetId="15" r:id="rId14"/>
    <sheet name="June" sheetId="16" r:id="rId15"/>
    <sheet name="July" sheetId="17" r:id="rId16"/>
    <sheet name="August" sheetId="18" r:id="rId17"/>
    <sheet name="September" sheetId="19" r:id="rId18"/>
    <sheet name="October" sheetId="20" r:id="rId19"/>
    <sheet name="November" sheetId="21" r:id="rId20"/>
    <sheet name="December" sheetId="22" r:id="rId21"/>
  </sheets>
  <externalReferences>
    <externalReference r:id="rId22"/>
  </externalReferences>
  <definedNames>
    <definedName name="expand_transaction_from_arrow_26" localSheetId="17">September!$J$76</definedName>
    <definedName name="expand_transaction_from_arrow_27" localSheetId="17">September!$J$75</definedName>
    <definedName name="expand_transaction_from_arrow_28" localSheetId="17">September!$J$74</definedName>
    <definedName name="expand_transaction_from_arrow_29" localSheetId="17">September!$J$73</definedName>
    <definedName name="expand_transaction_from_arrow_30" localSheetId="17">September!$J$72</definedName>
    <definedName name="expand_transaction_from_arrow_31" localSheetId="17">September!$J$71</definedName>
    <definedName name="expand_transaction_from_arrow_32" localSheetId="17">September!$J$70</definedName>
    <definedName name="expand_transaction_from_arrow_33" localSheetId="17">September!$J$69</definedName>
    <definedName name="expand_transaction_from_arrow_34" localSheetId="17">September!$J$68</definedName>
    <definedName name="expand_transaction_from_description_26" localSheetId="17">September!$K$76</definedName>
    <definedName name="expand_transaction_from_description_27" localSheetId="17">September!$K$75</definedName>
    <definedName name="expand_transaction_from_description_28" localSheetId="17">September!$K$74</definedName>
    <definedName name="expand_transaction_from_description_29" localSheetId="17">September!$K$73</definedName>
    <definedName name="expand_transaction_from_description_30" localSheetId="17">September!$K$72</definedName>
    <definedName name="expand_transaction_from_description_31" localSheetId="17">September!$K$71</definedName>
    <definedName name="expand_transaction_from_description_32" localSheetId="17">September!$K$70</definedName>
    <definedName name="expand_transaction_from_description_33" localSheetId="17">September!$K$69</definedName>
    <definedName name="expand_transaction_from_description_34" localSheetId="17">September!$K$68</definedName>
    <definedName name="FederalTaxTable">'[1]Simple Tax Forecast Connected'!$E$11:$H$17</definedName>
    <definedName name="StateTaxTable">'[1]Simple Tax Forecast Connected'!$E$20:$H$25</definedName>
    <definedName name="TaxableIncome">'[1]Simple Tax Forecast Connected'!$B$24</definedName>
    <definedName name="TaxableIncomeState">'[1]Simple Tax Forecast Connected'!$B$25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25" l="1"/>
  <c r="AG3" i="25"/>
  <c r="AG4" i="25"/>
  <c r="AB5" i="25"/>
  <c r="AF5" i="25" s="1"/>
  <c r="AG5" i="25" s="1"/>
  <c r="AG6" i="25" l="1"/>
  <c r="K3" i="26" l="1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" i="26"/>
  <c r="Y33" i="25"/>
  <c r="X33" i="25"/>
  <c r="W33" i="25"/>
  <c r="V33" i="25"/>
  <c r="U33" i="25"/>
  <c r="T33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Y31" i="25"/>
  <c r="V31" i="25"/>
  <c r="U31" i="25"/>
  <c r="R31" i="25"/>
  <c r="Q31" i="25"/>
  <c r="N31" i="25"/>
  <c r="M31" i="25"/>
  <c r="J31" i="25"/>
  <c r="I31" i="25"/>
  <c r="F31" i="25"/>
  <c r="E31" i="25"/>
  <c r="Y30" i="25"/>
  <c r="X30" i="25"/>
  <c r="W30" i="25"/>
  <c r="V30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Y35" i="25"/>
  <c r="V35" i="25"/>
  <c r="U35" i="25"/>
  <c r="R35" i="25"/>
  <c r="Q35" i="25"/>
  <c r="N35" i="25"/>
  <c r="M35" i="25"/>
  <c r="J35" i="25"/>
  <c r="I35" i="25"/>
  <c r="F35" i="25"/>
  <c r="E35" i="25"/>
  <c r="Z16" i="25"/>
  <c r="Y14" i="25"/>
  <c r="X14" i="25"/>
  <c r="X31" i="25" s="1"/>
  <c r="W14" i="25"/>
  <c r="W31" i="25" s="1"/>
  <c r="V14" i="25"/>
  <c r="U14" i="25"/>
  <c r="T14" i="25"/>
  <c r="T31" i="25" s="1"/>
  <c r="S14" i="25"/>
  <c r="S31" i="25" s="1"/>
  <c r="R14" i="25"/>
  <c r="Q14" i="25"/>
  <c r="P14" i="25"/>
  <c r="P31" i="25" s="1"/>
  <c r="O14" i="25"/>
  <c r="O31" i="25" s="1"/>
  <c r="N14" i="25"/>
  <c r="M14" i="25"/>
  <c r="L14" i="25"/>
  <c r="L31" i="25" s="1"/>
  <c r="K14" i="25"/>
  <c r="K31" i="25" s="1"/>
  <c r="J14" i="25"/>
  <c r="I14" i="25"/>
  <c r="H14" i="25"/>
  <c r="H31" i="25" s="1"/>
  <c r="G14" i="25"/>
  <c r="G31" i="25" s="1"/>
  <c r="F14" i="25"/>
  <c r="E14" i="25"/>
  <c r="D14" i="25"/>
  <c r="D31" i="25" s="1"/>
  <c r="C14" i="25"/>
  <c r="C31" i="25" s="1"/>
  <c r="B14" i="25"/>
  <c r="Z14" i="25" s="1"/>
  <c r="Z13" i="25"/>
  <c r="Z12" i="25"/>
  <c r="Z11" i="25"/>
  <c r="Y8" i="25"/>
  <c r="Y25" i="25" s="1"/>
  <c r="X8" i="25"/>
  <c r="X25" i="25" s="1"/>
  <c r="W8" i="25"/>
  <c r="W25" i="25" s="1"/>
  <c r="V8" i="25"/>
  <c r="V25" i="25" s="1"/>
  <c r="U8" i="25"/>
  <c r="U25" i="25" s="1"/>
  <c r="T8" i="25"/>
  <c r="T25" i="25" s="1"/>
  <c r="S8" i="25"/>
  <c r="S25" i="25" s="1"/>
  <c r="R8" i="25"/>
  <c r="R25" i="25" s="1"/>
  <c r="Q8" i="25"/>
  <c r="Q25" i="25" s="1"/>
  <c r="P8" i="25"/>
  <c r="P25" i="25" s="1"/>
  <c r="O8" i="25"/>
  <c r="O25" i="25" s="1"/>
  <c r="N8" i="25"/>
  <c r="N25" i="25" s="1"/>
  <c r="M8" i="25"/>
  <c r="M25" i="25" s="1"/>
  <c r="L8" i="25"/>
  <c r="L25" i="25" s="1"/>
  <c r="K8" i="25"/>
  <c r="K25" i="25" s="1"/>
  <c r="J8" i="25"/>
  <c r="J25" i="25" s="1"/>
  <c r="I8" i="25"/>
  <c r="I25" i="25" s="1"/>
  <c r="H8" i="25"/>
  <c r="H25" i="25" s="1"/>
  <c r="G8" i="25"/>
  <c r="G25" i="25" s="1"/>
  <c r="F8" i="25"/>
  <c r="F25" i="25" s="1"/>
  <c r="E8" i="25"/>
  <c r="E25" i="25" s="1"/>
  <c r="D8" i="25"/>
  <c r="D25" i="25" s="1"/>
  <c r="C8" i="25"/>
  <c r="C25" i="25" s="1"/>
  <c r="B8" i="25"/>
  <c r="Z7" i="25"/>
  <c r="Z6" i="25"/>
  <c r="Z5" i="25"/>
  <c r="Z8" i="25" l="1"/>
  <c r="B30" i="25"/>
  <c r="B29" i="25"/>
  <c r="B28" i="25"/>
  <c r="B25" i="25"/>
  <c r="B24" i="25"/>
  <c r="B23" i="25"/>
  <c r="B22" i="25"/>
  <c r="B35" i="25"/>
  <c r="Z2" i="25"/>
  <c r="Z31" i="25" s="1"/>
  <c r="B33" i="25"/>
  <c r="B31" i="25"/>
  <c r="Z33" i="25"/>
  <c r="Z28" i="25"/>
  <c r="Z22" i="25"/>
  <c r="C35" i="25"/>
  <c r="G35" i="25"/>
  <c r="K35" i="25"/>
  <c r="O35" i="25"/>
  <c r="S35" i="25"/>
  <c r="W35" i="25"/>
  <c r="D35" i="25"/>
  <c r="H35" i="25"/>
  <c r="L35" i="25"/>
  <c r="P35" i="25"/>
  <c r="T35" i="25"/>
  <c r="X35" i="25"/>
  <c r="Z30" i="25" l="1"/>
  <c r="Z24" i="25"/>
  <c r="Z25" i="25"/>
  <c r="Z23" i="25"/>
  <c r="Z29" i="25"/>
  <c r="Z18" i="25"/>
  <c r="Z35" i="25" s="1"/>
  <c r="C33" i="5" l="1"/>
  <c r="B33" i="5"/>
  <c r="I14" i="6"/>
  <c r="C14" i="6"/>
  <c r="B14" i="6"/>
  <c r="D14" i="6"/>
  <c r="E14" i="6"/>
  <c r="F14" i="6"/>
  <c r="G14" i="6"/>
  <c r="H14" i="6"/>
  <c r="J14" i="6"/>
  <c r="K14" i="6"/>
  <c r="L14" i="6"/>
  <c r="M14" i="6"/>
  <c r="C24" i="5"/>
  <c r="D24" i="5"/>
  <c r="E24" i="5"/>
  <c r="F24" i="5"/>
  <c r="G24" i="5"/>
  <c r="H24" i="5"/>
  <c r="I24" i="5"/>
  <c r="J24" i="5"/>
  <c r="K24" i="5"/>
  <c r="L24" i="5"/>
  <c r="M24" i="5"/>
  <c r="B24" i="5"/>
  <c r="C6" i="5"/>
  <c r="D6" i="5"/>
  <c r="E6" i="5"/>
  <c r="F6" i="5"/>
  <c r="G6" i="5"/>
  <c r="H6" i="5"/>
  <c r="I6" i="5"/>
  <c r="I28" i="5" s="1"/>
  <c r="J6" i="5"/>
  <c r="K6" i="5"/>
  <c r="L6" i="5"/>
  <c r="M6" i="5"/>
  <c r="B6" i="5"/>
  <c r="J28" i="5" l="1"/>
  <c r="F28" i="5"/>
  <c r="E28" i="5"/>
  <c r="L28" i="5"/>
  <c r="H28" i="5"/>
  <c r="D28" i="5"/>
  <c r="M28" i="5"/>
  <c r="K28" i="5"/>
  <c r="G28" i="5"/>
  <c r="C28" i="5"/>
  <c r="B28" i="5"/>
  <c r="B11" i="1" s="1"/>
  <c r="O14" i="6"/>
  <c r="N14" i="6"/>
  <c r="B12" i="3"/>
  <c r="B38" i="4"/>
  <c r="N10" i="4"/>
  <c r="B8" i="2" l="1"/>
  <c r="C16" i="2"/>
  <c r="D16" i="2"/>
  <c r="E16" i="2"/>
  <c r="E4" i="4" s="1"/>
  <c r="F16" i="2"/>
  <c r="G16" i="2"/>
  <c r="H16" i="2"/>
  <c r="I16" i="2"/>
  <c r="J16" i="2"/>
  <c r="K16" i="2"/>
  <c r="L16" i="2"/>
  <c r="B16" i="2"/>
  <c r="B2" i="4" s="1"/>
  <c r="G4" i="4" l="1"/>
  <c r="G2" i="4"/>
  <c r="G5" i="4"/>
  <c r="C4" i="4"/>
  <c r="C2" i="4"/>
  <c r="C5" i="4"/>
  <c r="J6" i="4"/>
  <c r="J6" i="1" s="1"/>
  <c r="J5" i="4"/>
  <c r="J2" i="4"/>
  <c r="I6" i="4"/>
  <c r="I6" i="1" s="1"/>
  <c r="I5" i="4"/>
  <c r="I2" i="4"/>
  <c r="E6" i="4"/>
  <c r="E6" i="1" s="1"/>
  <c r="E5" i="4"/>
  <c r="E2" i="4"/>
  <c r="L6" i="4"/>
  <c r="L6" i="1" s="1"/>
  <c r="L5" i="4"/>
  <c r="L2" i="4"/>
  <c r="H4" i="4"/>
  <c r="H5" i="4"/>
  <c r="H2" i="4"/>
  <c r="D4" i="4"/>
  <c r="D5" i="4"/>
  <c r="D2" i="4"/>
  <c r="K6" i="4"/>
  <c r="K6" i="1" s="1"/>
  <c r="K2" i="4"/>
  <c r="K5" i="4"/>
  <c r="F6" i="4"/>
  <c r="F6" i="1" s="1"/>
  <c r="F5" i="4"/>
  <c r="F2" i="4"/>
  <c r="B4" i="4"/>
  <c r="B5" i="4"/>
  <c r="B7" i="1" s="1"/>
  <c r="H6" i="4"/>
  <c r="H6" i="1" s="1"/>
  <c r="D6" i="4"/>
  <c r="D6" i="1" s="1"/>
  <c r="L4" i="4"/>
  <c r="I4" i="4"/>
  <c r="C6" i="4"/>
  <c r="C6" i="1" s="1"/>
  <c r="F4" i="4"/>
  <c r="G6" i="4"/>
  <c r="G6" i="1" s="1"/>
  <c r="K4" i="4"/>
  <c r="J4" i="4"/>
  <c r="N37" i="4"/>
  <c r="N35" i="4"/>
  <c r="N18" i="4"/>
  <c r="N33" i="4"/>
  <c r="N15" i="4"/>
  <c r="N22" i="4"/>
  <c r="N29" i="4"/>
  <c r="N23" i="4"/>
  <c r="N27" i="4"/>
  <c r="N17" i="4"/>
  <c r="N16" i="4"/>
  <c r="N12" i="4"/>
  <c r="N32" i="4"/>
  <c r="I7" i="1" l="1"/>
  <c r="M12" i="6" l="1"/>
  <c r="M16" i="2" l="1"/>
  <c r="J58" i="19"/>
  <c r="M5" i="4" l="1"/>
  <c r="M2" i="4"/>
  <c r="M6" i="4"/>
  <c r="M6" i="1" s="1"/>
  <c r="M4" i="4"/>
  <c r="G91" i="18" l="1"/>
  <c r="N30" i="4"/>
  <c r="G73" i="17" l="1"/>
  <c r="N26" i="4" l="1"/>
  <c r="N36" i="4"/>
  <c r="G9" i="6"/>
  <c r="N13" i="4" l="1"/>
  <c r="N21" i="4" l="1"/>
  <c r="C7" i="1" l="1"/>
  <c r="D7" i="1"/>
  <c r="E7" i="1"/>
  <c r="N2" i="4"/>
  <c r="K7" i="1" l="1"/>
  <c r="G7" i="1"/>
  <c r="J7" i="1"/>
  <c r="M7" i="1"/>
  <c r="L7" i="1"/>
  <c r="H7" i="1"/>
  <c r="F5" i="1" l="1"/>
  <c r="F7" i="1"/>
  <c r="B10" i="3"/>
  <c r="P7" i="1" l="1"/>
  <c r="G64" i="22" l="1"/>
  <c r="M20" i="6" s="1"/>
  <c r="M15" i="1" s="1"/>
  <c r="G78" i="21"/>
  <c r="L20" i="6" s="1"/>
  <c r="L15" i="1" s="1"/>
  <c r="G72" i="20"/>
  <c r="K20" i="6" s="1"/>
  <c r="K15" i="1" s="1"/>
  <c r="G81" i="19"/>
  <c r="J20" i="6" s="1"/>
  <c r="J15" i="1" s="1"/>
  <c r="H20" i="6"/>
  <c r="H15" i="1" s="1"/>
  <c r="G85" i="16"/>
  <c r="G20" i="6" s="1"/>
  <c r="G15" i="1" s="1"/>
  <c r="G89" i="15"/>
  <c r="F20" i="6" s="1"/>
  <c r="F15" i="1" s="1"/>
  <c r="G82" i="7"/>
  <c r="B20" i="6" s="1"/>
  <c r="B15" i="1" s="1"/>
  <c r="C16" i="6"/>
  <c r="G67" i="14"/>
  <c r="E20" i="6" s="1"/>
  <c r="G83" i="9"/>
  <c r="D20" i="6" s="1"/>
  <c r="M16" i="6"/>
  <c r="L16" i="6"/>
  <c r="K16" i="6"/>
  <c r="J16" i="6"/>
  <c r="I16" i="6"/>
  <c r="H16" i="6"/>
  <c r="G16" i="6"/>
  <c r="F16" i="6"/>
  <c r="E16" i="6"/>
  <c r="D16" i="6"/>
  <c r="B16" i="6"/>
  <c r="M13" i="6"/>
  <c r="L13" i="6"/>
  <c r="K13" i="6"/>
  <c r="J13" i="6"/>
  <c r="I13" i="6"/>
  <c r="H13" i="6"/>
  <c r="G13" i="6"/>
  <c r="F13" i="6"/>
  <c r="E13" i="6"/>
  <c r="D13" i="6"/>
  <c r="C13" i="6"/>
  <c r="B13" i="6"/>
  <c r="M8" i="6"/>
  <c r="L8" i="6"/>
  <c r="K8" i="6"/>
  <c r="J8" i="6"/>
  <c r="I8" i="6"/>
  <c r="H8" i="6"/>
  <c r="G8" i="6"/>
  <c r="F8" i="6"/>
  <c r="E8" i="6"/>
  <c r="D8" i="6"/>
  <c r="C8" i="6"/>
  <c r="B8" i="6"/>
  <c r="M7" i="6"/>
  <c r="L7" i="6"/>
  <c r="K7" i="6"/>
  <c r="J7" i="6"/>
  <c r="I7" i="6"/>
  <c r="H7" i="6"/>
  <c r="G7" i="6"/>
  <c r="F7" i="6"/>
  <c r="E7" i="6"/>
  <c r="D7" i="6"/>
  <c r="C7" i="6"/>
  <c r="B7" i="6"/>
  <c r="L12" i="6"/>
  <c r="K12" i="6"/>
  <c r="J12" i="6"/>
  <c r="I12" i="6"/>
  <c r="H12" i="6"/>
  <c r="G12" i="6"/>
  <c r="F12" i="6"/>
  <c r="E12" i="6"/>
  <c r="D12" i="6"/>
  <c r="C12" i="6"/>
  <c r="B12" i="6"/>
  <c r="M10" i="6"/>
  <c r="L10" i="6"/>
  <c r="K10" i="6"/>
  <c r="J10" i="6"/>
  <c r="I10" i="6"/>
  <c r="H10" i="6"/>
  <c r="G10" i="6"/>
  <c r="F10" i="6"/>
  <c r="E10" i="6"/>
  <c r="D10" i="6"/>
  <c r="C10" i="6"/>
  <c r="B10" i="6"/>
  <c r="M15" i="6"/>
  <c r="L15" i="6"/>
  <c r="K15" i="6"/>
  <c r="J15" i="6"/>
  <c r="H15" i="6"/>
  <c r="G15" i="6"/>
  <c r="F15" i="6"/>
  <c r="E15" i="6"/>
  <c r="D15" i="6"/>
  <c r="C15" i="6"/>
  <c r="B15" i="6"/>
  <c r="M6" i="6"/>
  <c r="L6" i="6"/>
  <c r="K6" i="6"/>
  <c r="J6" i="6"/>
  <c r="I6" i="6"/>
  <c r="H6" i="6"/>
  <c r="G6" i="6"/>
  <c r="F6" i="6"/>
  <c r="E6" i="6"/>
  <c r="D6" i="6"/>
  <c r="C6" i="6"/>
  <c r="B6" i="6"/>
  <c r="M11" i="6"/>
  <c r="L11" i="6"/>
  <c r="K11" i="6"/>
  <c r="J11" i="6"/>
  <c r="I11" i="6"/>
  <c r="H11" i="6"/>
  <c r="G11" i="6"/>
  <c r="F11" i="6"/>
  <c r="E11" i="6"/>
  <c r="D11" i="6"/>
  <c r="C11" i="6"/>
  <c r="B11" i="6"/>
  <c r="M9" i="6"/>
  <c r="L9" i="6"/>
  <c r="K9" i="6"/>
  <c r="J9" i="6"/>
  <c r="I9" i="6"/>
  <c r="H9" i="6"/>
  <c r="F9" i="6"/>
  <c r="E9" i="6"/>
  <c r="D9" i="6"/>
  <c r="C9" i="6"/>
  <c r="B9" i="6"/>
  <c r="M5" i="6"/>
  <c r="L5" i="6"/>
  <c r="K5" i="6"/>
  <c r="J5" i="6"/>
  <c r="I5" i="6"/>
  <c r="H5" i="6"/>
  <c r="G5" i="6"/>
  <c r="F5" i="6"/>
  <c r="E5" i="6"/>
  <c r="D5" i="6"/>
  <c r="B5" i="6"/>
  <c r="M4" i="6"/>
  <c r="L4" i="6"/>
  <c r="K4" i="6"/>
  <c r="J4" i="6"/>
  <c r="I4" i="6"/>
  <c r="H4" i="6"/>
  <c r="G4" i="6"/>
  <c r="F4" i="6"/>
  <c r="E4" i="6"/>
  <c r="D4" i="6"/>
  <c r="C4" i="6"/>
  <c r="B4" i="6"/>
  <c r="M38" i="4"/>
  <c r="L38" i="4"/>
  <c r="K38" i="4"/>
  <c r="J38" i="4"/>
  <c r="I38" i="4"/>
  <c r="H38" i="4"/>
  <c r="G38" i="4"/>
  <c r="F38" i="4"/>
  <c r="E38" i="4"/>
  <c r="D38" i="4"/>
  <c r="C38" i="4"/>
  <c r="N19" i="4"/>
  <c r="N25" i="4"/>
  <c r="N31" i="4"/>
  <c r="N20" i="4"/>
  <c r="N11" i="4"/>
  <c r="N24" i="4"/>
  <c r="N28" i="4"/>
  <c r="N34" i="4"/>
  <c r="N14" i="4"/>
  <c r="N16" i="2"/>
  <c r="K5" i="1"/>
  <c r="H5" i="1"/>
  <c r="G5" i="1"/>
  <c r="E5" i="1"/>
  <c r="C5" i="1"/>
  <c r="N8" i="2"/>
  <c r="M8" i="2"/>
  <c r="M2" i="1" s="1"/>
  <c r="L8" i="2"/>
  <c r="L2" i="1" s="1"/>
  <c r="K8" i="2"/>
  <c r="K2" i="1" s="1"/>
  <c r="J8" i="2"/>
  <c r="J2" i="1" s="1"/>
  <c r="I8" i="2"/>
  <c r="I2" i="1" s="1"/>
  <c r="H8" i="2"/>
  <c r="H2" i="1" s="1"/>
  <c r="G8" i="2"/>
  <c r="G2" i="1" s="1"/>
  <c r="F8" i="2"/>
  <c r="F2" i="1" s="1"/>
  <c r="E8" i="2"/>
  <c r="E2" i="1" s="1"/>
  <c r="D8" i="2"/>
  <c r="D2" i="1" s="1"/>
  <c r="C8" i="2"/>
  <c r="C2" i="1" s="1"/>
  <c r="B5" i="3"/>
  <c r="L3" i="1"/>
  <c r="B11" i="3"/>
  <c r="O4" i="6" l="1"/>
  <c r="N4" i="6"/>
  <c r="D11" i="1"/>
  <c r="G67" i="8"/>
  <c r="C20" i="6" s="1"/>
  <c r="E11" i="1"/>
  <c r="C5" i="6"/>
  <c r="O5" i="6" s="1"/>
  <c r="O7" i="6"/>
  <c r="F11" i="1"/>
  <c r="J11" i="1"/>
  <c r="H11" i="1"/>
  <c r="L11" i="1"/>
  <c r="I11" i="1"/>
  <c r="M11" i="1"/>
  <c r="G11" i="1"/>
  <c r="K11" i="1"/>
  <c r="C11" i="1"/>
  <c r="I20" i="6"/>
  <c r="I15" i="1" s="1"/>
  <c r="O9" i="6"/>
  <c r="O11" i="6"/>
  <c r="O6" i="6"/>
  <c r="O15" i="6"/>
  <c r="O10" i="6"/>
  <c r="O12" i="6"/>
  <c r="O8" i="6"/>
  <c r="O13" i="6"/>
  <c r="O16" i="6"/>
  <c r="E15" i="1"/>
  <c r="C15" i="1"/>
  <c r="B5" i="1"/>
  <c r="B6" i="3"/>
  <c r="N38" i="4"/>
  <c r="B2" i="1"/>
  <c r="P2" i="1" s="1"/>
  <c r="L5" i="1"/>
  <c r="L9" i="1" s="1"/>
  <c r="I5" i="1"/>
  <c r="H3" i="1"/>
  <c r="H9" i="1" s="1"/>
  <c r="M5" i="1"/>
  <c r="M3" i="1"/>
  <c r="I3" i="1"/>
  <c r="B7" i="3"/>
  <c r="E3" i="1"/>
  <c r="E9" i="1" s="1"/>
  <c r="J5" i="1"/>
  <c r="F3" i="1"/>
  <c r="F9" i="1" s="1"/>
  <c r="J3" i="1"/>
  <c r="G3" i="1"/>
  <c r="K3" i="1"/>
  <c r="C3" i="1"/>
  <c r="D3" i="1"/>
  <c r="N15" i="6"/>
  <c r="N9" i="6"/>
  <c r="D15" i="1"/>
  <c r="N6" i="6"/>
  <c r="N12" i="6"/>
  <c r="N16" i="6"/>
  <c r="N8" i="6"/>
  <c r="N11" i="6"/>
  <c r="N10" i="6"/>
  <c r="N7" i="6"/>
  <c r="N13" i="6"/>
  <c r="N5" i="6" l="1"/>
  <c r="F13" i="1"/>
  <c r="G18" i="1"/>
  <c r="K18" i="1"/>
  <c r="B3" i="1"/>
  <c r="P11" i="1"/>
  <c r="B6" i="4"/>
  <c r="I18" i="1"/>
  <c r="P15" i="1"/>
  <c r="B13" i="3"/>
  <c r="C18" i="1"/>
  <c r="E18" i="1"/>
  <c r="C9" i="1"/>
  <c r="C13" i="1" s="1"/>
  <c r="K9" i="1"/>
  <c r="K13" i="1" s="1"/>
  <c r="M9" i="1"/>
  <c r="M13" i="1" s="1"/>
  <c r="H18" i="1"/>
  <c r="J9" i="1"/>
  <c r="J13" i="1" s="1"/>
  <c r="I9" i="1"/>
  <c r="I13" i="1" s="1"/>
  <c r="G9" i="1"/>
  <c r="G13" i="1" s="1"/>
  <c r="L18" i="1"/>
  <c r="F18" i="1"/>
  <c r="J18" i="1"/>
  <c r="M18" i="1"/>
  <c r="H13" i="1"/>
  <c r="L13" i="1"/>
  <c r="E13" i="1"/>
  <c r="D5" i="1"/>
  <c r="P5" i="1" s="1"/>
  <c r="B8" i="3"/>
  <c r="P3" i="1" l="1"/>
  <c r="B9" i="3"/>
  <c r="B6" i="1"/>
  <c r="P6" i="1" s="1"/>
  <c r="D9" i="1"/>
  <c r="D18" i="1"/>
  <c r="B9" i="1" l="1"/>
  <c r="B13" i="1" s="1"/>
  <c r="B18" i="1"/>
  <c r="N18" i="1" s="1"/>
  <c r="B14" i="3" s="1"/>
  <c r="D13" i="1"/>
  <c r="P9" i="1" l="1"/>
  <c r="P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Kolins</author>
  </authors>
  <commentList>
    <comment ref="M21" authorId="0" shapeId="0" xr:uid="{45FE6020-92F4-4DD3-A410-403D180B44C7}">
      <text>
        <r>
          <rPr>
            <b/>
            <sz val="9"/>
            <color indexed="81"/>
            <rFont val="Tahoma"/>
            <charset val="1"/>
          </rPr>
          <t>Michael Kolins:</t>
        </r>
        <r>
          <rPr>
            <sz val="9"/>
            <color indexed="81"/>
            <rFont val="Tahoma"/>
            <charset val="1"/>
          </rPr>
          <t xml:space="preserve">
will alst till DEC 2022
</t>
        </r>
      </text>
    </comment>
  </commentList>
</comments>
</file>

<file path=xl/sharedStrings.xml><?xml version="1.0" encoding="utf-8"?>
<sst xmlns="http://schemas.openxmlformats.org/spreadsheetml/2006/main" count="368" uniqueCount="149">
  <si>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</si>
  <si>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</si>
  <si>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</si>
  <si>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</si>
  <si>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</si>
  <si>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</si>
  <si>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</si>
  <si>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</si>
  <si>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</si>
  <si>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</si>
  <si>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</si>
  <si>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</si>
  <si>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</t>
  </si>
  <si>
    <t>Income After Tax</t>
  </si>
  <si>
    <t>Tithe</t>
  </si>
  <si>
    <t>Disposable Income</t>
  </si>
  <si>
    <t>Sum of Bills</t>
  </si>
  <si>
    <t>Discretionary Income</t>
  </si>
  <si>
    <t xml:space="preserve">Expenses </t>
  </si>
  <si>
    <t>AfterTax</t>
  </si>
  <si>
    <t>Save 20%</t>
  </si>
  <si>
    <t>Donate 10%</t>
  </si>
  <si>
    <t>After Tax Income</t>
  </si>
  <si>
    <t>Savings</t>
  </si>
  <si>
    <t>Bills</t>
  </si>
  <si>
    <t>Expenses</t>
  </si>
  <si>
    <t>Month</t>
  </si>
  <si>
    <t>Charity</t>
  </si>
  <si>
    <t>Total</t>
  </si>
  <si>
    <t>Source 1</t>
  </si>
  <si>
    <t>Source 2</t>
  </si>
  <si>
    <t>Source 3</t>
  </si>
  <si>
    <t>Source 4</t>
  </si>
  <si>
    <t>Day</t>
  </si>
  <si>
    <t>Expense</t>
  </si>
  <si>
    <t>Cost</t>
  </si>
  <si>
    <t>Expense Report</t>
  </si>
  <si>
    <t>Gas</t>
  </si>
  <si>
    <t>Category</t>
  </si>
  <si>
    <t>Expense Total</t>
  </si>
  <si>
    <t>Method</t>
  </si>
  <si>
    <t>Eating Out</t>
  </si>
  <si>
    <t>Entertainment</t>
  </si>
  <si>
    <t>Bills + Rent</t>
  </si>
  <si>
    <t>Go To Summary</t>
  </si>
  <si>
    <t>Overview</t>
  </si>
  <si>
    <t>Savings &amp; Giving</t>
  </si>
  <si>
    <t>Input Income</t>
  </si>
  <si>
    <t>Input Rent &amp; Bills</t>
  </si>
  <si>
    <t>January</t>
  </si>
  <si>
    <t xml:space="preserve">Bills </t>
  </si>
  <si>
    <t xml:space="preserve"> </t>
  </si>
  <si>
    <t>Bonus</t>
  </si>
  <si>
    <t>Donations</t>
  </si>
  <si>
    <t>Misc</t>
  </si>
  <si>
    <t>401(K)</t>
  </si>
  <si>
    <t>Bottom Line</t>
  </si>
  <si>
    <t>Home Improvement</t>
  </si>
  <si>
    <t>Groceries</t>
  </si>
  <si>
    <t>Gifts</t>
  </si>
  <si>
    <t>Personal Care</t>
  </si>
  <si>
    <t>Clothing</t>
  </si>
  <si>
    <t>Categories</t>
  </si>
  <si>
    <t>Car Care</t>
  </si>
  <si>
    <t>Professional Development</t>
  </si>
  <si>
    <t>Trip</t>
  </si>
  <si>
    <t>Title</t>
  </si>
  <si>
    <t>Average</t>
  </si>
  <si>
    <t>Travel</t>
  </si>
  <si>
    <t>Source 5</t>
  </si>
  <si>
    <t>Source 6</t>
  </si>
  <si>
    <t>Moving</t>
  </si>
  <si>
    <t>401K</t>
  </si>
  <si>
    <t>Trip Savings 5%</t>
  </si>
  <si>
    <t>`</t>
  </si>
  <si>
    <t>Savings Account</t>
  </si>
  <si>
    <t>Debit Card</t>
  </si>
  <si>
    <t>Chick Fil A</t>
  </si>
  <si>
    <t xml:space="preserve">Morgtage </t>
  </si>
  <si>
    <t>Principal</t>
  </si>
  <si>
    <t>Interestes</t>
  </si>
  <si>
    <t>Home insurance</t>
  </si>
  <si>
    <t>Property tax</t>
  </si>
  <si>
    <t>netflix</t>
  </si>
  <si>
    <t>prime</t>
  </si>
  <si>
    <t>electic bill</t>
  </si>
  <si>
    <t>water</t>
  </si>
  <si>
    <t>gym membership</t>
  </si>
  <si>
    <t>Rent/Home Payment</t>
  </si>
  <si>
    <t>Jan</t>
  </si>
  <si>
    <t>Cash Rewards</t>
  </si>
  <si>
    <t xml:space="preserve">Cash </t>
  </si>
  <si>
    <t>Venmo</t>
  </si>
  <si>
    <t>HEB</t>
  </si>
  <si>
    <t>groceries</t>
  </si>
  <si>
    <t>Shopping</t>
  </si>
  <si>
    <t>Speakers</t>
  </si>
  <si>
    <t xml:space="preserve">Speakers </t>
  </si>
  <si>
    <t>tire</t>
  </si>
  <si>
    <t>ties</t>
  </si>
  <si>
    <t xml:space="preserve">Bottom Line </t>
  </si>
  <si>
    <t>2021 Summary</t>
  </si>
  <si>
    <t>Budget Name</t>
  </si>
  <si>
    <t>Summary</t>
  </si>
  <si>
    <t>2021 Overview</t>
  </si>
  <si>
    <t>Charity/Giving/Tithe</t>
  </si>
  <si>
    <t>Expense Detail</t>
  </si>
  <si>
    <t xml:space="preserve"> - Month Breakdown</t>
  </si>
  <si>
    <t xml:space="preserve">Year  </t>
  </si>
  <si>
    <t>allows user to change year</t>
  </si>
  <si>
    <t xml:space="preserve">Janury_1 </t>
  </si>
  <si>
    <t>Janury_2</t>
  </si>
  <si>
    <t>February_1</t>
  </si>
  <si>
    <t>February_2</t>
  </si>
  <si>
    <t>March_1</t>
  </si>
  <si>
    <t>March_2</t>
  </si>
  <si>
    <t>April_1</t>
  </si>
  <si>
    <t>April_2</t>
  </si>
  <si>
    <t>May_1</t>
  </si>
  <si>
    <t>May_2</t>
  </si>
  <si>
    <t>June_1</t>
  </si>
  <si>
    <t>June_2</t>
  </si>
  <si>
    <t>July_1</t>
  </si>
  <si>
    <t>July_2</t>
  </si>
  <si>
    <t>August_1</t>
  </si>
  <si>
    <t>August_2</t>
  </si>
  <si>
    <t>September_1</t>
  </si>
  <si>
    <t>September_2</t>
  </si>
  <si>
    <t>October_1</t>
  </si>
  <si>
    <t>October_2</t>
  </si>
  <si>
    <t>November_1</t>
  </si>
  <si>
    <t>November_2</t>
  </si>
  <si>
    <t>December_1</t>
  </si>
  <si>
    <t>December_2</t>
  </si>
  <si>
    <t>Gross</t>
  </si>
  <si>
    <t>Taxes</t>
  </si>
  <si>
    <t>Fedreal</t>
  </si>
  <si>
    <t>Social Security</t>
  </si>
  <si>
    <t>Medicare</t>
  </si>
  <si>
    <t xml:space="preserve">Benefits </t>
  </si>
  <si>
    <t>Health</t>
  </si>
  <si>
    <t>Medical</t>
  </si>
  <si>
    <t>Dental</t>
  </si>
  <si>
    <t>Retirement</t>
  </si>
  <si>
    <t xml:space="preserve">Net </t>
  </si>
  <si>
    <t>Paycheck</t>
  </si>
  <si>
    <t>Date</t>
  </si>
  <si>
    <t>Apply to Month</t>
  </si>
  <si>
    <t>Take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</si>
</sst>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&quot;$&quot;* #,##0.00000_);_(&quot;$&quot;* \(#,##0.00000\);_(&quot;$&quot;* &quot;-&quot;??_);_(@_)"/>
    <numFmt numFmtId="166" formatCode="_(* #,##0_);_(* \(#,##0\);_(* &quot;-&quot;??_);_(@_)"/>
    <numFmt numFmtId="167" formatCode="_(&quot;$&quot;* #,##0.000_);_(&quot;$&quot;* \(#,##0.000\);_(&quot;$&quot;* &quot;-&quot;???_);_(@_)"/>
  </numFmts>
  <fonts count="64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  <font>
      <sz val="11"/>
      <color rgb="FF2F75B5"/>
      <name val="Calibri"/>
      <family val="2"/>
    </font>
    <font>
      <sz val="11"/>
      <color rgb="FFC65911"/>
      <name val="Calibri"/>
      <family val="2"/>
    </font>
    <font>
      <sz val="11"/>
      <color rgb="FF305496"/>
      <name val="Calibri"/>
      <family val="2"/>
    </font>
    <font>
      <sz val="11"/>
      <color rgb="FFBF8F00"/>
      <name val="Calibri"/>
      <family val="2"/>
    </font>
    <font>
      <sz val="11"/>
      <color rgb="FF7030A0"/>
      <name val="Calibri"/>
      <family val="2"/>
    </font>
    <font>
      <sz val="11"/>
      <color rgb="FFFF0000"/>
      <name val="Calibri"/>
      <family val="2"/>
    </font>
    <font>
      <b/>
      <sz val="9"/>
      <color rgb="FF44546A"/>
      <name val="Calibri"/>
      <family val="2"/>
    </font>
    <font>
      <b/>
      <sz val="12"/>
      <color rgb="FF44546A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24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3"/>
      <color theme="3"/>
      <name val="Calibri"/>
      <family val="2"/>
      <scheme val="minor"/>
    </font>
    <font>
      <u/>
      <sz val="11"/>
      <color theme="0"/>
      <name val="Calibri"/>
      <family val="2"/>
    </font>
    <font>
      <b/>
      <sz val="26"/>
      <color theme="3"/>
      <name val="Calibri"/>
      <family val="2"/>
      <scheme val="minor"/>
    </font>
    <font>
      <b/>
      <sz val="13"/>
      <color rgb="FF44546A"/>
      <name val="Calibri"/>
      <family val="2"/>
    </font>
    <font>
      <b/>
      <sz val="11"/>
      <color rgb="FF000000"/>
      <name val="Calibri"/>
      <family val="2"/>
    </font>
    <font>
      <sz val="11"/>
      <color theme="4" tint="-0.249977111117893"/>
      <name val="Calibri"/>
      <family val="2"/>
    </font>
    <font>
      <b/>
      <u/>
      <sz val="11"/>
      <color theme="3"/>
      <name val="Calibri"/>
      <family val="2"/>
      <scheme val="minor"/>
    </font>
    <font>
      <sz val="11"/>
      <color theme="3" tint="-0.249977111117893"/>
      <name val="Calibri"/>
      <family val="2"/>
    </font>
    <font>
      <b/>
      <sz val="11"/>
      <color theme="3"/>
      <name val="Calibri"/>
      <family val="2"/>
      <scheme val="minor"/>
    </font>
    <font>
      <sz val="11"/>
      <color rgb="FFFF7C8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2060"/>
      <name val="Calibri"/>
      <family val="2"/>
    </font>
    <font>
      <sz val="11"/>
      <color theme="4" tint="-0.499984740745262"/>
      <name val="Calibri"/>
      <family val="2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</font>
    <font>
      <sz val="11"/>
      <color rgb="FF000000"/>
      <name val="Calibri"/>
      <family val="2"/>
    </font>
    <font>
      <b/>
      <sz val="11"/>
      <color theme="4" tint="-0.499984740745262"/>
      <name val="Calibri"/>
      <family val="2"/>
      <scheme val="minor"/>
    </font>
    <font>
      <sz val="11"/>
      <color rgb="FF000000"/>
      <name val="Calibri"/>
      <family val="2"/>
    </font>
    <font>
      <sz val="11"/>
      <color rgb="FFFF505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Calibri"/>
      <family val="2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thick">
        <color theme="3" tint="-0.2499465926084170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</borders>
  <cellStyleXfs count="27">
    <xf numFmtId="0" fontId="0" fillId="0" borderId="0"/>
    <xf numFmtId="44" fontId="8" fillId="0" borderId="0" applyFont="0" applyFill="0" applyBorder="0" applyAlignment="0" applyProtection="0"/>
    <xf numFmtId="0" fontId="9" fillId="0" borderId="1" applyNumberFormat="0" applyFill="0" applyAlignment="0" applyProtection="0"/>
    <xf numFmtId="0" fontId="13" fillId="0" borderId="3" applyNumberFormat="0" applyFill="0" applyAlignment="0" applyProtection="0"/>
    <xf numFmtId="0" fontId="10" fillId="0" borderId="2" applyNumberFormat="0" applyFill="0" applyAlignment="0" applyProtection="0"/>
    <xf numFmtId="0" fontId="14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34" fillId="0" borderId="0" applyNumberFormat="0" applyFill="0" applyBorder="0" applyAlignment="0" applyProtection="0"/>
    <xf numFmtId="9" fontId="35" fillId="0" borderId="0" applyFont="0" applyFill="0" applyBorder="0" applyAlignment="0" applyProtection="0"/>
    <xf numFmtId="0" fontId="6" fillId="3" borderId="0" applyNumberFormat="0" applyBorder="0" applyAlignment="0" applyProtection="0"/>
    <xf numFmtId="0" fontId="5" fillId="0" borderId="0"/>
    <xf numFmtId="0" fontId="36" fillId="0" borderId="15" applyNumberFormat="0" applyFill="0" applyAlignment="0" applyProtection="0"/>
    <xf numFmtId="0" fontId="10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47" fillId="0" borderId="0" applyNumberFormat="0" applyBorder="0" applyAlignment="0" applyProtection="0"/>
    <xf numFmtId="44" fontId="4" fillId="8" borderId="0"/>
    <xf numFmtId="44" fontId="4" fillId="9" borderId="0"/>
    <xf numFmtId="44" fontId="3" fillId="0" borderId="0" applyFont="0" applyFill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5" borderId="0" applyNumberFormat="0" applyBorder="0" applyAlignment="0" applyProtection="0"/>
    <xf numFmtId="44" fontId="3" fillId="8" borderId="0"/>
    <xf numFmtId="44" fontId="3" fillId="9" borderId="0"/>
    <xf numFmtId="43" fontId="35" fillId="0" borderId="0" applyFont="0" applyFill="0" applyBorder="0" applyAlignment="0" applyProtection="0"/>
    <xf numFmtId="0" fontId="35" fillId="0" borderId="0"/>
    <xf numFmtId="44" fontId="1" fillId="0" borderId="0" applyFont="0" applyFill="0" applyBorder="0" applyAlignment="0" applyProtection="0"/>
    <xf numFmtId="9" fontId="35" fillId="0" borderId="0" applyFont="0" applyFill="0" applyBorder="0" applyAlignment="0" applyProtection="0"/>
  </cellStyleXfs>
  <cellXfs count="246">
    <xf numFmtId="0" fontId="0" fillId="0" borderId="0" xfId="0"/>
    <xf numFmtId="0" fontId="13" fillId="0" borderId="3" xfId="3" applyFont="1" applyBorder="1" applyAlignment="1">
      <alignment horizontal="center" vertical="center"/>
    </xf>
    <xf numFmtId="0" fontId="14" fillId="0" borderId="0" xfId="5" applyFont="1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/>
    <xf numFmtId="44" fontId="16" fillId="0" borderId="0" xfId="1" applyFont="1"/>
    <xf numFmtId="44" fontId="18" fillId="0" borderId="0" xfId="1" applyFont="1"/>
    <xf numFmtId="44" fontId="20" fillId="0" borderId="0" xfId="1" applyFont="1" applyFill="1"/>
    <xf numFmtId="44" fontId="0" fillId="0" borderId="5" xfId="1" applyFont="1" applyBorder="1"/>
    <xf numFmtId="0" fontId="14" fillId="0" borderId="0" xfId="5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21" fillId="0" borderId="0" xfId="5" applyFont="1" applyAlignment="1">
      <alignment horizontal="center" vertical="center"/>
    </xf>
    <xf numFmtId="0" fontId="14" fillId="0" borderId="0" xfId="5" applyFont="1" applyAlignment="1">
      <alignment horizontal="center" vertical="center"/>
    </xf>
    <xf numFmtId="0" fontId="22" fillId="0" borderId="0" xfId="5" applyFont="1" applyAlignment="1">
      <alignment horizontal="center" vertical="center"/>
    </xf>
    <xf numFmtId="44" fontId="10" fillId="0" borderId="6" xfId="4" applyNumberFormat="1" applyFont="1" applyBorder="1" applyAlignment="1">
      <alignment horizontal="center" vertical="center"/>
    </xf>
    <xf numFmtId="44" fontId="23" fillId="0" borderId="0" xfId="0" applyNumberFormat="1" applyFont="1" applyBorder="1" applyAlignment="1">
      <alignment horizontal="center" vertical="center"/>
    </xf>
    <xf numFmtId="44" fontId="29" fillId="0" borderId="0" xfId="0" applyNumberFormat="1" applyFont="1" applyBorder="1" applyAlignment="1">
      <alignment horizontal="center" vertical="center"/>
    </xf>
    <xf numFmtId="44" fontId="30" fillId="0" borderId="0" xfId="0" applyNumberFormat="1" applyFont="1" applyBorder="1" applyAlignment="1">
      <alignment horizontal="center" vertical="center"/>
    </xf>
    <xf numFmtId="44" fontId="32" fillId="0" borderId="0" xfId="0" applyNumberFormat="1" applyFont="1" applyBorder="1" applyAlignment="1">
      <alignment horizontal="center" vertical="center"/>
    </xf>
    <xf numFmtId="44" fontId="17" fillId="0" borderId="7" xfId="1" applyFont="1" applyBorder="1"/>
    <xf numFmtId="44" fontId="19" fillId="0" borderId="7" xfId="1" applyFont="1" applyBorder="1"/>
    <xf numFmtId="44" fontId="7" fillId="0" borderId="7" xfId="0" applyNumberFormat="1" applyFont="1" applyBorder="1" applyAlignment="1">
      <alignment horizontal="center" vertical="center"/>
    </xf>
    <xf numFmtId="44" fontId="23" fillId="0" borderId="8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44" fontId="28" fillId="0" borderId="8" xfId="0" applyNumberFormat="1" applyFont="1" applyBorder="1" applyAlignment="1">
      <alignment horizontal="center" vertical="center"/>
    </xf>
    <xf numFmtId="44" fontId="29" fillId="0" borderId="8" xfId="0" applyNumberFormat="1" applyFont="1" applyBorder="1" applyAlignment="1">
      <alignment horizontal="center" vertical="center"/>
    </xf>
    <xf numFmtId="44" fontId="11" fillId="0" borderId="8" xfId="0" applyNumberFormat="1" applyFont="1" applyBorder="1" applyAlignment="1">
      <alignment horizontal="center" vertical="center"/>
    </xf>
    <xf numFmtId="44" fontId="31" fillId="0" borderId="8" xfId="0" applyNumberFormat="1" applyFont="1" applyBorder="1" applyAlignment="1">
      <alignment horizontal="center" vertical="center"/>
    </xf>
    <xf numFmtId="44" fontId="32" fillId="0" borderId="8" xfId="0" applyNumberFormat="1" applyFont="1" applyBorder="1" applyAlignment="1">
      <alignment horizontal="center" vertical="center"/>
    </xf>
    <xf numFmtId="44" fontId="0" fillId="0" borderId="4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0" fillId="0" borderId="0" xfId="4" applyFill="1" applyBorder="1" applyAlignment="1">
      <alignment horizontal="center" vertical="center"/>
    </xf>
    <xf numFmtId="0" fontId="6" fillId="3" borderId="2" xfId="9" applyBorder="1" applyAlignment="1">
      <alignment horizontal="center" vertical="center"/>
    </xf>
    <xf numFmtId="44" fontId="10" fillId="0" borderId="0" xfId="4" applyNumberFormat="1" applyBorder="1" applyAlignment="1">
      <alignment horizontal="center" vertical="center"/>
    </xf>
    <xf numFmtId="44" fontId="10" fillId="0" borderId="0" xfId="4" applyNumberFormat="1" applyFill="1" applyBorder="1" applyAlignment="1">
      <alignment horizontal="center" vertical="center"/>
    </xf>
    <xf numFmtId="44" fontId="24" fillId="0" borderId="0" xfId="1" applyNumberFormat="1" applyFont="1" applyBorder="1"/>
    <xf numFmtId="44" fontId="25" fillId="0" borderId="0" xfId="1" applyNumberFormat="1" applyFont="1" applyBorder="1"/>
    <xf numFmtId="44" fontId="26" fillId="0" borderId="0" xfId="0" applyNumberFormat="1" applyFont="1" applyBorder="1"/>
    <xf numFmtId="44" fontId="28" fillId="0" borderId="0" xfId="0" applyNumberFormat="1" applyFont="1" applyBorder="1"/>
    <xf numFmtId="0" fontId="10" fillId="0" borderId="0" xfId="4" applyNumberFormat="1" applyBorder="1" applyAlignment="1">
      <alignment horizontal="center" vertical="center"/>
    </xf>
    <xf numFmtId="44" fontId="0" fillId="0" borderId="5" xfId="1" applyFont="1" applyFill="1" applyBorder="1"/>
    <xf numFmtId="9" fontId="0" fillId="0" borderId="0" xfId="8" applyFont="1"/>
    <xf numFmtId="0" fontId="5" fillId="0" borderId="0" xfId="10"/>
    <xf numFmtId="0" fontId="36" fillId="0" borderId="15" xfId="11" applyAlignment="1">
      <alignment horizontal="center" vertical="center"/>
    </xf>
    <xf numFmtId="0" fontId="34" fillId="0" borderId="0" xfId="7" applyFont="1" applyAlignment="1"/>
    <xf numFmtId="0" fontId="34" fillId="0" borderId="0" xfId="7" applyAlignment="1"/>
    <xf numFmtId="0" fontId="10" fillId="0" borderId="0" xfId="12" applyAlignment="1">
      <alignment horizontal="center" vertical="center"/>
    </xf>
    <xf numFmtId="0" fontId="0" fillId="4" borderId="0" xfId="0" applyFill="1"/>
    <xf numFmtId="0" fontId="33" fillId="4" borderId="9" xfId="0" applyFont="1" applyFill="1" applyBorder="1" applyAlignment="1">
      <alignment horizontal="center" vertical="center"/>
    </xf>
    <xf numFmtId="0" fontId="33" fillId="4" borderId="8" xfId="0" applyFont="1" applyFill="1" applyBorder="1" applyAlignment="1">
      <alignment horizontal="center" vertical="center"/>
    </xf>
    <xf numFmtId="0" fontId="33" fillId="4" borderId="13" xfId="0" applyFont="1" applyFill="1" applyBorder="1" applyAlignment="1">
      <alignment horizontal="center" vertical="center"/>
    </xf>
    <xf numFmtId="0" fontId="33" fillId="4" borderId="16" xfId="0" applyFont="1" applyFill="1" applyBorder="1" applyAlignment="1">
      <alignment horizontal="center" vertical="center"/>
    </xf>
    <xf numFmtId="164" fontId="33" fillId="4" borderId="11" xfId="1" applyNumberFormat="1" applyFont="1" applyFill="1" applyBorder="1"/>
    <xf numFmtId="164" fontId="33" fillId="4" borderId="12" xfId="1" applyNumberFormat="1" applyFont="1" applyFill="1" applyBorder="1"/>
    <xf numFmtId="164" fontId="33" fillId="4" borderId="14" xfId="1" applyNumberFormat="1" applyFont="1" applyFill="1" applyBorder="1"/>
    <xf numFmtId="164" fontId="33" fillId="4" borderId="17" xfId="1" applyNumberFormat="1" applyFont="1" applyFill="1" applyBorder="1"/>
    <xf numFmtId="0" fontId="13" fillId="0" borderId="3" xfId="3" applyFill="1" applyAlignment="1">
      <alignment horizontal="center" vertical="center"/>
    </xf>
    <xf numFmtId="44" fontId="0" fillId="0" borderId="0" xfId="0" applyNumberFormat="1"/>
    <xf numFmtId="44" fontId="27" fillId="0" borderId="0" xfId="0" applyNumberFormat="1" applyFont="1" applyBorder="1" applyAlignment="1">
      <alignment horizontal="center" vertical="center"/>
    </xf>
    <xf numFmtId="2" fontId="0" fillId="0" borderId="0" xfId="0" applyNumberFormat="1"/>
    <xf numFmtId="0" fontId="0" fillId="0" borderId="10" xfId="0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0" fontId="10" fillId="0" borderId="0" xfId="12" applyFill="1" applyBorder="1" applyAlignment="1">
      <alignment horizontal="center" vertical="center"/>
    </xf>
    <xf numFmtId="44" fontId="10" fillId="0" borderId="0" xfId="12" applyNumberFormat="1" applyFill="1" applyBorder="1" applyAlignment="1">
      <alignment horizontal="center" vertical="center"/>
    </xf>
    <xf numFmtId="0" fontId="14" fillId="0" borderId="0" xfId="5" applyFill="1" applyBorder="1" applyAlignment="1">
      <alignment horizontal="center" vertical="center"/>
    </xf>
    <xf numFmtId="44" fontId="14" fillId="0" borderId="0" xfId="5" applyNumberFormat="1" applyFill="1" applyBorder="1" applyAlignment="1">
      <alignment horizontal="center" vertical="center"/>
    </xf>
    <xf numFmtId="0" fontId="14" fillId="0" borderId="0" xfId="5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12"/>
    <xf numFmtId="44" fontId="26" fillId="0" borderId="0" xfId="0" applyNumberFormat="1" applyFont="1" applyBorder="1" applyAlignment="1">
      <alignment horizontal="center" vertical="center"/>
    </xf>
    <xf numFmtId="44" fontId="10" fillId="0" borderId="0" xfId="12" applyNumberFormat="1" applyAlignment="1">
      <alignment horizontal="center" vertical="center"/>
    </xf>
    <xf numFmtId="0" fontId="40" fillId="0" borderId="0" xfId="0" applyFont="1" applyAlignment="1">
      <alignment horizontal="center" vertical="center"/>
    </xf>
    <xf numFmtId="44" fontId="10" fillId="0" borderId="0" xfId="1" applyFont="1" applyFill="1" applyBorder="1" applyAlignment="1">
      <alignment horizontal="center" vertical="center"/>
    </xf>
    <xf numFmtId="44" fontId="14" fillId="0" borderId="0" xfId="1" applyFont="1" applyFill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10" fillId="0" borderId="0" xfId="12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41" fillId="0" borderId="0" xfId="1" applyFont="1"/>
    <xf numFmtId="44" fontId="0" fillId="0" borderId="0" xfId="1" applyNumberFormat="1" applyFont="1" applyAlignment="1">
      <alignment horizontal="center" vertical="center"/>
    </xf>
    <xf numFmtId="44" fontId="0" fillId="0" borderId="4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4" fontId="43" fillId="0" borderId="0" xfId="1" applyFont="1"/>
    <xf numFmtId="0" fontId="44" fillId="0" borderId="2" xfId="0" applyFont="1" applyFill="1" applyBorder="1" applyAlignment="1">
      <alignment horizontal="center" vertical="center"/>
    </xf>
    <xf numFmtId="44" fontId="44" fillId="0" borderId="2" xfId="0" applyNumberFormat="1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44" fontId="45" fillId="0" borderId="0" xfId="1" applyFont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4" fontId="46" fillId="4" borderId="0" xfId="1" applyFont="1" applyFill="1"/>
    <xf numFmtId="0" fontId="0" fillId="4" borderId="0" xfId="0" applyFill="1" applyAlignment="1">
      <alignment horizontal="center"/>
    </xf>
    <xf numFmtId="0" fontId="46" fillId="4" borderId="0" xfId="0" applyFont="1" applyFill="1" applyAlignment="1">
      <alignment horizontal="center"/>
    </xf>
    <xf numFmtId="44" fontId="15" fillId="0" borderId="0" xfId="1" applyNumberFormat="1" applyFont="1"/>
    <xf numFmtId="0" fontId="0" fillId="4" borderId="0" xfId="0" applyFill="1"/>
    <xf numFmtId="0" fontId="14" fillId="0" borderId="0" xfId="5" applyFont="1" applyAlignment="1">
      <alignment horizontal="left"/>
    </xf>
    <xf numFmtId="0" fontId="10" fillId="0" borderId="0" xfId="12" applyAlignment="1">
      <alignment horizontal="center"/>
    </xf>
    <xf numFmtId="44" fontId="20" fillId="0" borderId="0" xfId="1" applyFont="1" applyAlignment="1">
      <alignment horizontal="center" vertical="center"/>
    </xf>
    <xf numFmtId="44" fontId="47" fillId="0" borderId="0" xfId="1" applyFont="1" applyAlignment="1">
      <alignment horizontal="center" vertical="center"/>
    </xf>
    <xf numFmtId="44" fontId="19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Border="1"/>
    <xf numFmtId="44" fontId="0" fillId="0" borderId="0" xfId="0" applyNumberFormat="1" applyBorder="1"/>
    <xf numFmtId="0" fontId="14" fillId="0" borderId="0" xfId="5" applyAlignment="1">
      <alignment horizontal="center"/>
    </xf>
    <xf numFmtId="44" fontId="10" fillId="0" borderId="0" xfId="1" applyFont="1"/>
    <xf numFmtId="44" fontId="14" fillId="0" borderId="0" xfId="1" applyFont="1" applyAlignment="1">
      <alignment horizontal="center"/>
    </xf>
    <xf numFmtId="0" fontId="14" fillId="0" borderId="0" xfId="5" applyBorder="1" applyAlignment="1">
      <alignment horizontal="center"/>
    </xf>
    <xf numFmtId="0" fontId="14" fillId="0" borderId="0" xfId="5" applyFill="1" applyBorder="1" applyAlignment="1">
      <alignment horizontal="center"/>
    </xf>
    <xf numFmtId="44" fontId="14" fillId="0" borderId="0" xfId="1" applyFont="1" applyFill="1" applyBorder="1" applyAlignment="1">
      <alignment horizontal="center"/>
    </xf>
    <xf numFmtId="0" fontId="14" fillId="0" borderId="0" xfId="5"/>
    <xf numFmtId="44" fontId="14" fillId="0" borderId="0" xfId="5" applyNumberFormat="1"/>
    <xf numFmtId="44" fontId="14" fillId="0" borderId="0" xfId="5" applyNumberFormat="1" applyBorder="1"/>
    <xf numFmtId="0" fontId="14" fillId="0" borderId="0" xfId="5" applyFill="1" applyAlignment="1">
      <alignment horizontal="center" vertical="center"/>
    </xf>
    <xf numFmtId="44" fontId="14" fillId="0" borderId="0" xfId="5" applyNumberFormat="1" applyFill="1" applyAlignment="1">
      <alignment horizontal="center" vertical="center"/>
    </xf>
    <xf numFmtId="44" fontId="10" fillId="0" borderId="0" xfId="1" applyFont="1" applyAlignment="1">
      <alignment horizontal="center" vertical="center"/>
    </xf>
    <xf numFmtId="44" fontId="14" fillId="0" borderId="0" xfId="5" applyNumberFormat="1" applyAlignment="1">
      <alignment horizontal="center" vertical="center"/>
    </xf>
    <xf numFmtId="44" fontId="14" fillId="0" borderId="0" xfId="1" applyFont="1"/>
    <xf numFmtId="44" fontId="10" fillId="0" borderId="0" xfId="1" applyFont="1" applyAlignment="1">
      <alignment horizontal="center"/>
    </xf>
    <xf numFmtId="0" fontId="10" fillId="0" borderId="2" xfId="4" applyAlignment="1">
      <alignment horizontal="left"/>
    </xf>
    <xf numFmtId="44" fontId="0" fillId="0" borderId="0" xfId="1" applyFont="1" applyBorder="1" applyAlignment="1">
      <alignment horizontal="center" vertical="center"/>
    </xf>
    <xf numFmtId="44" fontId="47" fillId="0" borderId="0" xfId="1" applyFont="1" applyBorder="1" applyAlignment="1">
      <alignment horizontal="center" vertical="center"/>
    </xf>
    <xf numFmtId="44" fontId="48" fillId="0" borderId="0" xfId="1" applyFont="1" applyAlignment="1">
      <alignment horizontal="center" vertical="center"/>
    </xf>
    <xf numFmtId="0" fontId="42" fillId="0" borderId="0" xfId="12" applyFont="1" applyAlignment="1">
      <alignment horizontal="center" vertical="center"/>
    </xf>
    <xf numFmtId="0" fontId="13" fillId="0" borderId="3" xfId="3" applyAlignment="1">
      <alignment horizontal="center" vertical="center"/>
    </xf>
    <xf numFmtId="0" fontId="39" fillId="0" borderId="3" xfId="3" applyFont="1" applyFill="1" applyAlignment="1">
      <alignment horizontal="center" vertical="center"/>
    </xf>
    <xf numFmtId="44" fontId="47" fillId="0" borderId="0" xfId="1" applyFont="1" applyFill="1" applyAlignment="1">
      <alignment horizontal="center" vertical="center"/>
    </xf>
    <xf numFmtId="44" fontId="49" fillId="0" borderId="0" xfId="1" applyFont="1" applyAlignment="1">
      <alignment horizontal="center" vertical="center"/>
    </xf>
    <xf numFmtId="44" fontId="49" fillId="0" borderId="0" xfId="1" applyFont="1"/>
    <xf numFmtId="44" fontId="0" fillId="0" borderId="0" xfId="1" applyFont="1" applyAlignment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4" borderId="0" xfId="0" applyFill="1"/>
    <xf numFmtId="2" fontId="0" fillId="0" borderId="0" xfId="0" applyNumberFormat="1" applyBorder="1"/>
    <xf numFmtId="0" fontId="0" fillId="0" borderId="0" xfId="0" applyBorder="1" applyAlignment="1"/>
    <xf numFmtId="0" fontId="14" fillId="0" borderId="0" xfId="5" applyFill="1" applyAlignment="1">
      <alignment horizontal="center"/>
    </xf>
    <xf numFmtId="44" fontId="14" fillId="0" borderId="0" xfId="1" applyFont="1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44" fontId="0" fillId="0" borderId="0" xfId="0" applyNumberFormat="1" applyFill="1"/>
    <xf numFmtId="0" fontId="10" fillId="0" borderId="2" xfId="0" applyFont="1" applyFill="1" applyBorder="1" applyAlignment="1">
      <alignment horizontal="center" vertical="center"/>
    </xf>
    <xf numFmtId="44" fontId="10" fillId="0" borderId="2" xfId="0" applyNumberFormat="1" applyFont="1" applyFill="1" applyBorder="1" applyAlignment="1">
      <alignment horizontal="center" vertical="center"/>
    </xf>
    <xf numFmtId="44" fontId="19" fillId="0" borderId="0" xfId="1" applyNumberFormat="1" applyFont="1" applyAlignment="1">
      <alignment horizontal="center" vertical="center"/>
    </xf>
    <xf numFmtId="44" fontId="19" fillId="0" borderId="0" xfId="1" applyFont="1"/>
    <xf numFmtId="0" fontId="19" fillId="0" borderId="0" xfId="0" applyFont="1"/>
    <xf numFmtId="0" fontId="10" fillId="0" borderId="0" xfId="4" applyFont="1" applyFill="1" applyBorder="1" applyAlignment="1">
      <alignment horizontal="center" vertical="center"/>
    </xf>
    <xf numFmtId="0" fontId="10" fillId="0" borderId="2" xfId="4" applyAlignment="1">
      <alignment horizontal="center" vertical="center"/>
    </xf>
    <xf numFmtId="44" fontId="10" fillId="0" borderId="2" xfId="1" applyFont="1" applyBorder="1" applyAlignment="1">
      <alignment horizontal="center" vertical="center"/>
    </xf>
    <xf numFmtId="44" fontId="14" fillId="0" borderId="0" xfId="1" applyFont="1" applyAlignment="1">
      <alignment horizontal="center" vertical="center"/>
    </xf>
    <xf numFmtId="44" fontId="50" fillId="0" borderId="0" xfId="1" applyFont="1"/>
    <xf numFmtId="44" fontId="0" fillId="0" borderId="0" xfId="1" applyFont="1" applyBorder="1" applyAlignment="1"/>
    <xf numFmtId="44" fontId="50" fillId="0" borderId="19" xfId="1" applyNumberFormat="1" applyFont="1" applyBorder="1" applyAlignment="1">
      <alignment horizontal="center" vertical="center"/>
    </xf>
    <xf numFmtId="44" fontId="50" fillId="0" borderId="0" xfId="1" applyNumberFormat="1" applyFont="1" applyBorder="1" applyAlignment="1">
      <alignment horizontal="center" vertical="center"/>
    </xf>
    <xf numFmtId="44" fontId="51" fillId="0" borderId="19" xfId="1" applyNumberFormat="1" applyFont="1" applyBorder="1" applyAlignment="1">
      <alignment horizontal="center" vertical="center"/>
    </xf>
    <xf numFmtId="44" fontId="51" fillId="0" borderId="0" xfId="1" applyNumberFormat="1" applyFont="1" applyBorder="1" applyAlignment="1">
      <alignment horizontal="center" vertical="center"/>
    </xf>
    <xf numFmtId="44" fontId="52" fillId="0" borderId="0" xfId="1" applyFont="1" applyBorder="1"/>
    <xf numFmtId="0" fontId="51" fillId="0" borderId="0" xfId="0" applyFont="1" applyBorder="1"/>
    <xf numFmtId="44" fontId="53" fillId="0" borderId="0" xfId="1" applyFont="1"/>
    <xf numFmtId="0" fontId="0" fillId="0" borderId="0" xfId="0" applyAlignment="1">
      <alignment horizontal="center" vertical="center"/>
    </xf>
    <xf numFmtId="44" fontId="54" fillId="0" borderId="0" xfId="1" applyFont="1" applyAlignment="1">
      <alignment horizontal="center" vertical="center"/>
    </xf>
    <xf numFmtId="44" fontId="54" fillId="0" borderId="0" xfId="1" applyFont="1"/>
    <xf numFmtId="165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44" fontId="55" fillId="0" borderId="0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12" applyBorder="1" applyAlignment="1">
      <alignment horizontal="center" vertical="center"/>
    </xf>
    <xf numFmtId="44" fontId="47" fillId="0" borderId="0" xfId="1" applyFont="1"/>
    <xf numFmtId="0" fontId="14" fillId="0" borderId="2" xfId="0" applyFont="1" applyFill="1" applyBorder="1" applyAlignment="1">
      <alignment horizontal="center" vertical="center"/>
    </xf>
    <xf numFmtId="44" fontId="14" fillId="0" borderId="2" xfId="0" applyNumberFormat="1" applyFont="1" applyFill="1" applyBorder="1" applyAlignment="1">
      <alignment horizontal="center" vertical="center"/>
    </xf>
    <xf numFmtId="44" fontId="56" fillId="0" borderId="0" xfId="1" applyFont="1" applyAlignment="1">
      <alignment horizontal="center" vertical="center"/>
    </xf>
    <xf numFmtId="0" fontId="0" fillId="0" borderId="0" xfId="0" applyBorder="1" applyAlignment="1">
      <alignment horizontal="right"/>
    </xf>
    <xf numFmtId="16" fontId="0" fillId="0" borderId="0" xfId="0" applyNumberFormat="1" applyBorder="1" applyAlignment="1">
      <alignment horizontal="right"/>
    </xf>
    <xf numFmtId="6" fontId="0" fillId="0" borderId="0" xfId="1" applyNumberFormat="1" applyFont="1"/>
    <xf numFmtId="6" fontId="0" fillId="0" borderId="0" xfId="0" applyNumberFormat="1"/>
    <xf numFmtId="44" fontId="0" fillId="0" borderId="0" xfId="1" applyNumberFormat="1" applyFont="1"/>
    <xf numFmtId="166" fontId="0" fillId="0" borderId="0" xfId="23" applyNumberFormat="1" applyFont="1"/>
    <xf numFmtId="44" fontId="57" fillId="0" borderId="0" xfId="1" applyFont="1"/>
    <xf numFmtId="44" fontId="2" fillId="0" borderId="7" xfId="0" applyNumberFormat="1" applyFont="1" applyBorder="1" applyAlignment="1">
      <alignment horizontal="center" vertical="center"/>
    </xf>
    <xf numFmtId="0" fontId="0" fillId="4" borderId="0" xfId="0" applyFill="1"/>
    <xf numFmtId="0" fontId="34" fillId="0" borderId="0" xfId="7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4" fillId="0" borderId="0" xfId="7" applyFont="1" applyAlignment="1">
      <alignment vertical="center"/>
    </xf>
    <xf numFmtId="0" fontId="37" fillId="4" borderId="0" xfId="0" applyFont="1" applyFill="1" applyAlignment="1">
      <alignment vertical="center"/>
    </xf>
    <xf numFmtId="44" fontId="23" fillId="0" borderId="20" xfId="0" applyNumberFormat="1" applyFont="1" applyBorder="1" applyAlignment="1">
      <alignment horizontal="center" vertical="center"/>
    </xf>
    <xf numFmtId="44" fontId="31" fillId="0" borderId="5" xfId="0" applyNumberFormat="1" applyFont="1" applyBorder="1"/>
    <xf numFmtId="0" fontId="46" fillId="4" borderId="0" xfId="0" applyFont="1" applyFill="1" applyBorder="1" applyAlignment="1">
      <alignment horizontal="center"/>
    </xf>
    <xf numFmtId="44" fontId="46" fillId="4" borderId="0" xfId="1" applyFont="1" applyFill="1" applyBorder="1"/>
    <xf numFmtId="0" fontId="0" fillId="4" borderId="0" xfId="0" applyFill="1" applyBorder="1"/>
    <xf numFmtId="0" fontId="9" fillId="0" borderId="1" xfId="2"/>
    <xf numFmtId="0" fontId="36" fillId="0" borderId="15" xfId="11"/>
    <xf numFmtId="0" fontId="10" fillId="0" borderId="0" xfId="12" applyAlignment="1">
      <alignment horizontal="left" indent="1"/>
    </xf>
    <xf numFmtId="0" fontId="60" fillId="0" borderId="0" xfId="24" applyFont="1"/>
    <xf numFmtId="0" fontId="61" fillId="0" borderId="2" xfId="4" applyNumberFormat="1" applyFont="1" applyAlignment="1">
      <alignment horizontal="center" vertical="center"/>
    </xf>
    <xf numFmtId="16" fontId="61" fillId="0" borderId="2" xfId="4" applyNumberFormat="1" applyFont="1" applyAlignment="1">
      <alignment horizontal="center" vertical="center"/>
    </xf>
    <xf numFmtId="0" fontId="61" fillId="0" borderId="2" xfId="4" applyFont="1" applyAlignment="1">
      <alignment horizontal="center" vertical="center"/>
    </xf>
    <xf numFmtId="0" fontId="61" fillId="0" borderId="21" xfId="4" applyFont="1" applyBorder="1" applyAlignment="1">
      <alignment horizontal="center" vertical="center"/>
    </xf>
    <xf numFmtId="44" fontId="60" fillId="0" borderId="0" xfId="24" applyNumberFormat="1" applyFont="1"/>
    <xf numFmtId="0" fontId="62" fillId="0" borderId="7" xfId="24" applyFont="1" applyBorder="1"/>
    <xf numFmtId="44" fontId="60" fillId="0" borderId="7" xfId="25" applyFont="1" applyBorder="1"/>
    <xf numFmtId="44" fontId="60" fillId="0" borderId="13" xfId="25" applyFont="1" applyBorder="1"/>
    <xf numFmtId="44" fontId="60" fillId="0" borderId="0" xfId="25" applyFont="1"/>
    <xf numFmtId="0" fontId="62" fillId="0" borderId="0" xfId="24" applyFont="1"/>
    <xf numFmtId="44" fontId="60" fillId="0" borderId="8" xfId="25" applyFont="1" applyBorder="1"/>
    <xf numFmtId="9" fontId="60" fillId="0" borderId="0" xfId="26" applyFont="1"/>
    <xf numFmtId="44" fontId="60" fillId="0" borderId="0" xfId="26" applyNumberFormat="1" applyFont="1"/>
    <xf numFmtId="0" fontId="62" fillId="0" borderId="0" xfId="24" applyFont="1" applyAlignment="1">
      <alignment horizontal="left" indent="1"/>
    </xf>
    <xf numFmtId="44" fontId="60" fillId="0" borderId="0" xfId="25" applyFont="1" applyBorder="1"/>
    <xf numFmtId="0" fontId="60" fillId="0" borderId="8" xfId="24" applyFont="1" applyBorder="1"/>
    <xf numFmtId="0" fontId="62" fillId="0" borderId="7" xfId="24" applyFont="1" applyBorder="1" applyAlignment="1">
      <alignment horizontal="left"/>
    </xf>
    <xf numFmtId="44" fontId="60" fillId="0" borderId="7" xfId="24" applyNumberFormat="1" applyFont="1" applyBorder="1"/>
    <xf numFmtId="44" fontId="60" fillId="0" borderId="13" xfId="24" applyNumberFormat="1" applyFont="1" applyBorder="1"/>
    <xf numFmtId="0" fontId="60" fillId="0" borderId="4" xfId="24" applyFont="1" applyBorder="1"/>
    <xf numFmtId="44" fontId="60" fillId="0" borderId="4" xfId="24" applyNumberFormat="1" applyFont="1" applyBorder="1"/>
    <xf numFmtId="44" fontId="60" fillId="0" borderId="16" xfId="24" applyNumberFormat="1" applyFont="1" applyBorder="1"/>
    <xf numFmtId="164" fontId="60" fillId="0" borderId="0" xfId="25" applyNumberFormat="1" applyFont="1"/>
    <xf numFmtId="10" fontId="60" fillId="0" borderId="0" xfId="26" applyNumberFormat="1" applyFont="1"/>
    <xf numFmtId="10" fontId="60" fillId="0" borderId="8" xfId="26" applyNumberFormat="1" applyFont="1" applyBorder="1"/>
    <xf numFmtId="10" fontId="60" fillId="0" borderId="7" xfId="26" applyNumberFormat="1" applyFont="1" applyBorder="1"/>
    <xf numFmtId="10" fontId="60" fillId="0" borderId="13" xfId="26" applyNumberFormat="1" applyFont="1" applyBorder="1"/>
    <xf numFmtId="10" fontId="60" fillId="0" borderId="0" xfId="26" applyNumberFormat="1" applyFont="1" applyBorder="1"/>
    <xf numFmtId="10" fontId="60" fillId="0" borderId="4" xfId="26" applyNumberFormat="1" applyFont="1" applyBorder="1"/>
    <xf numFmtId="10" fontId="60" fillId="0" borderId="16" xfId="26" applyNumberFormat="1" applyFont="1" applyBorder="1"/>
    <xf numFmtId="167" fontId="60" fillId="0" borderId="0" xfId="24" applyNumberFormat="1" applyFont="1"/>
    <xf numFmtId="14" fontId="0" fillId="0" borderId="0" xfId="0" applyNumberFormat="1"/>
    <xf numFmtId="0" fontId="0" fillId="4" borderId="0" xfId="0" applyFill="1"/>
    <xf numFmtId="0" fontId="38" fillId="4" borderId="1" xfId="2" applyFont="1" applyFill="1" applyBorder="1" applyAlignment="1">
      <alignment horizontal="center" vertical="center"/>
    </xf>
    <xf numFmtId="0" fontId="38" fillId="4" borderId="18" xfId="2" applyFont="1" applyFill="1" applyBorder="1" applyAlignment="1">
      <alignment horizontal="center" vertical="center"/>
    </xf>
    <xf numFmtId="0" fontId="34" fillId="0" borderId="0" xfId="7" applyFont="1" applyAlignment="1">
      <alignment horizontal="center"/>
    </xf>
    <xf numFmtId="0" fontId="34" fillId="0" borderId="0" xfId="7" applyAlignment="1">
      <alignment horizontal="center"/>
    </xf>
    <xf numFmtId="0" fontId="34" fillId="0" borderId="0" xfId="7" applyFont="1" applyAlignment="1">
      <alignment horizontal="center" vertical="center"/>
    </xf>
    <xf numFmtId="0" fontId="9" fillId="0" borderId="1" xfId="2" applyAlignment="1">
      <alignment horizontal="center"/>
    </xf>
    <xf numFmtId="0" fontId="9" fillId="0" borderId="1" xfId="2" applyAlignment="1">
      <alignment horizontal="center" vertical="center"/>
    </xf>
    <xf numFmtId="0" fontId="10" fillId="0" borderId="2" xfId="4"/>
  </cellXfs>
  <cellStyles count="27">
    <cellStyle name="20% - Accent1" xfId="9" builtinId="30"/>
    <cellStyle name="20% - Accent6 2" xfId="20" xr:uid="{D01E2AD3-5D26-420E-B402-24B12B77A004}"/>
    <cellStyle name="40% - Accent6 2" xfId="19" xr:uid="{F24E90B7-CF40-4945-9CC6-A4C995231BDE}"/>
    <cellStyle name="60% - Accent6 2" xfId="18" xr:uid="{E80C79C5-D5BC-4E99-91FC-A4A3F7950CBF}"/>
    <cellStyle name="Accent6" xfId="6" builtinId="49" customBuiltin="1"/>
    <cellStyle name="Comma" xfId="23" builtinId="3"/>
    <cellStyle name="Currency" xfId="1" builtinId="4"/>
    <cellStyle name="Currency 2" xfId="13" xr:uid="{00000000-0005-0000-0000-000008000000}"/>
    <cellStyle name="Currency 3" xfId="17" xr:uid="{7BFFACED-1A98-40E0-A54A-F84ED23A92AA}"/>
    <cellStyle name="Currency 4" xfId="25" xr:uid="{F9404E7F-34E3-4F18-B342-D2CAB535C8BE}"/>
    <cellStyle name="Heading 1" xfId="2" builtinId="16"/>
    <cellStyle name="Heading 2" xfId="3" builtinId="17" customBuiltin="1"/>
    <cellStyle name="Heading 2 2" xfId="11" xr:uid="{00000000-0005-0000-0000-00000B000000}"/>
    <cellStyle name="Heading 3" xfId="4" builtinId="18"/>
    <cellStyle name="Heading 4" xfId="5" builtinId="19" customBuiltin="1"/>
    <cellStyle name="Heading 4 2" xfId="12" xr:uid="{00000000-0005-0000-0000-00000E000000}"/>
    <cellStyle name="Hyperlink" xfId="7" builtinId="8"/>
    <cellStyle name="N" xfId="16" xr:uid="{8CA79262-8752-4FFB-98B3-A77B01953B4A}"/>
    <cellStyle name="N 2" xfId="22" xr:uid="{29452179-C102-43F6-84E3-FA1C0DD08BCF}"/>
    <cellStyle name="Negative" xfId="14" xr:uid="{6C4A5ADD-0F7F-4F4F-AA20-E728F37EB218}"/>
    <cellStyle name="Negative 1" xfId="15" xr:uid="{5E8C72D2-B151-48D8-A63C-D27697798A7C}"/>
    <cellStyle name="Negative 1 2" xfId="21" xr:uid="{55E5104A-ECA6-4C99-A432-A4C63F962FF8}"/>
    <cellStyle name="Normal" xfId="0" builtinId="0" customBuiltin="1"/>
    <cellStyle name="Normal 2" xfId="10" xr:uid="{00000000-0005-0000-0000-000011000000}"/>
    <cellStyle name="Normal 3" xfId="24" xr:uid="{16D356F5-E5DB-43C0-8C07-0BA4A3123AE6}"/>
    <cellStyle name="Percent" xfId="8" builtinId="5"/>
    <cellStyle name="Percent 3" xfId="26" xr:uid="{036E6B0C-EA36-4412-AC12-4B4EF5916FF1}"/>
  </cellStyles>
  <dxfs count="215">
    <dxf>
      <font>
        <color theme="5" tint="0.39994506668294322"/>
      </font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5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933255718400852E-3"/>
          <c:y val="5.4125303115285274E-2"/>
          <c:w val="0.96867133876306699"/>
          <c:h val="0.692258682465255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57B-4A5E-B369-309426C01AC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57B-4A5E-B369-309426C01AC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57B-4A5E-B369-309426C01AC9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57B-4A5E-B369-309426C01AC9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57B-4A5E-B369-309426C01AC9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57B-4A5E-B369-309426C01A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57B-4A5E-B369-309426C01AC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Summary!$A$7:$A$13</c:f>
              <c:strCache>
                <c:ptCount val="7"/>
                <c:pt idx="0">
                  <c:v>401(K)</c:v>
                </c:pt>
                <c:pt idx="1">
                  <c:v>Savings</c:v>
                </c:pt>
                <c:pt idx="2">
                  <c:v>Donations</c:v>
                </c:pt>
                <c:pt idx="3">
                  <c:v>Trip</c:v>
                </c:pt>
                <c:pt idx="4">
                  <c:v>Rent/Home Payment</c:v>
                </c:pt>
                <c:pt idx="5">
                  <c:v>Bills</c:v>
                </c:pt>
                <c:pt idx="6">
                  <c:v>Expenses</c:v>
                </c:pt>
              </c:strCache>
            </c:strRef>
          </c:cat>
          <c:val>
            <c:numRef>
              <c:f>Summary!$B$7:$B$13</c:f>
              <c:numCache>
                <c:formatCode>_("$"* #,##0_);_("$"* \(#,##0\);_("$"* "-"??_);_(@_)</c:formatCode>
                <c:ptCount val="7"/>
                <c:pt idx="0">
                  <c:v>2400</c:v>
                </c:pt>
                <c:pt idx="1">
                  <c:v>9600</c:v>
                </c:pt>
                <c:pt idx="2">
                  <c:v>4800</c:v>
                </c:pt>
                <c:pt idx="3">
                  <c:v>0</c:v>
                </c:pt>
                <c:pt idx="4">
                  <c:v>4200</c:v>
                </c:pt>
                <c:pt idx="5">
                  <c:v>10591.440000000002</c:v>
                </c:pt>
                <c:pt idx="6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57B-4A5E-B369-309426C01A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'Rent &amp; Bills'!$B$1:$M$1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'Rent &amp; Bills'!$B$28:$M$28</c:f>
              <c:numCache>
                <c:formatCode>_("$"* #,##0.00_);_("$"* \(#,##0.00\);_("$"* "-"??_);_(@_)</c:formatCode>
                <c:ptCount val="12"/>
                <c:pt idx="0">
                  <c:v>1717.62</c:v>
                </c:pt>
                <c:pt idx="1">
                  <c:v>1717.62</c:v>
                </c:pt>
                <c:pt idx="2">
                  <c:v>1717.62</c:v>
                </c:pt>
                <c:pt idx="3">
                  <c:v>1717.62</c:v>
                </c:pt>
                <c:pt idx="4">
                  <c:v>1717.62</c:v>
                </c:pt>
                <c:pt idx="5">
                  <c:v>1717.62</c:v>
                </c:pt>
                <c:pt idx="6">
                  <c:v>1717.62</c:v>
                </c:pt>
                <c:pt idx="7">
                  <c:v>1717.62</c:v>
                </c:pt>
                <c:pt idx="8">
                  <c:v>1717.62</c:v>
                </c:pt>
                <c:pt idx="9">
                  <c:v>1717.62</c:v>
                </c:pt>
                <c:pt idx="10">
                  <c:v>1717.62</c:v>
                </c:pt>
                <c:pt idx="11">
                  <c:v>1717.62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D-49D2-99D6-12363BD77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2778944"/>
        <c:axId val="892773368"/>
      </c:barChart>
      <c:catAx>
        <c:axId val="8927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73368"/>
        <c:crosses val="autoZero"/>
        <c:auto val="1"/>
        <c:lblAlgn val="ctr"/>
        <c:lblOffset val="100"/>
        <c:noMultiLvlLbl val="0"/>
      </c:catAx>
      <c:valAx>
        <c:axId val="89277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2017</a:t>
            </a:r>
          </a:p>
        </c:rich>
      </c:tx>
      <c:layout>
        <c:manualLayout>
          <c:xMode val="edge"/>
          <c:yMode val="edge"/>
          <c:x val="0.83008251554762547"/>
          <c:y val="7.0916520622063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0654689369441E-2"/>
          <c:y val="0.17449124589886067"/>
          <c:w val="0.91165581771541915"/>
          <c:h val="0.7316495333916595"/>
        </c:manualLayout>
      </c:layout>
      <c:pie3DChart>
        <c:varyColors val="1"/>
        <c:ser>
          <c:idx val="0"/>
          <c:order val="0"/>
          <c:tx>
            <c:strRef>
              <c:f>'Expense Report'!$N$3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203-4E9F-89F8-CBFD5AE5DC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203-4E9F-89F8-CBFD5AE5DC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203-4E9F-89F8-CBFD5AE5DC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3203-4E9F-89F8-CBFD5AE5DC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3203-4E9F-89F8-CBFD5AE5DC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3203-4E9F-89F8-CBFD5AE5DC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3203-4E9F-89F8-CBFD5AE5DC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3203-4E9F-89F8-CBFD5AE5DC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3203-4E9F-89F8-CBFD5AE5DC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3203-4E9F-89F8-CBFD5AE5DC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3203-4E9F-89F8-CBFD5AE5DC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3203-4E9F-89F8-CBFD5AE5DC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EEF4-4729-9482-63EBACC5BF6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203-4E9F-89F8-CBFD5AE5DCC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203-4E9F-89F8-CBFD5AE5DCC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203-4E9F-89F8-CBFD5AE5DCC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203-4E9F-89F8-CBFD5AE5DCC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203-4E9F-89F8-CBFD5AE5DCC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203-4E9F-89F8-CBFD5AE5DCC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3203-4E9F-89F8-CBFD5AE5DCC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3203-4E9F-89F8-CBFD5AE5DCC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3203-4E9F-89F8-CBFD5AE5DCC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3203-4E9F-89F8-CBFD5AE5DCC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3203-4E9F-89F8-CBFD5AE5DCC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3203-4E9F-89F8-CBFD5AE5DCC4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EEF4-4729-9482-63EBACC5BF6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 Report'!$A$4:$A$16</c:f>
              <c:strCache>
                <c:ptCount val="13"/>
                <c:pt idx="0">
                  <c:v>Groceries</c:v>
                </c:pt>
                <c:pt idx="1">
                  <c:v>Eating Out</c:v>
                </c:pt>
                <c:pt idx="2">
                  <c:v>Personal Care</c:v>
                </c:pt>
                <c:pt idx="3">
                  <c:v>Home Improvement</c:v>
                </c:pt>
                <c:pt idx="4">
                  <c:v>Professional Development</c:v>
                </c:pt>
                <c:pt idx="5">
                  <c:v>Travel</c:v>
                </c:pt>
                <c:pt idx="6">
                  <c:v>Clothing</c:v>
                </c:pt>
                <c:pt idx="7">
                  <c:v>Gas</c:v>
                </c:pt>
                <c:pt idx="8">
                  <c:v>Entertainment</c:v>
                </c:pt>
                <c:pt idx="9">
                  <c:v>Gifts</c:v>
                </c:pt>
                <c:pt idx="10">
                  <c:v>Shopping</c:v>
                </c:pt>
                <c:pt idx="11">
                  <c:v>Moving</c:v>
                </c:pt>
                <c:pt idx="12">
                  <c:v>Car Care</c:v>
                </c:pt>
              </c:strCache>
            </c:strRef>
          </c:cat>
          <c:val>
            <c:numRef>
              <c:f>'Expense Report'!$N$4:$N$16</c:f>
              <c:numCache>
                <c:formatCode>_("$"* #,##0.00_);_("$"* \(#,##0.00\);_("$"* "-"??_);_(@_)</c:formatCode>
                <c:ptCount val="13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203-4E9F-89F8-CBFD5AE5DCC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3</xdr:row>
      <xdr:rowOff>152399</xdr:rowOff>
    </xdr:from>
    <xdr:to>
      <xdr:col>13</xdr:col>
      <xdr:colOff>542925</xdr:colOff>
      <xdr:row>22</xdr:row>
      <xdr:rowOff>52917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238124</xdr:colOff>
      <xdr:row>6</xdr:row>
      <xdr:rowOff>90487</xdr:rowOff>
    </xdr:from>
    <xdr:to>
      <xdr:col>23</xdr:col>
      <xdr:colOff>609599</xdr:colOff>
      <xdr:row>27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7B6BF1-F30C-4C37-88F1-A63CB5D77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464345</xdr:colOff>
      <xdr:row>21</xdr:row>
      <xdr:rowOff>71437</xdr:rowOff>
    </xdr:from>
    <xdr:to>
      <xdr:col>13</xdr:col>
      <xdr:colOff>202406</xdr:colOff>
      <xdr:row>45</xdr:row>
      <xdr:rowOff>178592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alth%20Management%20Spread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 Information"/>
      <sheetName val="PayCheck 1"/>
      <sheetName val="PayCheck 2"/>
      <sheetName val="Income Summary"/>
      <sheetName val="Account Management"/>
      <sheetName val="Simple Tax Forecast Connected"/>
      <sheetName val="Simple Tax Forecast Standalone"/>
      <sheetName val="Buckets"/>
      <sheetName val="SavingxTaxBrkt"/>
      <sheetName val="Tables"/>
      <sheetName val="RetirementxBrkt"/>
      <sheetName val="ExpensexTaxBrkt"/>
    </sheetNames>
    <sheetDataSet>
      <sheetData sheetId="0"/>
      <sheetData sheetId="1"/>
      <sheetData sheetId="2"/>
      <sheetData sheetId="3"/>
      <sheetData sheetId="4"/>
      <sheetData sheetId="5">
        <row r="11">
          <cell r="E11">
            <v>0</v>
          </cell>
          <cell r="F11">
            <v>19750</v>
          </cell>
          <cell r="G11">
            <v>0.1</v>
          </cell>
        </row>
        <row r="12">
          <cell r="E12">
            <v>19751</v>
          </cell>
          <cell r="F12">
            <v>80250</v>
          </cell>
          <cell r="G12">
            <v>0.12</v>
          </cell>
          <cell r="H12">
            <v>1975</v>
          </cell>
        </row>
        <row r="13">
          <cell r="E13">
            <v>80251</v>
          </cell>
          <cell r="F13">
            <v>171050</v>
          </cell>
          <cell r="G13">
            <v>0.22</v>
          </cell>
          <cell r="H13">
            <v>9235</v>
          </cell>
        </row>
        <row r="14">
          <cell r="E14">
            <v>171051</v>
          </cell>
          <cell r="F14">
            <v>326600</v>
          </cell>
          <cell r="G14">
            <v>0.24</v>
          </cell>
          <cell r="H14">
            <v>29211</v>
          </cell>
        </row>
        <row r="15">
          <cell r="E15">
            <v>326601</v>
          </cell>
          <cell r="F15">
            <v>414700</v>
          </cell>
          <cell r="G15">
            <v>0.32</v>
          </cell>
          <cell r="H15">
            <v>66543</v>
          </cell>
        </row>
        <row r="16">
          <cell r="E16">
            <v>414701</v>
          </cell>
          <cell r="F16">
            <v>622050</v>
          </cell>
          <cell r="G16">
            <v>0.35</v>
          </cell>
          <cell r="H16">
            <v>94735</v>
          </cell>
        </row>
        <row r="17">
          <cell r="E17">
            <v>622051</v>
          </cell>
          <cell r="F17">
            <v>100000000</v>
          </cell>
          <cell r="G17">
            <v>0.37</v>
          </cell>
          <cell r="H17">
            <v>167307.5</v>
          </cell>
        </row>
        <row r="20">
          <cell r="E20">
            <v>0</v>
          </cell>
          <cell r="F20">
            <v>1000</v>
          </cell>
          <cell r="G20">
            <v>0.01</v>
          </cell>
        </row>
        <row r="21">
          <cell r="E21">
            <v>1001</v>
          </cell>
          <cell r="F21">
            <v>3000</v>
          </cell>
          <cell r="G21">
            <v>0.02</v>
          </cell>
          <cell r="H21">
            <v>10</v>
          </cell>
        </row>
        <row r="22">
          <cell r="E22">
            <v>3001</v>
          </cell>
          <cell r="F22">
            <v>5000</v>
          </cell>
          <cell r="G22">
            <v>0.03</v>
          </cell>
          <cell r="H22">
            <v>50</v>
          </cell>
        </row>
        <row r="23">
          <cell r="E23">
            <v>5001</v>
          </cell>
          <cell r="F23">
            <v>7000</v>
          </cell>
          <cell r="G23">
            <v>0.04</v>
          </cell>
          <cell r="H23">
            <v>110</v>
          </cell>
        </row>
        <row r="24">
          <cell r="B24">
            <v>102395.61999999998</v>
          </cell>
          <cell r="E24">
            <v>7001</v>
          </cell>
          <cell r="F24">
            <v>10000</v>
          </cell>
          <cell r="G24">
            <v>0.05</v>
          </cell>
          <cell r="H24">
            <v>190</v>
          </cell>
        </row>
        <row r="25">
          <cell r="B25">
            <v>127195.61999999998</v>
          </cell>
          <cell r="E25">
            <v>10001</v>
          </cell>
          <cell r="F25">
            <v>100000000</v>
          </cell>
          <cell r="G25">
            <v>5.5E-2</v>
          </cell>
          <cell r="H25">
            <v>340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Tithe" displayName="Tithe" ref="A9:N37" totalsRowShown="0" headerRowDxfId="214" dataDxfId="212" headerRowBorderDxfId="213" headerRowCellStyle="Heading 3">
  <autoFilter ref="A9:N37" xr:uid="{00000000-0009-0000-0100-00001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sortState xmlns:xlrd2="http://schemas.microsoft.com/office/spreadsheetml/2017/richdata2" ref="A10:N37">
    <sortCondition ref="A13"/>
  </sortState>
  <tableColumns count="14">
    <tableColumn id="1" xr3:uid="{00000000-0010-0000-0000-000001000000}" name="Charity" dataDxfId="211" dataCellStyle="Heading 4 2"/>
    <tableColumn id="2" xr3:uid="{00000000-0010-0000-0000-000002000000}" name="January " dataCellStyle="Currency"/>
    <tableColumn id="3" xr3:uid="{00000000-0010-0000-0000-000003000000}" name="February" dataDxfId="210" dataCellStyle="Currency"/>
    <tableColumn id="4" xr3:uid="{00000000-0010-0000-0000-000004000000}" name="March" dataDxfId="209" dataCellStyle="Currency"/>
    <tableColumn id="5" xr3:uid="{00000000-0010-0000-0000-000005000000}" name="April" dataDxfId="208" dataCellStyle="Currency"/>
    <tableColumn id="6" xr3:uid="{00000000-0010-0000-0000-000006000000}" name="May" dataDxfId="207" dataCellStyle="Currency"/>
    <tableColumn id="7" xr3:uid="{00000000-0010-0000-0000-000007000000}" name="June" dataDxfId="206" dataCellStyle="Currency"/>
    <tableColumn id="8" xr3:uid="{00000000-0010-0000-0000-000008000000}" name="July" dataDxfId="205" dataCellStyle="Currency"/>
    <tableColumn id="9" xr3:uid="{00000000-0010-0000-0000-000009000000}" name="August" dataDxfId="204" dataCellStyle="Currency"/>
    <tableColumn id="10" xr3:uid="{00000000-0010-0000-0000-00000A000000}" name="September" dataDxfId="203" dataCellStyle="Currency"/>
    <tableColumn id="11" xr3:uid="{00000000-0010-0000-0000-00000B000000}" name="October" dataDxfId="202" dataCellStyle="Currency"/>
    <tableColumn id="12" xr3:uid="{00000000-0010-0000-0000-00000C000000}" name="November" dataDxfId="201" dataCellStyle="Currency"/>
    <tableColumn id="13" xr3:uid="{00000000-0010-0000-0000-00000D000000}" name="December" dataDxfId="200" dataCellStyle="Currency"/>
    <tableColumn id="14" xr3:uid="{00000000-0010-0000-0000-00000E000000}" name="Total" dataDxfId="199" dataCellStyle="Currency"/>
  </tableColumns>
  <tableStyleInfo name="TableStyleLight4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July" displayName="July" ref="B3:G73" totalsRowCount="1" headerRowDxfId="98" dataDxfId="96" headerRowBorderDxfId="97" tableBorderDxfId="95" headerRowCellStyle="20% - Accent1" dataCellStyle="Heading 3">
  <sortState xmlns:xlrd2="http://schemas.microsoft.com/office/spreadsheetml/2017/richdata2" ref="B4:G72">
    <sortCondition descending="1" ref="G9"/>
  </sortState>
  <tableColumns count="6">
    <tableColumn id="2" xr3:uid="{00000000-0010-0000-0900-000002000000}" name="Month" dataDxfId="94" totalsRowDxfId="93" dataCellStyle="Heading 3"/>
    <tableColumn id="1" xr3:uid="{00000000-0010-0000-0900-000001000000}" name="Day" dataDxfId="92" totalsRowDxfId="91" dataCellStyle="Heading 3"/>
    <tableColumn id="5" xr3:uid="{00000000-0010-0000-0900-000005000000}" name="Method" dataDxfId="90" totalsRowDxfId="89" dataCellStyle="Heading 3"/>
    <tableColumn id="3" xr3:uid="{00000000-0010-0000-0900-000003000000}" name="Expense" dataDxfId="88" totalsRowDxfId="87" dataCellStyle="Heading 3"/>
    <tableColumn id="4" xr3:uid="{00000000-0010-0000-0900-000004000000}" name="Category" dataDxfId="86" totalsRowDxfId="85" dataCellStyle="Heading 3"/>
    <tableColumn id="6" xr3:uid="{00000000-0010-0000-0900-000006000000}" name="Cost" totalsRowFunction="custom" dataDxfId="84" totalsRowDxfId="83" dataCellStyle="Heading 3">
      <totalsRowFormula>SUM(July[Cost])</totalsRowFormula>
    </tableColumn>
  </tableColumns>
  <tableStyleInfo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August" displayName="August" ref="B3:G91" totalsRowCount="1" headerRowDxfId="82" dataDxfId="80" headerRowBorderDxfId="81" tableBorderDxfId="79" headerRowCellStyle="20% - Accent1" dataCellStyle="Heading 3">
  <autoFilter ref="B3:G90" xr:uid="{00000000-0009-0000-0100-00000A000000}"/>
  <sortState xmlns:xlrd2="http://schemas.microsoft.com/office/spreadsheetml/2017/richdata2" ref="B4:G90">
    <sortCondition descending="1" ref="G3:G90"/>
  </sortState>
  <tableColumns count="6">
    <tableColumn id="2" xr3:uid="{00000000-0010-0000-0A00-000002000000}" name="Month" dataDxfId="78" totalsRowDxfId="77" dataCellStyle="Heading 3"/>
    <tableColumn id="1" xr3:uid="{00000000-0010-0000-0A00-000001000000}" name="Day" dataDxfId="76" totalsRowDxfId="75" dataCellStyle="Heading 3"/>
    <tableColumn id="5" xr3:uid="{00000000-0010-0000-0A00-000005000000}" name="Method" dataDxfId="74" totalsRowDxfId="73" dataCellStyle="Heading 3"/>
    <tableColumn id="3" xr3:uid="{00000000-0010-0000-0A00-000003000000}" name="Expense" dataDxfId="72" totalsRowDxfId="71" dataCellStyle="Heading 3"/>
    <tableColumn id="4" xr3:uid="{00000000-0010-0000-0A00-000004000000}" name="Category" dataDxfId="70" totalsRowDxfId="69" dataCellStyle="Heading 3"/>
    <tableColumn id="6" xr3:uid="{00000000-0010-0000-0A00-000006000000}" name="Cost" totalsRowFunction="custom" dataDxfId="68" totalsRowDxfId="67" dataCellStyle="Heading 3">
      <totalsRowFormula>SUM(August[Cost])</totalsRowFormula>
    </tableColumn>
  </tableColumns>
  <tableStyleInfo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September" displayName="September" ref="B3:G81" totalsRowCount="1" headerRowDxfId="66" dataDxfId="64" headerRowBorderDxfId="65" tableBorderDxfId="63" headerRowCellStyle="20% - Accent1" dataCellStyle="Heading 3">
  <autoFilter ref="B3:G80" xr:uid="{00000000-0009-0000-0100-00000B000000}"/>
  <sortState xmlns:xlrd2="http://schemas.microsoft.com/office/spreadsheetml/2017/richdata2" ref="B4:G80">
    <sortCondition ref="C3:C80"/>
  </sortState>
  <tableColumns count="6">
    <tableColumn id="2" xr3:uid="{00000000-0010-0000-0B00-000002000000}" name="Month" dataDxfId="62" totalsRowDxfId="61" dataCellStyle="Heading 4"/>
    <tableColumn id="1" xr3:uid="{00000000-0010-0000-0B00-000001000000}" name="Day" dataDxfId="60" totalsRowDxfId="59" dataCellStyle="Heading 4"/>
    <tableColumn id="5" xr3:uid="{00000000-0010-0000-0B00-000005000000}" name="Method" dataDxfId="58" totalsRowDxfId="57" dataCellStyle="Heading 4"/>
    <tableColumn id="3" xr3:uid="{00000000-0010-0000-0B00-000003000000}" name="Expense" dataDxfId="56" totalsRowDxfId="55" dataCellStyle="Heading 4"/>
    <tableColumn id="4" xr3:uid="{00000000-0010-0000-0B00-000004000000}" name="Category" dataDxfId="54" totalsRowDxfId="53" dataCellStyle="Heading 4"/>
    <tableColumn id="6" xr3:uid="{00000000-0010-0000-0B00-000006000000}" name="Cost" totalsRowFunction="custom" dataDxfId="52" totalsRowDxfId="51" dataCellStyle="Currency">
      <totalsRowFormula>SUM(September[Cost])</totalsRowFormula>
    </tableColumn>
  </tableColumns>
  <tableStyleInfo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October" displayName="October" ref="B3:G72" totalsRowCount="1" headerRowDxfId="50" dataDxfId="48" headerRowBorderDxfId="49" tableBorderDxfId="47" headerRowCellStyle="20% - Accent1" dataCellStyle="Heading 3">
  <autoFilter ref="B3:G71" xr:uid="{00000000-0009-0000-0100-00000C000000}"/>
  <sortState xmlns:xlrd2="http://schemas.microsoft.com/office/spreadsheetml/2017/richdata2" ref="B4:G71">
    <sortCondition ref="C3:C71"/>
  </sortState>
  <tableColumns count="6">
    <tableColumn id="2" xr3:uid="{00000000-0010-0000-0C00-000002000000}" name="Month" dataDxfId="46" totalsRowDxfId="45" dataCellStyle="Heading 3"/>
    <tableColumn id="1" xr3:uid="{00000000-0010-0000-0C00-000001000000}" name="Day" dataDxfId="44" totalsRowDxfId="43" dataCellStyle="Heading 3"/>
    <tableColumn id="5" xr3:uid="{00000000-0010-0000-0C00-000005000000}" name="Method" dataDxfId="42" totalsRowDxfId="41" dataCellStyle="Heading 3"/>
    <tableColumn id="3" xr3:uid="{00000000-0010-0000-0C00-000003000000}" name="Expense" dataDxfId="40" totalsRowDxfId="39" dataCellStyle="Heading 3"/>
    <tableColumn id="4" xr3:uid="{00000000-0010-0000-0C00-000004000000}" name="Category" dataDxfId="38" totalsRowDxfId="37" dataCellStyle="Heading 3"/>
    <tableColumn id="6" xr3:uid="{00000000-0010-0000-0C00-000006000000}" name="Cost" totalsRowFunction="custom" dataDxfId="36" totalsRowDxfId="35" dataCellStyle="Heading 3">
      <totalsRowFormula>SUM(October[Cost])</totalsRowFormula>
    </tableColumn>
  </tableColumns>
  <tableStyleInfo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November" displayName="November" ref="B3:G78" totalsRowCount="1" headerRowDxfId="34" dataDxfId="32" headerRowBorderDxfId="33" tableBorderDxfId="31" headerRowCellStyle="20% - Accent1" dataCellStyle="Heading 3">
  <autoFilter ref="B3:G77" xr:uid="{00000000-0009-0000-0100-00000D000000}"/>
  <sortState xmlns:xlrd2="http://schemas.microsoft.com/office/spreadsheetml/2017/richdata2" ref="B4:G77">
    <sortCondition ref="C3:C77"/>
  </sortState>
  <tableColumns count="6">
    <tableColumn id="2" xr3:uid="{00000000-0010-0000-0D00-000002000000}" name="Month" dataDxfId="30" totalsRowDxfId="29" dataCellStyle="Heading 3"/>
    <tableColumn id="1" xr3:uid="{00000000-0010-0000-0D00-000001000000}" name="Day" dataDxfId="28" totalsRowDxfId="27" dataCellStyle="Heading 3"/>
    <tableColumn id="5" xr3:uid="{00000000-0010-0000-0D00-000005000000}" name="Method" dataDxfId="26" totalsRowDxfId="25" dataCellStyle="Heading 3"/>
    <tableColumn id="3" xr3:uid="{00000000-0010-0000-0D00-000003000000}" name="Expense" dataDxfId="24" totalsRowDxfId="23" dataCellStyle="Heading 3"/>
    <tableColumn id="4" xr3:uid="{00000000-0010-0000-0D00-000004000000}" name="Category" dataDxfId="22" totalsRowDxfId="21" dataCellStyle="Heading 3"/>
    <tableColumn id="6" xr3:uid="{00000000-0010-0000-0D00-000006000000}" name="Cost" totalsRowFunction="custom" dataDxfId="20" totalsRowDxfId="19" dataCellStyle="Heading 3">
      <totalsRowFormula>SUM(November[Cost])</totalsRowFormula>
    </tableColumn>
  </tableColumns>
  <tableStyleInfo showFirstColumn="0" showLastColumn="0" showRowStripes="0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E000000}" name="December" displayName="December" ref="B3:G64" totalsRowCount="1" headerRowDxfId="18" dataDxfId="16" headerRowBorderDxfId="17" tableBorderDxfId="15" headerRowCellStyle="20% - Accent1" dataCellStyle="Heading 3">
  <autoFilter ref="B3:G63" xr:uid="{00000000-0009-0000-0100-00000E000000}"/>
  <sortState xmlns:xlrd2="http://schemas.microsoft.com/office/spreadsheetml/2017/richdata2" ref="B4:G63">
    <sortCondition ref="C3:C63"/>
  </sortState>
  <tableColumns count="6">
    <tableColumn id="2" xr3:uid="{00000000-0010-0000-0E00-000002000000}" name="Month" dataDxfId="14" totalsRowDxfId="13" dataCellStyle="Heading 3"/>
    <tableColumn id="1" xr3:uid="{00000000-0010-0000-0E00-000001000000}" name="Day" dataDxfId="12" totalsRowDxfId="11" dataCellStyle="Heading 3"/>
    <tableColumn id="5" xr3:uid="{00000000-0010-0000-0E00-000005000000}" name="Method" dataDxfId="10" totalsRowDxfId="9" dataCellStyle="Heading 3"/>
    <tableColumn id="3" xr3:uid="{00000000-0010-0000-0E00-000003000000}" name="Expense" dataDxfId="8" totalsRowDxfId="7" dataCellStyle="Heading 3"/>
    <tableColumn id="4" xr3:uid="{00000000-0010-0000-0E00-000004000000}" name="Category" dataDxfId="6" totalsRowDxfId="5" dataCellStyle="Heading 3"/>
    <tableColumn id="6" xr3:uid="{00000000-0010-0000-0E00-000006000000}" name="Cost" totalsRowFunction="custom" dataDxfId="4" totalsRowDxfId="3" dataCellStyle="Heading 3">
      <totalsRowFormula>SUM(December[Cost])</totalsRowFormula>
    </tableColumn>
  </tableColumns>
  <tableStyleInfo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Bills" displayName="Bills" ref="A1:M28" totalsRowShown="0" headerRowDxfId="198">
  <autoFilter ref="A1:M28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100-000001000000}" name="Title"/>
    <tableColumn id="2" xr3:uid="{00000000-0010-0000-0100-000002000000}" name="January "/>
    <tableColumn id="3" xr3:uid="{00000000-0010-0000-0100-000003000000}" name="February"/>
    <tableColumn id="4" xr3:uid="{00000000-0010-0000-0100-000004000000}" name="March"/>
    <tableColumn id="5" xr3:uid="{00000000-0010-0000-0100-000005000000}" name="April"/>
    <tableColumn id="6" xr3:uid="{00000000-0010-0000-0100-000006000000}" name="May"/>
    <tableColumn id="7" xr3:uid="{00000000-0010-0000-0100-000007000000}" name="June"/>
    <tableColumn id="8" xr3:uid="{00000000-0010-0000-0100-000008000000}" name="July"/>
    <tableColumn id="9" xr3:uid="{00000000-0010-0000-0100-000009000000}" name="August"/>
    <tableColumn id="10" xr3:uid="{00000000-0010-0000-0100-00000A000000}" name="September"/>
    <tableColumn id="11" xr3:uid="{00000000-0010-0000-0100-00000B000000}" name="October"/>
    <tableColumn id="12" xr3:uid="{00000000-0010-0000-0100-00000C000000}" name="November"/>
    <tableColumn id="13" xr3:uid="{00000000-0010-0000-0100-00000D000000}" name="Decembe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Expense_Report" displayName="Expense_Report" ref="A3:O16" totalsRowShown="0" headerRowDxfId="197" headerRowCellStyle="Heading 4" dataCellStyle="Heading 4">
  <autoFilter ref="A3:O16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sortState xmlns:xlrd2="http://schemas.microsoft.com/office/spreadsheetml/2017/richdata2" ref="A4:O16">
    <sortCondition ref="O11"/>
  </sortState>
  <tableColumns count="15">
    <tableColumn id="1" xr3:uid="{00000000-0010-0000-0200-000001000000}" name="Categories" dataDxfId="196"/>
    <tableColumn id="2" xr3:uid="{00000000-0010-0000-0200-000002000000}" name="January " dataDxfId="195" dataCellStyle="Currency"/>
    <tableColumn id="3" xr3:uid="{00000000-0010-0000-0200-000003000000}" name="February" dataCellStyle="Currency">
      <calculatedColumnFormula>SUMIFS(February[Cost],February[Category],Expense_Report[[#This Row],[Categories]])</calculatedColumnFormula>
    </tableColumn>
    <tableColumn id="4" xr3:uid="{00000000-0010-0000-0200-000004000000}" name="March" dataCellStyle="Currency">
      <calculatedColumnFormula>SUMIFS(March[Cost],March[Category],Expense_Report[[#This Row],[Categories]])</calculatedColumnFormula>
    </tableColumn>
    <tableColumn id="5" xr3:uid="{00000000-0010-0000-0200-000005000000}" name="April" dataCellStyle="Currency">
      <calculatedColumnFormula>SUMIFS(April[Cost],April[Category],Expense_Report[[#This Row],[Categories]])</calculatedColumnFormula>
    </tableColumn>
    <tableColumn id="6" xr3:uid="{00000000-0010-0000-0200-000006000000}" name="May" dataCellStyle="Currency">
      <calculatedColumnFormula>SUMIFS(May[Cost],May[Category],Expense_Report[[#This Row],[Categories]])</calculatedColumnFormula>
    </tableColumn>
    <tableColumn id="7" xr3:uid="{00000000-0010-0000-0200-000007000000}" name="June" dataCellStyle="Currency">
      <calculatedColumnFormula>SUMIFS(June[Cost],June[Category],Expense_Report[[#This Row],[Categories]])</calculatedColumnFormula>
    </tableColumn>
    <tableColumn id="8" xr3:uid="{00000000-0010-0000-0200-000008000000}" name="July" dataCellStyle="Currency">
      <calculatedColumnFormula>SUMIFS(July[Cost],July[Category],Expense_Report[[#This Row],[Categories]])</calculatedColumnFormula>
    </tableColumn>
    <tableColumn id="9" xr3:uid="{00000000-0010-0000-0200-000009000000}" name="August" dataCellStyle="Currency"/>
    <tableColumn id="10" xr3:uid="{00000000-0010-0000-0200-00000A000000}" name="September" dataCellStyle="Currency">
      <calculatedColumnFormula>SUMIFS(September[Cost],September[Category],Expense_Report[[#This Row],[Categories]])</calculatedColumnFormula>
    </tableColumn>
    <tableColumn id="11" xr3:uid="{00000000-0010-0000-0200-00000B000000}" name="October" dataCellStyle="Currency">
      <calculatedColumnFormula>SUMIFS(October[Cost],October[Category],Expense_Report[[#This Row],[Categories]])</calculatedColumnFormula>
    </tableColumn>
    <tableColumn id="12" xr3:uid="{00000000-0010-0000-0200-00000C000000}" name="November" dataCellStyle="Currency">
      <calculatedColumnFormula>SUMIFS(November[Cost],November[Category],Expense_Report[[#This Row],[Categories]])</calculatedColumnFormula>
    </tableColumn>
    <tableColumn id="13" xr3:uid="{00000000-0010-0000-0200-00000D000000}" name="December" dataCellStyle="Currency">
      <calculatedColumnFormula>SUMIFS(December[Cost],December[Category],Expense_Report[[#This Row],[Categories]])</calculatedColumnFormula>
    </tableColumn>
    <tableColumn id="14" xr3:uid="{00000000-0010-0000-0200-00000E000000}" name="Total" dataCellStyle="Currency">
      <calculatedColumnFormula>SUM(Expense_Report[[#This Row],[January ]:[December]])</calculatedColumnFormula>
    </tableColumn>
    <tableColumn id="16" xr3:uid="{00000000-0010-0000-0200-000010000000}" name="Average" dataCellStyle="Currency">
      <calculatedColumnFormula>AVERAGEIF(Expense_Report[[#This Row],[January ]:[December]],"&gt;0")</calculatedColumnFormula>
    </tableColumn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January" displayName="January" ref="B3:G82" totalsRowCount="1" headerRowDxfId="194" dataDxfId="192" headerRowBorderDxfId="193" tableBorderDxfId="191" headerRowCellStyle="20% - Accent1" dataCellStyle="Heading 3">
  <autoFilter ref="B3:G81" xr:uid="{00000000-0009-0000-0100-000001000000}"/>
  <sortState xmlns:xlrd2="http://schemas.microsoft.com/office/spreadsheetml/2017/richdata2" ref="B4:G79">
    <sortCondition ref="D3:D79"/>
  </sortState>
  <tableColumns count="6">
    <tableColumn id="2" xr3:uid="{00000000-0010-0000-0600-000002000000}" name="Month" dataDxfId="190" totalsRowDxfId="189" dataCellStyle="Heading 3"/>
    <tableColumn id="1" xr3:uid="{00000000-0010-0000-0600-000001000000}" name="Day" dataDxfId="188" totalsRowDxfId="187" dataCellStyle="Heading 3"/>
    <tableColumn id="5" xr3:uid="{00000000-0010-0000-0600-000005000000}" name="Method" dataDxfId="186" totalsRowDxfId="185" dataCellStyle="Heading 3"/>
    <tableColumn id="3" xr3:uid="{00000000-0010-0000-0600-000003000000}" name="Expense" dataDxfId="184" totalsRowDxfId="183" dataCellStyle="Heading 3"/>
    <tableColumn id="4" xr3:uid="{00000000-0010-0000-0600-000004000000}" name="Category" dataDxfId="182" totalsRowDxfId="181" dataCellStyle="Heading 3"/>
    <tableColumn id="6" xr3:uid="{00000000-0010-0000-0600-000006000000}" name="Cost" totalsRowFunction="custom" dataDxfId="180" totalsRowDxfId="179" dataCellStyle="Heading 3">
      <totalsRowFormula>SUM(January[Cost])</totalsRowFormula>
    </tableColumn>
  </tableColumns>
  <tableStyleInfo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February" displayName="February" ref="B3:G67" totalsRowCount="1" headerRowDxfId="178" dataDxfId="176" headerRowBorderDxfId="177" tableBorderDxfId="175" headerRowCellStyle="20% - Accent1" dataCellStyle="Heading 3">
  <autoFilter ref="B3:G66" xr:uid="{00000000-0009-0000-0100-000002000000}"/>
  <sortState xmlns:xlrd2="http://schemas.microsoft.com/office/spreadsheetml/2017/richdata2" ref="B4:G66">
    <sortCondition ref="D3:D66"/>
  </sortState>
  <tableColumns count="6">
    <tableColumn id="2" xr3:uid="{00000000-0010-0000-0500-000002000000}" name="Month" dataDxfId="174" totalsRowDxfId="173" dataCellStyle="Heading 3"/>
    <tableColumn id="1" xr3:uid="{00000000-0010-0000-0500-000001000000}" name="Day" dataDxfId="172" totalsRowDxfId="171" dataCellStyle="Heading 3"/>
    <tableColumn id="5" xr3:uid="{00000000-0010-0000-0500-000005000000}" name="Method" dataDxfId="170" totalsRowDxfId="169" dataCellStyle="Heading 3"/>
    <tableColumn id="3" xr3:uid="{00000000-0010-0000-0500-000003000000}" name="Expense" dataDxfId="168" totalsRowDxfId="167" dataCellStyle="Heading 3"/>
    <tableColumn id="4" xr3:uid="{00000000-0010-0000-0500-000004000000}" name="Category" dataDxfId="166" totalsRowDxfId="165" dataCellStyle="Heading 3"/>
    <tableColumn id="6" xr3:uid="{00000000-0010-0000-0500-000006000000}" name="Cost" totalsRowFunction="custom" dataDxfId="164" totalsRowDxfId="163" dataCellStyle="Heading 3">
      <totalsRowFormula>SUM(February[Cost])</totalsRowFormula>
    </tableColumn>
  </tableColumns>
  <tableStyleInfo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March" displayName="March" ref="B3:G83" totalsRowCount="1" headerRowDxfId="162" dataDxfId="160" headerRowBorderDxfId="161" tableBorderDxfId="159" headerRowCellStyle="20% - Accent1" dataCellStyle="Heading 3">
  <autoFilter ref="B3:G82" xr:uid="{00000000-0009-0000-0100-000003000000}"/>
  <sortState xmlns:xlrd2="http://schemas.microsoft.com/office/spreadsheetml/2017/richdata2" ref="B4:G82">
    <sortCondition ref="D3:D82"/>
  </sortState>
  <tableColumns count="6">
    <tableColumn id="2" xr3:uid="{00000000-0010-0000-0300-000002000000}" name="Month" dataDxfId="158" totalsRowDxfId="157" dataCellStyle="Heading 3"/>
    <tableColumn id="1" xr3:uid="{00000000-0010-0000-0300-000001000000}" name="Day" dataDxfId="156" totalsRowDxfId="155" dataCellStyle="Heading 3"/>
    <tableColumn id="5" xr3:uid="{00000000-0010-0000-0300-000005000000}" name="Method" dataDxfId="154" totalsRowDxfId="153" dataCellStyle="Heading 3"/>
    <tableColumn id="3" xr3:uid="{00000000-0010-0000-0300-000003000000}" name="Expense" dataDxfId="152" totalsRowDxfId="151" dataCellStyle="Heading 3"/>
    <tableColumn id="4" xr3:uid="{00000000-0010-0000-0300-000004000000}" name="Category" dataDxfId="150" totalsRowDxfId="149" dataCellStyle="Heading 3"/>
    <tableColumn id="6" xr3:uid="{00000000-0010-0000-0300-000006000000}" name="Cost" totalsRowFunction="custom" dataDxfId="148" totalsRowDxfId="147" dataCellStyle="Heading 3">
      <totalsRowFormula>SUM(March[Cost])</totalsRowFormula>
    </tableColumn>
  </tableColumns>
  <tableStyleInfo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April" displayName="April" ref="B3:G67" totalsRowCount="1" headerRowDxfId="146" dataDxfId="144" headerRowBorderDxfId="145" tableBorderDxfId="143" headerRowCellStyle="20% - Accent1" dataCellStyle="Heading 3">
  <autoFilter ref="B3:G66" xr:uid="{00000000-0009-0000-0100-000004000000}"/>
  <sortState xmlns:xlrd2="http://schemas.microsoft.com/office/spreadsheetml/2017/richdata2" ref="B4:G66">
    <sortCondition ref="D3:D66"/>
  </sortState>
  <tableColumns count="6">
    <tableColumn id="2" xr3:uid="{00000000-0010-0000-0400-000002000000}" name="Month" dataDxfId="142" totalsRowDxfId="141" dataCellStyle="Heading 3"/>
    <tableColumn id="1" xr3:uid="{00000000-0010-0000-0400-000001000000}" name="Day" dataDxfId="140" totalsRowDxfId="139" dataCellStyle="Heading 3"/>
    <tableColumn id="5" xr3:uid="{00000000-0010-0000-0400-000005000000}" name="Method" dataDxfId="138" totalsRowDxfId="137" dataCellStyle="Heading 3"/>
    <tableColumn id="3" xr3:uid="{00000000-0010-0000-0400-000003000000}" name="Expense" dataDxfId="136" totalsRowDxfId="135" dataCellStyle="Heading 3"/>
    <tableColumn id="4" xr3:uid="{00000000-0010-0000-0400-000004000000}" name="Category" dataDxfId="134" totalsRowDxfId="133" dataCellStyle="Heading 3"/>
    <tableColumn id="6" xr3:uid="{00000000-0010-0000-0400-000006000000}" name="Cost" totalsRowFunction="custom" dataDxfId="132" totalsRowDxfId="131" dataCellStyle="Heading 3">
      <totalsRowFormula>SUM(April[Cost])</totalsRowFormula>
    </tableColumn>
  </tableColumns>
  <tableStyleInfo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May" displayName="May" ref="B3:G89" totalsRowCount="1" headerRowDxfId="130" dataDxfId="128" headerRowBorderDxfId="129" tableBorderDxfId="127" headerRowCellStyle="20% - Accent1" dataCellStyle="Heading 3">
  <autoFilter ref="B3:G88" xr:uid="{00000000-0009-0000-0100-000006000000}"/>
  <sortState xmlns:xlrd2="http://schemas.microsoft.com/office/spreadsheetml/2017/richdata2" ref="B4:G88">
    <sortCondition descending="1" ref="G3:G88"/>
  </sortState>
  <tableColumns count="6">
    <tableColumn id="2" xr3:uid="{00000000-0010-0000-0700-000002000000}" name="Month" dataDxfId="126" totalsRowDxfId="125" dataCellStyle="Heading 3"/>
    <tableColumn id="1" xr3:uid="{00000000-0010-0000-0700-000001000000}" name="Day" dataDxfId="124" totalsRowDxfId="123" dataCellStyle="Heading 3"/>
    <tableColumn id="5" xr3:uid="{00000000-0010-0000-0700-000005000000}" name="Method" dataDxfId="122" totalsRowDxfId="121" dataCellStyle="Heading 3"/>
    <tableColumn id="3" xr3:uid="{00000000-0010-0000-0700-000003000000}" name="Expense" dataDxfId="120" totalsRowDxfId="119" dataCellStyle="Heading 3"/>
    <tableColumn id="4" xr3:uid="{00000000-0010-0000-0700-000004000000}" name="Category" dataDxfId="118" totalsRowDxfId="117" dataCellStyle="Heading 3"/>
    <tableColumn id="6" xr3:uid="{00000000-0010-0000-0700-000006000000}" name="Cost" totalsRowFunction="custom" dataDxfId="116" totalsRowDxfId="115" dataCellStyle="Heading 3">
      <totalsRowFormula>SUM(May[Cost])</totalsRowFormula>
    </tableColumn>
  </tableColumns>
  <tableStyleInfo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June" displayName="June" ref="B3:G85" totalsRowCount="1" headerRowDxfId="114" dataDxfId="112" headerRowBorderDxfId="113" tableBorderDxfId="111" headerRowCellStyle="20% - Accent1" dataCellStyle="Heading 3">
  <autoFilter ref="B3:G84" xr:uid="{00000000-0009-0000-0100-000008000000}"/>
  <sortState xmlns:xlrd2="http://schemas.microsoft.com/office/spreadsheetml/2017/richdata2" ref="B4:G84">
    <sortCondition descending="1" ref="G3:G84"/>
  </sortState>
  <tableColumns count="6">
    <tableColumn id="2" xr3:uid="{00000000-0010-0000-0800-000002000000}" name="Month" dataDxfId="110" totalsRowDxfId="109" dataCellStyle="Heading 3"/>
    <tableColumn id="1" xr3:uid="{00000000-0010-0000-0800-000001000000}" name="Day" dataDxfId="108" totalsRowDxfId="107" dataCellStyle="Heading 3"/>
    <tableColumn id="5" xr3:uid="{00000000-0010-0000-0800-000005000000}" name="Method" dataDxfId="106" totalsRowDxfId="105" dataCellStyle="Heading 3"/>
    <tableColumn id="3" xr3:uid="{00000000-0010-0000-0800-000003000000}" name="Expense" dataDxfId="104" totalsRowDxfId="103" dataCellStyle="Heading 3"/>
    <tableColumn id="4" xr3:uid="{00000000-0010-0000-0800-000004000000}" name="Category" dataDxfId="102" totalsRowDxfId="101" dataCellStyle="Heading 3"/>
    <tableColumn id="6" xr3:uid="{00000000-0010-0000-0800-000006000000}" name="Cost" totalsRowFunction="custom" dataDxfId="100" totalsRowDxfId="99" dataCellStyle="Heading 3">
      <totalsRowFormula>SUM(June[Cost])</totalsRowFormula>
    </tableColumn>
  </tableColumns>
  <tableStyleInfo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690E-A4F3-425A-86BE-7D1E0CD65DCB}">
  <sheetPr>
    <tabColor theme="9" tint="0.39997558519241921"/>
  </sheetPr>
  <dimension ref="A1:B11"/>
  <sheetViews>
    <sheetView workbookViewId="0">
      <selection activeCell="B32" sqref="B32"/>
    </sheetView>
  </sheetViews>
  <sheetFormatPr defaultRowHeight="15" x14ac:dyDescent="0.25"/>
  <cols>
    <col min="1" max="1" width="20.5703125" bestFit="1" customWidth="1"/>
    <col min="2" max="2" width="24.7109375" bestFit="1" customWidth="1"/>
  </cols>
  <sheetData>
    <row r="1" spans="1:2" ht="20.25" thickBot="1" x14ac:dyDescent="0.35">
      <c r="A1" s="201" t="s">
        <v>102</v>
      </c>
    </row>
    <row r="2" spans="1:2" ht="18.75" thickTop="1" thickBot="1" x14ac:dyDescent="0.35">
      <c r="A2" s="202" t="s">
        <v>108</v>
      </c>
      <c r="B2" t="s">
        <v>109</v>
      </c>
    </row>
    <row r="3" spans="1:2" ht="15.75" thickTop="1" x14ac:dyDescent="0.25">
      <c r="A3" s="76" t="s">
        <v>103</v>
      </c>
    </row>
    <row r="4" spans="1:2" x14ac:dyDescent="0.25">
      <c r="A4" s="76" t="s">
        <v>104</v>
      </c>
    </row>
    <row r="5" spans="1:2" x14ac:dyDescent="0.25">
      <c r="A5" s="76" t="s">
        <v>12</v>
      </c>
    </row>
    <row r="6" spans="1:2" x14ac:dyDescent="0.25">
      <c r="A6" s="76" t="s">
        <v>23</v>
      </c>
    </row>
    <row r="7" spans="1:2" x14ac:dyDescent="0.25">
      <c r="A7" s="76" t="s">
        <v>105</v>
      </c>
    </row>
    <row r="8" spans="1:2" x14ac:dyDescent="0.25">
      <c r="A8" s="76" t="s">
        <v>24</v>
      </c>
    </row>
    <row r="9" spans="1:2" x14ac:dyDescent="0.25">
      <c r="A9" s="76" t="s">
        <v>36</v>
      </c>
    </row>
    <row r="10" spans="1:2" x14ac:dyDescent="0.25">
      <c r="A10" s="76" t="s">
        <v>106</v>
      </c>
    </row>
    <row r="11" spans="1:2" x14ac:dyDescent="0.25">
      <c r="A11" s="203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Z82"/>
  <sheetViews>
    <sheetView zoomScale="90" zoomScaleNormal="90" workbookViewId="0">
      <selection activeCell="L12" sqref="L12"/>
    </sheetView>
  </sheetViews>
  <sheetFormatPr defaultRowHeight="15" x14ac:dyDescent="0.25"/>
  <cols>
    <col min="2" max="2" width="11" customWidth="1"/>
    <col min="3" max="3" width="9.28515625" customWidth="1"/>
    <col min="4" max="4" width="15.42578125" customWidth="1"/>
    <col min="5" max="5" width="16.28515625" bestFit="1" customWidth="1"/>
    <col min="6" max="6" width="28.28515625" customWidth="1"/>
    <col min="7" max="7" width="12.7109375" bestFit="1" customWidth="1"/>
    <col min="10" max="10" width="11.28515625" bestFit="1" customWidth="1"/>
    <col min="12" max="12" width="18.140625" bestFit="1" customWidth="1"/>
    <col min="13" max="13" width="11.140625" bestFit="1" customWidth="1"/>
    <col min="14" max="14" width="15.28515625" bestFit="1" customWidth="1"/>
  </cols>
  <sheetData>
    <row r="1" spans="2:26" ht="20.25" thickBot="1" x14ac:dyDescent="0.3">
      <c r="B1" s="244" t="s">
        <v>49</v>
      </c>
      <c r="C1" s="244"/>
      <c r="D1" s="244"/>
      <c r="E1" s="244"/>
      <c r="F1" s="244"/>
      <c r="G1" s="244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2:26" ht="15.75" thickTop="1" x14ac:dyDescent="0.25">
      <c r="B2" s="36"/>
      <c r="C2" s="36"/>
      <c r="D2" s="36"/>
      <c r="E2" s="36"/>
      <c r="F2" s="36"/>
      <c r="G2" s="36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2:2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9"/>
      <c r="L3" s="144"/>
      <c r="M3" s="160"/>
      <c r="N3" s="9"/>
      <c r="O3" s="112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2:26" x14ac:dyDescent="0.25">
      <c r="B4" s="74" t="s">
        <v>89</v>
      </c>
      <c r="C4" s="39">
        <v>1</v>
      </c>
      <c r="D4" s="39" t="s">
        <v>90</v>
      </c>
      <c r="E4" s="39" t="s">
        <v>93</v>
      </c>
      <c r="F4" s="39" t="s">
        <v>94</v>
      </c>
      <c r="G4" s="42">
        <v>45</v>
      </c>
      <c r="K4" s="9"/>
      <c r="L4" s="181"/>
      <c r="M4" s="112"/>
      <c r="N4" s="112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2:26" x14ac:dyDescent="0.25">
      <c r="B5" s="74" t="s">
        <v>89</v>
      </c>
      <c r="C5" s="39">
        <v>1</v>
      </c>
      <c r="D5" s="39" t="s">
        <v>91</v>
      </c>
      <c r="E5" s="39"/>
      <c r="F5" s="39"/>
      <c r="G5" s="42">
        <v>45</v>
      </c>
      <c r="K5" s="9"/>
      <c r="L5" s="181"/>
      <c r="M5" s="130"/>
      <c r="N5" s="112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2:26" x14ac:dyDescent="0.25">
      <c r="B6" s="74" t="s">
        <v>89</v>
      </c>
      <c r="C6" s="39">
        <v>1</v>
      </c>
      <c r="D6" s="39" t="s">
        <v>92</v>
      </c>
      <c r="E6" s="39"/>
      <c r="F6" s="39"/>
      <c r="G6" s="42">
        <v>45</v>
      </c>
      <c r="K6" s="9"/>
      <c r="L6" s="182"/>
      <c r="M6" s="112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2:26" x14ac:dyDescent="0.25">
      <c r="B7" s="74"/>
      <c r="C7" s="39"/>
      <c r="D7" s="39"/>
      <c r="E7" s="39"/>
      <c r="F7" s="39"/>
      <c r="G7" s="42">
        <v>100</v>
      </c>
      <c r="K7" s="9"/>
      <c r="L7" s="9"/>
      <c r="M7" s="112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2:26" x14ac:dyDescent="0.25">
      <c r="B8" s="74"/>
      <c r="C8" s="39"/>
      <c r="D8" s="39"/>
      <c r="E8" s="39"/>
      <c r="F8" s="39"/>
      <c r="G8" s="42"/>
      <c r="K8" s="9"/>
      <c r="L8" s="181"/>
      <c r="M8" s="112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2:26" x14ac:dyDescent="0.25">
      <c r="B9" s="39"/>
      <c r="C9" s="39"/>
      <c r="D9" s="39"/>
      <c r="E9" s="39"/>
      <c r="F9" s="39"/>
      <c r="G9" s="42"/>
      <c r="K9" s="9"/>
      <c r="L9" s="181"/>
      <c r="M9" s="112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2:26" x14ac:dyDescent="0.25">
      <c r="B10" s="74"/>
      <c r="C10" s="39"/>
      <c r="D10" s="39"/>
      <c r="E10" s="39"/>
      <c r="F10" s="39"/>
      <c r="G10" s="42"/>
      <c r="K10" s="9"/>
      <c r="L10" s="181"/>
      <c r="M10" s="112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2:26" x14ac:dyDescent="0.25">
      <c r="B11" s="118"/>
      <c r="C11" s="145"/>
      <c r="D11" s="145"/>
      <c r="E11" s="145"/>
      <c r="F11" s="145"/>
      <c r="G11" s="146"/>
      <c r="K11" s="9"/>
      <c r="L11" s="181"/>
      <c r="M11" s="11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2:26" x14ac:dyDescent="0.25">
      <c r="B12" s="74"/>
      <c r="C12" s="39"/>
      <c r="D12" s="39"/>
      <c r="E12" s="39"/>
      <c r="F12" s="39"/>
      <c r="G12" s="42"/>
      <c r="K12" s="9"/>
      <c r="L12" s="181"/>
      <c r="M12" s="112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2:26" x14ac:dyDescent="0.25">
      <c r="B13" s="39"/>
      <c r="C13" s="39"/>
      <c r="D13" s="39"/>
      <c r="E13" s="39"/>
      <c r="F13" s="39"/>
      <c r="G13" s="42"/>
      <c r="K13" s="9"/>
      <c r="L13" s="181"/>
      <c r="M13" s="112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2:26" x14ac:dyDescent="0.25">
      <c r="B14" s="38"/>
      <c r="C14" s="39"/>
      <c r="D14" s="38"/>
      <c r="E14" s="39"/>
      <c r="F14" s="39"/>
      <c r="G14" s="42"/>
      <c r="K14" s="9"/>
      <c r="L14" s="181"/>
      <c r="M14" s="112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2:26" x14ac:dyDescent="0.25">
      <c r="B15" s="38"/>
      <c r="C15" s="39"/>
      <c r="D15" s="38"/>
      <c r="E15" s="39"/>
      <c r="F15" s="39"/>
      <c r="G15" s="42"/>
      <c r="K15" s="9"/>
      <c r="L15" s="181"/>
      <c r="M15" s="112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2:26" x14ac:dyDescent="0.25">
      <c r="B16" s="38"/>
      <c r="C16" s="39"/>
      <c r="D16" s="38"/>
      <c r="E16" s="39"/>
      <c r="F16" s="39"/>
      <c r="G16" s="42"/>
      <c r="K16" s="9"/>
      <c r="L16" s="181"/>
      <c r="M16" s="112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2:26" x14ac:dyDescent="0.25">
      <c r="B17" s="38"/>
      <c r="C17" s="70"/>
      <c r="D17" s="38"/>
      <c r="E17" s="70"/>
      <c r="F17" s="70"/>
      <c r="G17" s="71"/>
      <c r="K17" s="9"/>
      <c r="L17" s="181"/>
      <c r="M17" s="112"/>
      <c r="N17" s="113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2:26" x14ac:dyDescent="0.25">
      <c r="B18" s="38"/>
      <c r="C18" s="39"/>
      <c r="D18" s="38"/>
      <c r="E18" s="39"/>
      <c r="F18" s="39"/>
      <c r="G18" s="42"/>
      <c r="K18" s="9"/>
      <c r="L18" s="181"/>
      <c r="M18" s="112"/>
      <c r="N18" s="9"/>
      <c r="O18" s="9"/>
      <c r="P18" s="9"/>
      <c r="Q18" s="9"/>
      <c r="R18" s="9"/>
      <c r="S18" s="9"/>
      <c r="T18" s="112"/>
      <c r="U18" s="9"/>
      <c r="V18" s="9"/>
      <c r="W18" s="9"/>
      <c r="X18" s="9"/>
      <c r="Y18" s="9"/>
      <c r="Z18" s="9"/>
    </row>
    <row r="19" spans="2:26" x14ac:dyDescent="0.25">
      <c r="B19" s="38"/>
      <c r="C19" s="39"/>
      <c r="D19" s="38"/>
      <c r="E19" s="39"/>
      <c r="F19" s="39"/>
      <c r="G19" s="42"/>
      <c r="K19" s="9"/>
      <c r="L19" s="181"/>
      <c r="M19" s="112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2:26" x14ac:dyDescent="0.25">
      <c r="B20" s="38"/>
      <c r="C20" s="39"/>
      <c r="D20" s="38"/>
      <c r="E20" s="39"/>
      <c r="F20" s="39"/>
      <c r="G20" s="42"/>
      <c r="K20" s="9"/>
      <c r="L20" s="181"/>
      <c r="M20" s="11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2:26" x14ac:dyDescent="0.25">
      <c r="B21" s="38"/>
      <c r="C21" s="39"/>
      <c r="D21" s="38"/>
      <c r="E21" s="39"/>
      <c r="F21" s="39"/>
      <c r="G21" s="42"/>
      <c r="K21" s="9"/>
      <c r="L21" s="9"/>
      <c r="M21" s="112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2:26" x14ac:dyDescent="0.25">
      <c r="B22" s="38"/>
      <c r="C22" s="39"/>
      <c r="D22" s="38"/>
      <c r="E22" s="39"/>
      <c r="F22" s="39"/>
      <c r="G22" s="42"/>
      <c r="K22" s="9"/>
      <c r="L22" s="9"/>
      <c r="M22" s="11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2:26" x14ac:dyDescent="0.25">
      <c r="B23" s="38"/>
      <c r="C23" s="39"/>
      <c r="D23" s="38"/>
      <c r="E23" s="39"/>
      <c r="F23" s="39"/>
      <c r="G23" s="42"/>
      <c r="K23" s="9"/>
      <c r="L23" s="9"/>
      <c r="M23" s="112"/>
      <c r="N23" s="112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2:26" x14ac:dyDescent="0.25">
      <c r="B24" s="38"/>
      <c r="C24" s="39"/>
      <c r="D24" s="39"/>
      <c r="E24" s="39"/>
      <c r="F24" s="39"/>
      <c r="G24" s="42"/>
      <c r="J24" s="5"/>
      <c r="K24" s="9"/>
      <c r="L24" s="9"/>
      <c r="M24" s="11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2:26" x14ac:dyDescent="0.25">
      <c r="B25" s="38"/>
      <c r="C25" s="39"/>
      <c r="D25" s="39"/>
      <c r="E25" s="39"/>
      <c r="F25" s="39"/>
      <c r="G25" s="42"/>
      <c r="K25" s="9"/>
      <c r="L25" s="9"/>
      <c r="M25" s="112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2:26" x14ac:dyDescent="0.25">
      <c r="B26" s="38"/>
      <c r="C26" s="39"/>
      <c r="D26" s="39"/>
      <c r="E26" s="39"/>
      <c r="F26" s="39"/>
      <c r="G26" s="42"/>
      <c r="K26" s="9"/>
      <c r="L26" s="9"/>
      <c r="M26" s="113"/>
      <c r="N26" s="9"/>
      <c r="O26" s="113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2:26" x14ac:dyDescent="0.25">
      <c r="B27" s="38"/>
      <c r="C27" s="39"/>
      <c r="D27" s="39"/>
      <c r="E27" s="39"/>
      <c r="F27" s="39"/>
      <c r="G27" s="42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2:26" x14ac:dyDescent="0.25">
      <c r="B28" s="38"/>
      <c r="C28" s="39"/>
      <c r="D28" s="39"/>
      <c r="E28" s="39"/>
      <c r="F28" s="39"/>
      <c r="G28" s="42"/>
      <c r="K28" s="9"/>
      <c r="L28" s="9"/>
      <c r="M28" s="113"/>
      <c r="N28" s="9"/>
      <c r="O28" s="113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2:26" x14ac:dyDescent="0.25">
      <c r="B29" s="38"/>
      <c r="C29" s="39"/>
      <c r="D29" s="39"/>
      <c r="E29" s="39"/>
      <c r="F29" s="39"/>
      <c r="G29" s="42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2:26" x14ac:dyDescent="0.25">
      <c r="B30" s="38"/>
      <c r="C30" s="39"/>
      <c r="D30" s="39"/>
      <c r="E30" s="39"/>
      <c r="F30" s="39"/>
      <c r="G30" s="42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2:26" x14ac:dyDescent="0.25">
      <c r="B31" s="38"/>
      <c r="C31" s="39"/>
      <c r="D31" s="39"/>
      <c r="E31" s="39"/>
      <c r="F31" s="39"/>
      <c r="G31" s="42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2:26" x14ac:dyDescent="0.25">
      <c r="B32" s="38"/>
      <c r="C32" s="39"/>
      <c r="D32" s="39"/>
      <c r="E32" s="39"/>
      <c r="F32" s="39"/>
      <c r="G32" s="42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2"/>
      <c r="Z32" s="9"/>
    </row>
    <row r="33" spans="2:26" x14ac:dyDescent="0.25">
      <c r="B33" s="38"/>
      <c r="C33" s="39"/>
      <c r="D33" s="39"/>
      <c r="E33" s="39"/>
      <c r="F33" s="39"/>
      <c r="G33" s="42"/>
      <c r="K33" s="9"/>
      <c r="L33" s="9"/>
      <c r="M33" s="9"/>
      <c r="N33" s="112"/>
      <c r="O33" s="9"/>
      <c r="P33" s="9"/>
      <c r="Q33" s="9"/>
      <c r="R33" s="9"/>
      <c r="S33" s="9"/>
      <c r="T33" s="9"/>
      <c r="U33" s="9"/>
      <c r="V33" s="9"/>
      <c r="W33" s="9"/>
      <c r="X33" s="9"/>
      <c r="Y33" s="112"/>
      <c r="Z33" s="9"/>
    </row>
    <row r="34" spans="2:26" x14ac:dyDescent="0.25">
      <c r="B34" s="38"/>
      <c r="C34" s="39"/>
      <c r="D34" s="39"/>
      <c r="E34" s="39"/>
      <c r="F34" s="39"/>
      <c r="G34" s="42"/>
      <c r="K34" s="9"/>
      <c r="L34" s="9"/>
      <c r="M34" s="9"/>
      <c r="N34" s="112"/>
      <c r="O34" s="9"/>
      <c r="P34" s="9"/>
      <c r="Q34" s="9"/>
      <c r="R34" s="9"/>
      <c r="S34" s="9"/>
      <c r="T34" s="9"/>
      <c r="U34" s="9"/>
      <c r="V34" s="9"/>
      <c r="W34" s="9"/>
      <c r="X34" s="9"/>
      <c r="Y34" s="112"/>
      <c r="Z34" s="9"/>
    </row>
    <row r="35" spans="2:26" x14ac:dyDescent="0.25">
      <c r="B35" s="38"/>
      <c r="C35" s="39"/>
      <c r="D35" s="39"/>
      <c r="E35" s="39"/>
      <c r="F35" s="39"/>
      <c r="G35" s="42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2"/>
      <c r="Z35" s="9"/>
    </row>
    <row r="36" spans="2:26" x14ac:dyDescent="0.25">
      <c r="B36" s="74"/>
      <c r="C36" s="39"/>
      <c r="D36" s="39"/>
      <c r="E36" s="39"/>
      <c r="F36" s="39"/>
      <c r="G36" s="42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2"/>
      <c r="Z36" s="9"/>
    </row>
    <row r="37" spans="2:26" x14ac:dyDescent="0.25">
      <c r="B37" s="39"/>
      <c r="C37" s="39"/>
      <c r="D37" s="39"/>
      <c r="E37" s="39"/>
      <c r="F37" s="39"/>
      <c r="G37" s="42"/>
      <c r="K37" s="112"/>
      <c r="L37" s="9"/>
      <c r="M37" s="9"/>
      <c r="N37" s="113"/>
      <c r="O37" s="9"/>
      <c r="P37" s="9"/>
      <c r="Q37" s="9"/>
      <c r="R37" s="9"/>
      <c r="S37" s="9"/>
      <c r="T37" s="9"/>
      <c r="U37" s="9"/>
      <c r="V37" s="9"/>
      <c r="W37" s="9"/>
      <c r="X37" s="9"/>
      <c r="Y37" s="112"/>
      <c r="Z37" s="9"/>
    </row>
    <row r="38" spans="2:26" x14ac:dyDescent="0.25">
      <c r="B38" s="39"/>
      <c r="C38" s="39"/>
      <c r="D38" s="39"/>
      <c r="E38" s="39"/>
      <c r="F38" s="39"/>
      <c r="G38" s="42"/>
      <c r="K38" s="112"/>
      <c r="L38" s="9"/>
      <c r="M38" s="9"/>
      <c r="N38" s="112"/>
      <c r="O38" s="9"/>
      <c r="P38" s="9"/>
      <c r="Q38" s="9"/>
      <c r="R38" s="9"/>
      <c r="S38" s="9"/>
      <c r="T38" s="9"/>
      <c r="U38" s="9"/>
      <c r="V38" s="9"/>
      <c r="W38" s="9"/>
      <c r="X38" s="9"/>
      <c r="Y38" s="112"/>
      <c r="Z38" s="9"/>
    </row>
    <row r="39" spans="2:26" x14ac:dyDescent="0.25">
      <c r="B39" s="39"/>
      <c r="C39" s="39"/>
      <c r="D39" s="39"/>
      <c r="E39" s="39"/>
      <c r="F39" s="39"/>
      <c r="G39" s="42"/>
      <c r="K39" s="112"/>
      <c r="L39" s="9"/>
      <c r="M39" s="9"/>
      <c r="N39" s="113"/>
      <c r="O39" s="9"/>
      <c r="P39" s="9"/>
      <c r="Q39" s="9"/>
      <c r="R39" s="9"/>
      <c r="S39" s="9"/>
      <c r="T39" s="9"/>
      <c r="U39" s="9"/>
      <c r="V39" s="9"/>
      <c r="W39" s="9"/>
      <c r="X39" s="9"/>
      <c r="Y39" s="112"/>
      <c r="Z39" s="9"/>
    </row>
    <row r="40" spans="2:26" x14ac:dyDescent="0.25">
      <c r="B40" s="39"/>
      <c r="C40" s="39"/>
      <c r="D40" s="39"/>
      <c r="E40" s="39"/>
      <c r="F40" s="39"/>
      <c r="G40" s="42"/>
      <c r="K40" s="112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12"/>
      <c r="Z40" s="9"/>
    </row>
    <row r="41" spans="2:26" x14ac:dyDescent="0.25">
      <c r="B41" s="39"/>
      <c r="C41" s="39"/>
      <c r="D41" s="39"/>
      <c r="E41" s="39"/>
      <c r="F41" s="39"/>
      <c r="G41" s="42"/>
      <c r="K41" s="112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2:26" x14ac:dyDescent="0.25">
      <c r="B42" s="39"/>
      <c r="C42" s="39"/>
      <c r="D42" s="39"/>
      <c r="E42" s="39"/>
      <c r="F42" s="39"/>
      <c r="G42" s="42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2:26" x14ac:dyDescent="0.25">
      <c r="B43" s="39"/>
      <c r="C43" s="39"/>
      <c r="D43" s="39"/>
      <c r="E43" s="39"/>
      <c r="F43" s="39"/>
      <c r="G43" s="42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2:26" x14ac:dyDescent="0.25">
      <c r="B44" s="39"/>
      <c r="C44" s="39"/>
      <c r="D44" s="39"/>
      <c r="E44" s="39"/>
      <c r="F44" s="39"/>
      <c r="G44" s="42"/>
    </row>
    <row r="45" spans="2:26" x14ac:dyDescent="0.25">
      <c r="B45" s="39"/>
      <c r="C45" s="39"/>
      <c r="D45" s="39"/>
      <c r="E45" s="39"/>
      <c r="F45" s="39"/>
      <c r="G45" s="42"/>
    </row>
    <row r="46" spans="2:26" x14ac:dyDescent="0.25">
      <c r="B46" s="39"/>
      <c r="C46" s="39"/>
      <c r="D46" s="39"/>
      <c r="E46" s="39"/>
      <c r="F46" s="39"/>
      <c r="G46" s="42"/>
    </row>
    <row r="47" spans="2:26" x14ac:dyDescent="0.25">
      <c r="B47" s="39"/>
      <c r="C47" s="39"/>
      <c r="D47" s="39"/>
      <c r="E47" s="39"/>
      <c r="F47" s="39"/>
      <c r="G47" s="42"/>
    </row>
    <row r="48" spans="2:26" x14ac:dyDescent="0.25">
      <c r="B48" s="39"/>
      <c r="C48" s="39"/>
      <c r="D48" s="39"/>
      <c r="E48" s="39"/>
      <c r="F48" s="39"/>
      <c r="G48" s="42"/>
    </row>
    <row r="49" spans="2:7" x14ac:dyDescent="0.25">
      <c r="B49" s="74"/>
      <c r="C49" s="72"/>
      <c r="D49" s="72"/>
      <c r="E49" s="39"/>
      <c r="F49" s="72"/>
      <c r="G49" s="73"/>
    </row>
    <row r="50" spans="2:7" x14ac:dyDescent="0.25">
      <c r="B50" s="38"/>
      <c r="C50" s="39"/>
      <c r="D50" s="39"/>
      <c r="E50" s="39"/>
      <c r="F50" s="39"/>
      <c r="G50" s="42"/>
    </row>
    <row r="51" spans="2:7" x14ac:dyDescent="0.25">
      <c r="B51" s="38"/>
      <c r="C51" s="39"/>
      <c r="D51" s="39"/>
      <c r="E51" s="39"/>
      <c r="F51" s="39"/>
      <c r="G51" s="42"/>
    </row>
    <row r="52" spans="2:7" x14ac:dyDescent="0.25">
      <c r="B52" s="74"/>
      <c r="C52" s="39"/>
      <c r="D52" s="39"/>
      <c r="E52" s="39"/>
      <c r="F52" s="155"/>
      <c r="G52" s="42"/>
    </row>
    <row r="53" spans="2:7" x14ac:dyDescent="0.25">
      <c r="B53" s="38"/>
      <c r="C53" s="39"/>
      <c r="D53" s="38"/>
      <c r="E53" s="39"/>
      <c r="F53" s="39"/>
      <c r="G53" s="42"/>
    </row>
    <row r="54" spans="2:7" x14ac:dyDescent="0.25">
      <c r="B54" s="74"/>
      <c r="C54" s="39"/>
      <c r="D54" s="39"/>
      <c r="E54" s="39"/>
      <c r="F54" s="39"/>
      <c r="G54" s="42"/>
    </row>
    <row r="55" spans="2:7" x14ac:dyDescent="0.25">
      <c r="B55" s="74"/>
      <c r="C55" s="39"/>
      <c r="D55" s="39"/>
      <c r="E55" s="39"/>
      <c r="F55" s="39"/>
      <c r="G55" s="42"/>
    </row>
    <row r="56" spans="2:7" x14ac:dyDescent="0.25">
      <c r="B56" s="39"/>
      <c r="C56" s="39"/>
      <c r="D56" s="39"/>
      <c r="E56" s="39"/>
      <c r="F56" s="39"/>
      <c r="G56" s="42"/>
    </row>
    <row r="57" spans="2:7" x14ac:dyDescent="0.25">
      <c r="B57" s="39"/>
      <c r="C57" s="39"/>
      <c r="D57" s="39"/>
      <c r="E57" s="39"/>
      <c r="F57" s="39"/>
      <c r="G57" s="42"/>
    </row>
    <row r="58" spans="2:7" x14ac:dyDescent="0.25">
      <c r="B58" s="38"/>
      <c r="C58" s="39"/>
      <c r="D58" s="39"/>
      <c r="E58" s="39"/>
      <c r="F58" s="39"/>
      <c r="G58" s="42"/>
    </row>
    <row r="59" spans="2:7" x14ac:dyDescent="0.25">
      <c r="B59" s="39"/>
      <c r="C59" s="39"/>
      <c r="D59" s="39"/>
      <c r="E59" s="39"/>
      <c r="F59" s="39"/>
      <c r="G59" s="42"/>
    </row>
    <row r="60" spans="2:7" x14ac:dyDescent="0.25">
      <c r="B60" s="38"/>
      <c r="C60" s="39"/>
      <c r="D60" s="39"/>
      <c r="E60" s="39"/>
      <c r="F60" s="39"/>
      <c r="G60" s="42"/>
    </row>
    <row r="61" spans="2:7" x14ac:dyDescent="0.25">
      <c r="B61" s="38"/>
      <c r="C61" s="39"/>
      <c r="D61" s="39"/>
      <c r="E61" s="39"/>
      <c r="F61" s="39"/>
      <c r="G61" s="42"/>
    </row>
    <row r="62" spans="2:7" x14ac:dyDescent="0.25">
      <c r="B62" s="39"/>
      <c r="C62" s="39"/>
      <c r="D62" s="39"/>
      <c r="E62" s="39"/>
      <c r="F62" s="39"/>
      <c r="G62" s="42"/>
    </row>
    <row r="63" spans="2:7" x14ac:dyDescent="0.25">
      <c r="B63" s="39"/>
      <c r="C63" s="39"/>
      <c r="D63" s="39"/>
      <c r="E63" s="39"/>
      <c r="F63" s="39"/>
      <c r="G63" s="42"/>
    </row>
    <row r="64" spans="2:7" x14ac:dyDescent="0.25">
      <c r="B64" s="39"/>
      <c r="C64" s="39"/>
      <c r="D64" s="39"/>
      <c r="E64" s="39"/>
      <c r="F64" s="39"/>
      <c r="G64" s="42"/>
    </row>
    <row r="65" spans="2:7" x14ac:dyDescent="0.25">
      <c r="B65" s="39"/>
      <c r="C65" s="39"/>
      <c r="D65" s="39"/>
      <c r="E65" s="39"/>
      <c r="F65" s="39"/>
      <c r="G65" s="42"/>
    </row>
    <row r="66" spans="2:7" x14ac:dyDescent="0.25">
      <c r="B66" s="38"/>
      <c r="C66" s="39"/>
      <c r="D66" s="38"/>
      <c r="E66" s="39"/>
      <c r="F66" s="39"/>
      <c r="G66" s="42"/>
    </row>
    <row r="67" spans="2:7" x14ac:dyDescent="0.25">
      <c r="B67" s="38"/>
      <c r="C67" s="47"/>
      <c r="D67" s="38"/>
      <c r="E67" s="39"/>
      <c r="F67" s="38"/>
      <c r="G67" s="41"/>
    </row>
    <row r="68" spans="2:7" x14ac:dyDescent="0.25">
      <c r="B68" s="38"/>
      <c r="C68" s="39"/>
      <c r="D68" s="39"/>
      <c r="E68" s="39"/>
      <c r="F68" s="39"/>
      <c r="G68" s="42"/>
    </row>
    <row r="69" spans="2:7" x14ac:dyDescent="0.25">
      <c r="B69" s="74"/>
      <c r="C69" s="39"/>
      <c r="D69" s="39"/>
      <c r="E69" s="39"/>
      <c r="F69" s="39"/>
      <c r="G69" s="42"/>
    </row>
    <row r="70" spans="2:7" x14ac:dyDescent="0.25">
      <c r="B70" s="74"/>
      <c r="C70" s="39"/>
      <c r="D70" s="39"/>
      <c r="E70" s="39"/>
      <c r="F70" s="39"/>
      <c r="G70" s="42"/>
    </row>
    <row r="71" spans="2:7" x14ac:dyDescent="0.25">
      <c r="B71" s="39"/>
      <c r="C71" s="39"/>
      <c r="D71" s="39"/>
      <c r="E71" s="39"/>
      <c r="F71" s="39"/>
      <c r="G71" s="42"/>
    </row>
    <row r="72" spans="2:7" x14ac:dyDescent="0.25">
      <c r="B72" s="39"/>
      <c r="C72" s="39"/>
      <c r="D72" s="39"/>
      <c r="E72" s="39"/>
      <c r="F72" s="39"/>
      <c r="G72" s="42"/>
    </row>
    <row r="73" spans="2:7" x14ac:dyDescent="0.25">
      <c r="B73" s="39"/>
      <c r="C73" s="39"/>
      <c r="D73" s="39"/>
      <c r="E73" s="39"/>
      <c r="F73" s="39"/>
      <c r="G73" s="42"/>
    </row>
    <row r="74" spans="2:7" x14ac:dyDescent="0.25">
      <c r="B74" s="39"/>
      <c r="C74" s="39"/>
      <c r="D74" s="39"/>
      <c r="E74" s="39"/>
      <c r="F74" s="39"/>
      <c r="G74" s="42"/>
    </row>
    <row r="75" spans="2:7" x14ac:dyDescent="0.25">
      <c r="B75" s="39"/>
      <c r="C75" s="39"/>
      <c r="D75" s="39"/>
      <c r="E75" s="39"/>
      <c r="F75" s="39"/>
      <c r="G75" s="42"/>
    </row>
    <row r="76" spans="2:7" x14ac:dyDescent="0.25">
      <c r="B76" s="39"/>
      <c r="C76" s="39"/>
      <c r="D76" s="39"/>
      <c r="E76" s="39"/>
      <c r="F76" s="39"/>
      <c r="G76" s="42"/>
    </row>
    <row r="77" spans="2:7" x14ac:dyDescent="0.25">
      <c r="B77" s="38"/>
      <c r="C77" s="39"/>
      <c r="D77" s="39"/>
      <c r="E77" s="39"/>
      <c r="F77" s="39"/>
      <c r="G77" s="42"/>
    </row>
    <row r="78" spans="2:7" x14ac:dyDescent="0.25">
      <c r="B78" s="38"/>
      <c r="C78" s="39"/>
      <c r="D78" s="39"/>
      <c r="E78" s="39"/>
      <c r="F78" s="39"/>
      <c r="G78" s="42"/>
    </row>
    <row r="79" spans="2:7" x14ac:dyDescent="0.25">
      <c r="B79" s="39"/>
      <c r="C79" s="39"/>
      <c r="D79" s="39"/>
      <c r="E79" s="39"/>
      <c r="F79" s="39"/>
      <c r="G79" s="42"/>
    </row>
    <row r="80" spans="2:7" x14ac:dyDescent="0.25">
      <c r="B80" s="39"/>
      <c r="C80" s="39"/>
      <c r="D80" s="39"/>
      <c r="E80" s="39"/>
      <c r="F80" s="39"/>
      <c r="G80" s="42"/>
    </row>
    <row r="81" spans="2:7" x14ac:dyDescent="0.25">
      <c r="B81" s="39"/>
      <c r="C81" s="39"/>
      <c r="D81" s="39"/>
      <c r="E81" s="39"/>
      <c r="F81" s="39"/>
      <c r="G81" s="42"/>
    </row>
    <row r="82" spans="2:7" ht="15.75" thickBot="1" x14ac:dyDescent="0.3">
      <c r="B82" s="150"/>
      <c r="C82" s="150"/>
      <c r="D82" s="150"/>
      <c r="E82" s="150"/>
      <c r="F82" s="150"/>
      <c r="G82" s="151">
        <f>SUM(January[Cost])</f>
        <v>235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N67"/>
  <sheetViews>
    <sheetView zoomScale="90" zoomScaleNormal="90" workbookViewId="0">
      <selection activeCell="F6" sqref="F6"/>
    </sheetView>
  </sheetViews>
  <sheetFormatPr defaultRowHeight="15" x14ac:dyDescent="0.25"/>
  <cols>
    <col min="2" max="2" width="11.85546875" bestFit="1" customWidth="1"/>
    <col min="3" max="3" width="9.5703125" bestFit="1" customWidth="1"/>
    <col min="4" max="4" width="13.28515625" bestFit="1" customWidth="1"/>
    <col min="5" max="5" width="18.28515625" bestFit="1" customWidth="1"/>
    <col min="6" max="6" width="25" bestFit="1" customWidth="1"/>
    <col min="7" max="7" width="11.7109375" customWidth="1"/>
    <col min="13" max="13" width="11.140625" bestFit="1" customWidth="1"/>
  </cols>
  <sheetData>
    <row r="1" spans="2:14" ht="20.25" thickBot="1" x14ac:dyDescent="0.3">
      <c r="B1" s="244" t="s">
        <v>1</v>
      </c>
      <c r="C1" s="244"/>
      <c r="D1" s="244"/>
      <c r="E1" s="244"/>
      <c r="F1" s="244"/>
      <c r="G1" s="244"/>
    </row>
    <row r="2" spans="2:14" ht="15.75" thickTop="1" x14ac:dyDescent="0.25">
      <c r="B2" s="36"/>
      <c r="C2" s="36"/>
      <c r="D2" s="36"/>
      <c r="E2" s="36"/>
      <c r="F2" s="36"/>
      <c r="G2" s="36"/>
    </row>
    <row r="3" spans="2:14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</row>
    <row r="4" spans="2:14" x14ac:dyDescent="0.25">
      <c r="B4" s="38"/>
      <c r="C4" s="39"/>
      <c r="D4" s="39"/>
      <c r="E4" s="39"/>
      <c r="F4" s="39"/>
      <c r="G4" s="42"/>
    </row>
    <row r="5" spans="2:14" x14ac:dyDescent="0.25">
      <c r="B5" s="39"/>
      <c r="C5" s="39"/>
      <c r="D5" s="39"/>
      <c r="E5" s="39"/>
      <c r="F5" s="39"/>
      <c r="G5" s="42"/>
      <c r="N5" s="65"/>
    </row>
    <row r="6" spans="2:14" x14ac:dyDescent="0.25">
      <c r="B6" s="39"/>
      <c r="C6" s="39"/>
      <c r="D6" s="39"/>
      <c r="E6" s="39"/>
      <c r="F6" s="39"/>
      <c r="G6" s="42"/>
    </row>
    <row r="7" spans="2:14" x14ac:dyDescent="0.25">
      <c r="B7" s="14"/>
      <c r="C7" s="14"/>
      <c r="D7" s="14"/>
      <c r="E7" s="14"/>
      <c r="F7" s="14"/>
      <c r="G7" s="158"/>
    </row>
    <row r="8" spans="2:14" x14ac:dyDescent="0.25">
      <c r="B8" s="39"/>
      <c r="C8" s="39"/>
      <c r="D8" s="39"/>
      <c r="E8" s="39"/>
      <c r="F8" s="39"/>
      <c r="G8" s="80"/>
    </row>
    <row r="9" spans="2:14" x14ac:dyDescent="0.25">
      <c r="B9" s="39"/>
      <c r="C9" s="39"/>
      <c r="D9" s="39"/>
      <c r="E9" s="39"/>
      <c r="F9" s="39"/>
      <c r="G9" s="42"/>
    </row>
    <row r="10" spans="2:14" x14ac:dyDescent="0.25">
      <c r="B10" s="38"/>
      <c r="C10" s="39"/>
      <c r="D10" s="39"/>
      <c r="E10" s="39"/>
      <c r="F10" s="39"/>
      <c r="G10" s="42"/>
    </row>
    <row r="11" spans="2:14" x14ac:dyDescent="0.25">
      <c r="B11" s="39"/>
      <c r="C11" s="39"/>
      <c r="D11" s="39"/>
      <c r="E11" s="39"/>
      <c r="F11" s="39"/>
      <c r="G11" s="42"/>
    </row>
    <row r="12" spans="2:14" x14ac:dyDescent="0.25">
      <c r="B12" s="38"/>
      <c r="C12" s="47"/>
      <c r="D12" s="39"/>
      <c r="E12" s="39"/>
      <c r="F12" s="39"/>
      <c r="G12" s="42"/>
    </row>
    <row r="13" spans="2:14" x14ac:dyDescent="0.25">
      <c r="B13" s="39"/>
      <c r="C13" s="39"/>
      <c r="D13" s="39"/>
      <c r="E13" s="39"/>
      <c r="F13" s="39"/>
      <c r="G13" s="42"/>
    </row>
    <row r="14" spans="2:14" x14ac:dyDescent="0.25">
      <c r="B14" s="38"/>
      <c r="C14" s="39"/>
      <c r="D14" s="39"/>
      <c r="E14" s="39"/>
      <c r="F14" s="39"/>
      <c r="G14" s="42"/>
    </row>
    <row r="15" spans="2:14" x14ac:dyDescent="0.25">
      <c r="B15" s="39"/>
      <c r="C15" s="39"/>
      <c r="D15" s="39"/>
      <c r="E15" s="74"/>
      <c r="F15" s="39"/>
      <c r="G15" s="84"/>
    </row>
    <row r="16" spans="2:14" x14ac:dyDescent="0.25">
      <c r="B16" s="38"/>
      <c r="C16" s="39"/>
      <c r="D16" s="39"/>
      <c r="E16" s="39"/>
      <c r="F16" s="39"/>
      <c r="G16" s="42"/>
    </row>
    <row r="17" spans="2:7" x14ac:dyDescent="0.25">
      <c r="B17" s="39"/>
      <c r="C17" s="39"/>
      <c r="D17" s="39"/>
      <c r="E17" s="39"/>
      <c r="F17" s="39"/>
      <c r="G17" s="42"/>
    </row>
    <row r="18" spans="2:7" x14ac:dyDescent="0.25">
      <c r="B18" s="39"/>
      <c r="C18" s="39"/>
      <c r="D18" s="39"/>
      <c r="E18" s="39"/>
      <c r="F18" s="39"/>
      <c r="G18" s="42"/>
    </row>
    <row r="19" spans="2:7" x14ac:dyDescent="0.25">
      <c r="B19" s="38"/>
      <c r="C19" s="39"/>
      <c r="D19" s="39"/>
      <c r="E19" s="39"/>
      <c r="F19" s="39"/>
      <c r="G19" s="42"/>
    </row>
    <row r="20" spans="2:7" x14ac:dyDescent="0.25">
      <c r="B20" s="39"/>
      <c r="C20" s="39"/>
      <c r="D20" s="39"/>
      <c r="E20" s="39"/>
      <c r="F20" s="39"/>
      <c r="G20" s="42"/>
    </row>
    <row r="21" spans="2:7" x14ac:dyDescent="0.25">
      <c r="B21" s="39"/>
      <c r="C21" s="39"/>
      <c r="D21" s="39"/>
      <c r="E21" s="39"/>
      <c r="F21" s="39"/>
      <c r="G21" s="42"/>
    </row>
    <row r="22" spans="2:7" x14ac:dyDescent="0.25">
      <c r="B22" s="39"/>
      <c r="C22" s="39"/>
      <c r="D22" s="39"/>
      <c r="E22" s="39"/>
      <c r="F22" s="39"/>
      <c r="G22" s="42"/>
    </row>
    <row r="23" spans="2:7" x14ac:dyDescent="0.25">
      <c r="B23" s="38"/>
      <c r="C23" s="39"/>
      <c r="D23" s="39"/>
      <c r="E23" s="39"/>
      <c r="F23" s="39"/>
      <c r="G23" s="42"/>
    </row>
    <row r="24" spans="2:7" x14ac:dyDescent="0.25">
      <c r="B24" s="39"/>
      <c r="C24" s="39"/>
      <c r="D24" s="39"/>
      <c r="E24" s="39"/>
      <c r="F24" s="39"/>
      <c r="G24" s="42"/>
    </row>
    <row r="25" spans="2:7" x14ac:dyDescent="0.25">
      <c r="B25" s="39"/>
      <c r="C25" s="39"/>
      <c r="D25" s="39"/>
      <c r="E25" s="39"/>
      <c r="F25" s="39"/>
      <c r="G25" s="42"/>
    </row>
    <row r="26" spans="2:7" x14ac:dyDescent="0.25">
      <c r="B26" s="39"/>
      <c r="C26" s="39"/>
      <c r="D26" s="39"/>
      <c r="E26" s="39"/>
      <c r="F26" s="39"/>
      <c r="G26" s="42"/>
    </row>
    <row r="27" spans="2:7" x14ac:dyDescent="0.25">
      <c r="B27" s="39"/>
      <c r="C27" s="39"/>
      <c r="D27" s="39"/>
      <c r="E27" s="39"/>
      <c r="F27" s="39"/>
      <c r="G27" s="42"/>
    </row>
    <row r="28" spans="2:7" x14ac:dyDescent="0.25">
      <c r="B28" s="38"/>
      <c r="C28" s="39"/>
      <c r="D28" s="39"/>
      <c r="E28" s="39"/>
      <c r="F28" s="39"/>
      <c r="G28" s="42"/>
    </row>
    <row r="29" spans="2:7" x14ac:dyDescent="0.25">
      <c r="B29" s="38"/>
      <c r="C29" s="39"/>
      <c r="D29" s="39"/>
      <c r="E29" s="39"/>
      <c r="F29" s="39"/>
      <c r="G29" s="42"/>
    </row>
    <row r="30" spans="2:7" x14ac:dyDescent="0.25">
      <c r="B30" s="39"/>
      <c r="C30" s="39"/>
      <c r="D30" s="39"/>
      <c r="E30" s="39"/>
      <c r="F30" s="39"/>
      <c r="G30" s="42"/>
    </row>
    <row r="31" spans="2:7" x14ac:dyDescent="0.25">
      <c r="B31" s="39"/>
      <c r="C31" s="39"/>
      <c r="D31" s="39"/>
      <c r="E31" s="39"/>
      <c r="F31" s="39"/>
      <c r="G31" s="42"/>
    </row>
    <row r="32" spans="2:7" x14ac:dyDescent="0.25">
      <c r="B32" s="38"/>
      <c r="C32" s="39"/>
      <c r="D32" s="39"/>
      <c r="E32" s="39"/>
      <c r="F32" s="39"/>
      <c r="G32" s="42"/>
    </row>
    <row r="33" spans="2:7" x14ac:dyDescent="0.25">
      <c r="B33" s="39"/>
      <c r="C33" s="39"/>
      <c r="D33" s="39"/>
      <c r="E33" s="39"/>
      <c r="F33" s="39"/>
      <c r="G33" s="42"/>
    </row>
    <row r="34" spans="2:7" x14ac:dyDescent="0.25">
      <c r="B34" s="39"/>
      <c r="C34" s="39"/>
      <c r="D34" s="39"/>
      <c r="E34" s="39"/>
      <c r="F34" s="39"/>
      <c r="G34" s="42"/>
    </row>
    <row r="35" spans="2:7" x14ac:dyDescent="0.25">
      <c r="B35" s="39"/>
      <c r="C35" s="39"/>
      <c r="D35" s="39"/>
      <c r="E35" s="39"/>
      <c r="F35" s="39"/>
      <c r="G35" s="42"/>
    </row>
    <row r="36" spans="2:7" x14ac:dyDescent="0.25">
      <c r="B36" s="39"/>
      <c r="C36" s="39"/>
      <c r="D36" s="39"/>
      <c r="E36" s="39"/>
      <c r="F36" s="39"/>
      <c r="G36" s="42"/>
    </row>
    <row r="37" spans="2:7" x14ac:dyDescent="0.25">
      <c r="B37" s="39"/>
      <c r="C37" s="39"/>
      <c r="D37" s="39"/>
      <c r="E37" s="39"/>
      <c r="F37" s="39"/>
      <c r="G37" s="42"/>
    </row>
    <row r="38" spans="2:7" x14ac:dyDescent="0.25">
      <c r="B38" s="39"/>
      <c r="C38" s="39"/>
      <c r="D38" s="39"/>
      <c r="E38" s="39"/>
      <c r="F38" s="39"/>
      <c r="G38" s="42"/>
    </row>
    <row r="39" spans="2:7" x14ac:dyDescent="0.25">
      <c r="B39" s="39"/>
      <c r="C39" s="39"/>
      <c r="D39" s="39"/>
      <c r="E39" s="39"/>
      <c r="F39" s="39"/>
      <c r="G39" s="80"/>
    </row>
    <row r="40" spans="2:7" x14ac:dyDescent="0.25">
      <c r="B40" s="14"/>
      <c r="C40" s="14"/>
      <c r="D40" s="14"/>
      <c r="E40" s="14"/>
      <c r="F40" s="14"/>
      <c r="G40" s="158"/>
    </row>
    <row r="41" spans="2:7" x14ac:dyDescent="0.25">
      <c r="B41" s="39"/>
      <c r="C41" s="39"/>
      <c r="D41" s="39"/>
      <c r="E41" s="39"/>
      <c r="F41" s="39"/>
      <c r="G41" s="42"/>
    </row>
    <row r="42" spans="2:7" x14ac:dyDescent="0.25">
      <c r="B42" s="38"/>
      <c r="C42" s="39"/>
      <c r="D42" s="39"/>
      <c r="E42" s="39"/>
      <c r="F42" s="39"/>
      <c r="G42" s="42"/>
    </row>
    <row r="43" spans="2:7" x14ac:dyDescent="0.25">
      <c r="B43" s="39"/>
      <c r="C43" s="39"/>
      <c r="D43" s="39"/>
      <c r="E43" s="39"/>
      <c r="F43" s="39"/>
      <c r="G43" s="42"/>
    </row>
    <row r="44" spans="2:7" x14ac:dyDescent="0.25">
      <c r="B44" s="38"/>
      <c r="C44" s="39"/>
      <c r="D44" s="39"/>
      <c r="E44" s="39"/>
      <c r="F44" s="39"/>
      <c r="G44" s="42"/>
    </row>
    <row r="45" spans="2:7" x14ac:dyDescent="0.25">
      <c r="B45" s="39"/>
      <c r="C45" s="39"/>
      <c r="D45" s="39"/>
      <c r="E45" s="39"/>
      <c r="F45" s="39"/>
      <c r="G45" s="42"/>
    </row>
    <row r="46" spans="2:7" x14ac:dyDescent="0.25">
      <c r="B46" s="39"/>
      <c r="C46" s="39"/>
      <c r="D46" s="39"/>
      <c r="E46" s="39"/>
      <c r="F46" s="39"/>
      <c r="G46" s="42"/>
    </row>
    <row r="47" spans="2:7" x14ac:dyDescent="0.25">
      <c r="B47" s="39"/>
      <c r="C47" s="39"/>
      <c r="D47" s="39"/>
      <c r="E47" s="39"/>
      <c r="F47" s="39"/>
      <c r="G47" s="42"/>
    </row>
    <row r="48" spans="2:7" x14ac:dyDescent="0.25">
      <c r="B48" s="38"/>
      <c r="C48" s="39"/>
      <c r="D48" s="39"/>
      <c r="E48" s="39"/>
      <c r="F48" s="39"/>
      <c r="G48" s="42"/>
    </row>
    <row r="49" spans="2:7" x14ac:dyDescent="0.25">
      <c r="B49" s="39"/>
      <c r="C49" s="39"/>
      <c r="D49" s="39"/>
      <c r="E49" s="39"/>
      <c r="F49" s="39"/>
      <c r="G49" s="80"/>
    </row>
    <row r="50" spans="2:7" x14ac:dyDescent="0.25">
      <c r="B50" s="39"/>
      <c r="C50" s="39"/>
      <c r="D50" s="39"/>
      <c r="E50" s="39"/>
      <c r="F50" s="39"/>
      <c r="G50" s="42"/>
    </row>
    <row r="51" spans="2:7" x14ac:dyDescent="0.25">
      <c r="B51" s="39"/>
      <c r="C51" s="39"/>
      <c r="D51" s="39"/>
      <c r="E51" s="39"/>
      <c r="F51" s="39"/>
      <c r="G51" s="42"/>
    </row>
    <row r="52" spans="2:7" x14ac:dyDescent="0.25">
      <c r="B52" s="39"/>
      <c r="C52" s="39"/>
      <c r="D52" s="39"/>
      <c r="E52" s="39"/>
      <c r="F52" s="39"/>
      <c r="G52" s="42"/>
    </row>
    <row r="53" spans="2:7" x14ac:dyDescent="0.25">
      <c r="B53" s="39"/>
      <c r="C53" s="39"/>
      <c r="D53" s="39"/>
      <c r="E53" s="39"/>
      <c r="F53" s="39"/>
      <c r="G53" s="42"/>
    </row>
    <row r="54" spans="2:7" x14ac:dyDescent="0.25">
      <c r="B54" s="38"/>
      <c r="C54" s="39"/>
      <c r="D54" s="39"/>
      <c r="E54" s="39"/>
      <c r="F54" s="39"/>
      <c r="G54" s="42"/>
    </row>
    <row r="55" spans="2:7" x14ac:dyDescent="0.25">
      <c r="B55" s="39"/>
      <c r="C55" s="39"/>
      <c r="D55" s="39"/>
      <c r="E55" s="39"/>
      <c r="F55" s="39"/>
      <c r="G55" s="42"/>
    </row>
    <row r="56" spans="2:7" x14ac:dyDescent="0.25">
      <c r="B56" s="39"/>
      <c r="C56" s="39"/>
      <c r="D56" s="39"/>
      <c r="E56" s="39"/>
      <c r="F56" s="39"/>
      <c r="G56" s="42"/>
    </row>
    <row r="57" spans="2:7" x14ac:dyDescent="0.25">
      <c r="B57" s="39"/>
      <c r="C57" s="39"/>
      <c r="D57" s="39"/>
      <c r="E57" s="39"/>
      <c r="F57" s="39"/>
      <c r="G57" s="42"/>
    </row>
    <row r="58" spans="2:7" x14ac:dyDescent="0.25">
      <c r="B58" s="38"/>
      <c r="C58" s="39"/>
      <c r="D58" s="39"/>
      <c r="E58" s="39"/>
      <c r="F58" s="39"/>
      <c r="G58" s="42"/>
    </row>
    <row r="59" spans="2:7" x14ac:dyDescent="0.25">
      <c r="B59" s="39"/>
      <c r="C59" s="39"/>
      <c r="D59" s="39"/>
      <c r="E59" s="39"/>
      <c r="F59" s="39"/>
      <c r="G59" s="80"/>
    </row>
    <row r="60" spans="2:7" x14ac:dyDescent="0.25">
      <c r="B60" s="39"/>
      <c r="C60" s="39"/>
      <c r="D60" s="39"/>
      <c r="E60" s="39"/>
      <c r="F60" s="39"/>
      <c r="G60" s="42"/>
    </row>
    <row r="61" spans="2:7" x14ac:dyDescent="0.25">
      <c r="B61" s="39"/>
      <c r="C61" s="39"/>
      <c r="D61" s="39"/>
      <c r="E61" s="39"/>
      <c r="F61" s="39"/>
      <c r="G61" s="42"/>
    </row>
    <row r="62" spans="2:7" x14ac:dyDescent="0.25">
      <c r="B62" s="38"/>
      <c r="C62" s="39"/>
      <c r="D62" s="39"/>
      <c r="E62" s="39"/>
      <c r="F62" s="39"/>
      <c r="G62" s="42"/>
    </row>
    <row r="63" spans="2:7" x14ac:dyDescent="0.25">
      <c r="B63" s="14"/>
      <c r="C63" s="14"/>
      <c r="D63" s="14"/>
      <c r="E63" s="14"/>
      <c r="F63" s="14"/>
      <c r="G63" s="158"/>
    </row>
    <row r="64" spans="2:7" x14ac:dyDescent="0.25">
      <c r="B64" s="39"/>
      <c r="C64" s="39"/>
      <c r="D64" s="39"/>
      <c r="E64" s="39"/>
      <c r="F64" s="39"/>
      <c r="G64" s="42"/>
    </row>
    <row r="65" spans="2:7" x14ac:dyDescent="0.25">
      <c r="B65" s="39"/>
      <c r="C65" s="39"/>
      <c r="D65" s="39"/>
      <c r="E65" s="39"/>
      <c r="F65" s="39"/>
      <c r="G65" s="42"/>
    </row>
    <row r="66" spans="2:7" x14ac:dyDescent="0.25">
      <c r="B66" s="39"/>
      <c r="C66" s="39"/>
      <c r="D66" s="39"/>
      <c r="E66" s="39"/>
      <c r="F66" s="39"/>
      <c r="G66" s="42"/>
    </row>
    <row r="67" spans="2:7" ht="15.75" thickBot="1" x14ac:dyDescent="0.3">
      <c r="B67" s="150"/>
      <c r="C67" s="150"/>
      <c r="D67" s="150"/>
      <c r="E67" s="150"/>
      <c r="F67" s="150"/>
      <c r="G67" s="151">
        <f>SUM(February[Cost])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V83"/>
  <sheetViews>
    <sheetView zoomScale="90" zoomScaleNormal="90" workbookViewId="0">
      <selection activeCell="J28" sqref="J28"/>
    </sheetView>
  </sheetViews>
  <sheetFormatPr defaultRowHeight="15" x14ac:dyDescent="0.25"/>
  <cols>
    <col min="2" max="2" width="11" customWidth="1"/>
    <col min="3" max="3" width="12.5703125" customWidth="1"/>
    <col min="4" max="4" width="16.7109375" customWidth="1"/>
    <col min="5" max="5" width="18.42578125" bestFit="1" customWidth="1"/>
    <col min="6" max="6" width="19.7109375" bestFit="1" customWidth="1"/>
    <col min="7" max="7" width="12.7109375" bestFit="1" customWidth="1"/>
    <col min="14" max="14" width="18.140625" bestFit="1" customWidth="1"/>
    <col min="15" max="15" width="10.140625" bestFit="1" customWidth="1"/>
    <col min="20" max="20" width="21.85546875" bestFit="1" customWidth="1"/>
    <col min="21" max="21" width="12.42578125" bestFit="1" customWidth="1"/>
  </cols>
  <sheetData>
    <row r="1" spans="2:22" ht="20.25" thickBot="1" x14ac:dyDescent="0.3">
      <c r="B1" s="244" t="s">
        <v>2</v>
      </c>
      <c r="C1" s="244"/>
      <c r="D1" s="244"/>
      <c r="E1" s="244"/>
      <c r="F1" s="244"/>
      <c r="G1" s="244"/>
    </row>
    <row r="2" spans="2:22" ht="15.75" thickTop="1" x14ac:dyDescent="0.25">
      <c r="B2" s="37"/>
      <c r="C2" s="37"/>
      <c r="D2" s="37"/>
      <c r="E2" s="37"/>
      <c r="F2" s="37"/>
      <c r="G2" s="37"/>
    </row>
    <row r="3" spans="2:22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M3" s="9"/>
      <c r="N3" s="9"/>
      <c r="O3" s="9"/>
      <c r="P3" s="9"/>
      <c r="Q3" s="9"/>
      <c r="R3" s="9"/>
      <c r="S3" s="9"/>
      <c r="T3" s="9"/>
      <c r="U3" s="9"/>
      <c r="V3" s="9"/>
    </row>
    <row r="4" spans="2:22" x14ac:dyDescent="0.25">
      <c r="B4" s="39"/>
      <c r="C4" s="39"/>
      <c r="D4" s="39"/>
      <c r="E4" s="39"/>
      <c r="F4" s="39"/>
      <c r="G4" s="42"/>
      <c r="M4" s="9"/>
      <c r="N4" s="9"/>
      <c r="O4" s="112"/>
      <c r="P4" s="9"/>
      <c r="Q4" s="9"/>
      <c r="R4" s="9"/>
      <c r="S4" s="9"/>
      <c r="T4" s="9"/>
      <c r="U4" s="9"/>
      <c r="V4" s="9"/>
    </row>
    <row r="5" spans="2:22" x14ac:dyDescent="0.25">
      <c r="B5" s="39"/>
      <c r="C5" s="39"/>
      <c r="D5" s="39"/>
      <c r="E5" s="39"/>
      <c r="F5" s="39"/>
      <c r="G5" s="42"/>
      <c r="M5" s="9"/>
      <c r="N5" s="9"/>
      <c r="O5" s="112"/>
      <c r="P5" s="9"/>
      <c r="Q5" s="9"/>
      <c r="R5" s="9"/>
      <c r="S5" s="9"/>
      <c r="T5" s="112"/>
      <c r="U5" s="112"/>
      <c r="V5" s="9"/>
    </row>
    <row r="6" spans="2:22" x14ac:dyDescent="0.25">
      <c r="B6" s="39"/>
      <c r="C6" s="39"/>
      <c r="D6" s="39"/>
      <c r="E6" s="39"/>
      <c r="F6" s="39"/>
      <c r="G6" s="42"/>
      <c r="M6" s="9"/>
      <c r="N6" s="9"/>
      <c r="O6" s="112"/>
      <c r="P6" s="9"/>
      <c r="Q6" s="9"/>
      <c r="R6" s="9"/>
      <c r="S6" s="9"/>
      <c r="T6" s="112"/>
      <c r="U6" s="112"/>
      <c r="V6" s="9"/>
    </row>
    <row r="7" spans="2:22" x14ac:dyDescent="0.25">
      <c r="B7" s="39"/>
      <c r="C7" s="39"/>
      <c r="D7" s="39"/>
      <c r="E7" s="39"/>
      <c r="F7" s="39"/>
      <c r="G7" s="42"/>
      <c r="M7" s="9"/>
      <c r="N7" s="9"/>
      <c r="O7" s="112"/>
      <c r="P7" s="9"/>
      <c r="Q7" s="9"/>
      <c r="R7" s="9"/>
      <c r="S7" s="9"/>
      <c r="T7" s="112"/>
      <c r="U7" s="9"/>
      <c r="V7" s="9"/>
    </row>
    <row r="8" spans="2:22" x14ac:dyDescent="0.25">
      <c r="B8" s="39"/>
      <c r="C8" s="39"/>
      <c r="D8" s="39"/>
      <c r="E8" s="39"/>
      <c r="F8" s="39"/>
      <c r="G8" s="42"/>
      <c r="M8" s="9"/>
      <c r="N8" s="9"/>
      <c r="O8" s="112"/>
      <c r="P8" s="9"/>
      <c r="Q8" s="9"/>
      <c r="R8" s="9"/>
      <c r="S8" s="9"/>
      <c r="T8" s="112"/>
      <c r="U8" s="9"/>
      <c r="V8" s="9"/>
    </row>
    <row r="9" spans="2:22" x14ac:dyDescent="0.25">
      <c r="B9" s="39"/>
      <c r="C9" s="39"/>
      <c r="D9" s="39"/>
      <c r="E9" s="39"/>
      <c r="F9" s="39"/>
      <c r="G9" s="42"/>
      <c r="M9" s="9"/>
      <c r="N9" s="9"/>
      <c r="O9" s="112"/>
      <c r="P9" s="9"/>
      <c r="Q9" s="9"/>
      <c r="R9" s="9"/>
      <c r="S9" s="9"/>
      <c r="T9" s="112"/>
      <c r="U9" s="9"/>
      <c r="V9" s="9"/>
    </row>
    <row r="10" spans="2:22" x14ac:dyDescent="0.25">
      <c r="B10" s="39"/>
      <c r="C10" s="39"/>
      <c r="D10" s="39"/>
      <c r="E10" s="39"/>
      <c r="F10" s="39"/>
      <c r="G10" s="42"/>
      <c r="M10" s="9"/>
      <c r="N10" s="9"/>
      <c r="O10" s="112"/>
      <c r="P10" s="9"/>
      <c r="Q10" s="9"/>
      <c r="R10" s="9"/>
      <c r="S10" s="9"/>
      <c r="T10" s="9"/>
      <c r="U10" s="9"/>
      <c r="V10" s="9"/>
    </row>
    <row r="11" spans="2:22" x14ac:dyDescent="0.25">
      <c r="B11" s="38"/>
      <c r="C11" s="39"/>
      <c r="D11" s="39"/>
      <c r="E11" s="39"/>
      <c r="F11" s="39"/>
      <c r="G11" s="42"/>
      <c r="M11" s="9"/>
      <c r="N11" s="9"/>
      <c r="O11" s="9"/>
      <c r="P11" s="9"/>
      <c r="Q11" s="9"/>
      <c r="R11" s="9"/>
      <c r="S11" s="9"/>
      <c r="T11" s="113"/>
      <c r="U11" s="113"/>
      <c r="V11" s="9"/>
    </row>
    <row r="12" spans="2:22" x14ac:dyDescent="0.25">
      <c r="B12" s="39"/>
      <c r="C12" s="39"/>
      <c r="D12" s="39"/>
      <c r="E12" s="39"/>
      <c r="F12" s="39"/>
      <c r="G12" s="42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2:22" x14ac:dyDescent="0.25">
      <c r="B13" s="39"/>
      <c r="C13" s="39"/>
      <c r="D13" s="39"/>
      <c r="E13" s="70"/>
      <c r="F13" s="70"/>
      <c r="G13" s="71"/>
      <c r="M13" s="9"/>
      <c r="N13" s="9"/>
      <c r="O13" s="9"/>
      <c r="P13" s="9"/>
      <c r="Q13" s="9"/>
      <c r="R13" s="9"/>
      <c r="S13" s="9"/>
      <c r="T13" s="9"/>
      <c r="U13" s="113"/>
      <c r="V13" s="9"/>
    </row>
    <row r="14" spans="2:22" x14ac:dyDescent="0.25">
      <c r="B14" s="38"/>
      <c r="C14" s="72"/>
      <c r="D14" s="72"/>
      <c r="E14" s="72"/>
      <c r="F14" s="72"/>
      <c r="G14" s="81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2:22" x14ac:dyDescent="0.25">
      <c r="B15" s="39"/>
      <c r="C15" s="39"/>
      <c r="D15" s="39"/>
      <c r="E15" s="39"/>
      <c r="F15" s="39"/>
      <c r="G15" s="42"/>
      <c r="M15" s="9"/>
      <c r="N15" s="9"/>
      <c r="O15" s="9"/>
      <c r="P15" s="9"/>
      <c r="Q15" s="9"/>
      <c r="R15" s="9"/>
      <c r="S15" s="9"/>
      <c r="T15" s="9"/>
      <c r="U15" s="112"/>
      <c r="V15" s="9"/>
    </row>
    <row r="16" spans="2:22" x14ac:dyDescent="0.25">
      <c r="B16" s="39"/>
      <c r="C16" s="39"/>
      <c r="D16" s="39"/>
      <c r="E16" s="39"/>
      <c r="F16" s="39"/>
      <c r="G16" s="80"/>
      <c r="M16" s="9"/>
      <c r="N16" s="9"/>
      <c r="O16" s="9"/>
      <c r="P16" s="9"/>
      <c r="Q16" s="9"/>
      <c r="R16" s="9"/>
      <c r="S16" s="9"/>
      <c r="T16" s="9"/>
      <c r="U16" s="112"/>
      <c r="V16" s="9"/>
    </row>
    <row r="17" spans="2:22" x14ac:dyDescent="0.25">
      <c r="B17" s="39"/>
      <c r="C17" s="39"/>
      <c r="D17" s="39"/>
      <c r="E17" s="39"/>
      <c r="F17" s="39"/>
      <c r="G17" s="42"/>
      <c r="M17" s="9"/>
      <c r="N17" s="9"/>
      <c r="O17" s="9"/>
      <c r="P17" s="9"/>
      <c r="Q17" s="9"/>
      <c r="R17" s="9"/>
      <c r="S17" s="9"/>
      <c r="T17" s="9"/>
      <c r="U17" s="113"/>
      <c r="V17" s="9"/>
    </row>
    <row r="18" spans="2:22" x14ac:dyDescent="0.25">
      <c r="B18" s="38"/>
      <c r="C18" s="39"/>
      <c r="D18" s="39"/>
      <c r="E18" s="39"/>
      <c r="F18" s="39"/>
      <c r="G18" s="42"/>
      <c r="M18" s="9"/>
      <c r="N18" s="9"/>
      <c r="O18" s="9"/>
      <c r="P18" s="9"/>
      <c r="Q18" s="9"/>
      <c r="R18" s="9"/>
      <c r="S18" s="9"/>
      <c r="T18" s="9"/>
      <c r="U18" s="112"/>
      <c r="V18" s="9"/>
    </row>
    <row r="19" spans="2:22" x14ac:dyDescent="0.25">
      <c r="B19" s="39"/>
      <c r="C19" s="39"/>
      <c r="D19" s="39"/>
      <c r="E19" s="70"/>
      <c r="F19" s="70"/>
      <c r="G19" s="71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B20" s="39"/>
      <c r="C20" s="39"/>
      <c r="D20" s="39"/>
      <c r="E20" s="39"/>
      <c r="F20" s="39"/>
      <c r="G20" s="42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B21" s="39"/>
      <c r="C21" s="39"/>
      <c r="D21" s="39"/>
      <c r="E21" s="39"/>
      <c r="F21" s="39"/>
      <c r="G21" s="42"/>
      <c r="M21" s="9"/>
      <c r="N21" s="9"/>
      <c r="O21" s="9"/>
      <c r="P21" s="9"/>
      <c r="Q21" s="9"/>
      <c r="R21" s="9"/>
      <c r="S21" s="9"/>
      <c r="T21" s="9"/>
      <c r="U21" s="113"/>
      <c r="V21" s="9"/>
    </row>
    <row r="22" spans="2:22" x14ac:dyDescent="0.25">
      <c r="B22" s="38"/>
      <c r="C22" s="39"/>
      <c r="D22" s="39"/>
      <c r="E22" s="39"/>
      <c r="F22" s="39"/>
      <c r="G22" s="42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38"/>
      <c r="C23" s="39"/>
      <c r="D23" s="39"/>
      <c r="E23" s="39"/>
      <c r="F23" s="39"/>
      <c r="G23" s="42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2:22" x14ac:dyDescent="0.25">
      <c r="B24" s="72"/>
      <c r="C24" s="72"/>
      <c r="D24" s="72"/>
      <c r="E24" s="74"/>
      <c r="F24" s="74"/>
      <c r="G24" s="82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x14ac:dyDescent="0.25">
      <c r="B25" s="39"/>
      <c r="C25" s="39"/>
      <c r="D25" s="39"/>
      <c r="E25" s="39"/>
      <c r="F25" s="39"/>
      <c r="G25" s="42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2:22" x14ac:dyDescent="0.25">
      <c r="B26" s="38"/>
      <c r="C26" s="39"/>
      <c r="D26" s="39"/>
      <c r="E26" s="39"/>
      <c r="F26" s="39"/>
      <c r="G26" s="42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x14ac:dyDescent="0.25">
      <c r="B27" s="38"/>
      <c r="C27" s="39"/>
      <c r="D27" s="39"/>
      <c r="E27" s="39"/>
      <c r="F27" s="39"/>
      <c r="G27" s="42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2:22" x14ac:dyDescent="0.25">
      <c r="B28" s="39"/>
      <c r="C28" s="39"/>
      <c r="D28" s="39"/>
      <c r="E28" s="39"/>
      <c r="F28" s="39"/>
      <c r="G28" s="42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2:22" x14ac:dyDescent="0.25">
      <c r="B29" s="38"/>
      <c r="C29" s="39"/>
      <c r="D29" s="39"/>
      <c r="E29" s="39"/>
      <c r="F29" s="39"/>
      <c r="G29" s="42"/>
    </row>
    <row r="30" spans="2:22" x14ac:dyDescent="0.25">
      <c r="B30" s="39"/>
      <c r="C30" s="39"/>
      <c r="D30" s="39"/>
      <c r="E30" s="39"/>
      <c r="F30" s="39"/>
      <c r="G30" s="42"/>
    </row>
    <row r="31" spans="2:22" x14ac:dyDescent="0.25">
      <c r="B31" s="39"/>
      <c r="C31" s="39"/>
      <c r="D31" s="39"/>
      <c r="E31" s="39"/>
      <c r="F31" s="39"/>
      <c r="G31" s="80"/>
    </row>
    <row r="32" spans="2:22" x14ac:dyDescent="0.25">
      <c r="B32" s="38"/>
      <c r="C32" s="39"/>
      <c r="D32" s="39"/>
      <c r="E32" s="39"/>
      <c r="F32" s="39"/>
      <c r="G32" s="42"/>
    </row>
    <row r="33" spans="2:12" x14ac:dyDescent="0.25">
      <c r="B33" s="39"/>
      <c r="C33" s="39"/>
      <c r="D33" s="39"/>
      <c r="E33" s="39"/>
      <c r="F33" s="39"/>
      <c r="G33" s="42"/>
    </row>
    <row r="34" spans="2:12" x14ac:dyDescent="0.25">
      <c r="B34" s="39"/>
      <c r="C34" s="39"/>
      <c r="D34" s="39"/>
      <c r="E34" s="39"/>
      <c r="F34" s="39"/>
      <c r="G34" s="80"/>
    </row>
    <row r="35" spans="2:12" x14ac:dyDescent="0.25">
      <c r="B35" s="38"/>
      <c r="C35" s="39"/>
      <c r="D35" s="39"/>
      <c r="E35" s="39"/>
      <c r="F35" s="39"/>
      <c r="G35" s="42"/>
    </row>
    <row r="36" spans="2:12" x14ac:dyDescent="0.25">
      <c r="B36" s="38"/>
      <c r="C36" s="39"/>
      <c r="D36" s="39"/>
      <c r="E36" s="39"/>
      <c r="F36" s="39"/>
      <c r="G36" s="42"/>
    </row>
    <row r="37" spans="2:12" x14ac:dyDescent="0.25">
      <c r="B37" s="38"/>
      <c r="C37" s="39"/>
      <c r="D37" s="39"/>
      <c r="E37" s="39"/>
      <c r="F37" s="39"/>
      <c r="G37" s="42"/>
    </row>
    <row r="38" spans="2:12" x14ac:dyDescent="0.25">
      <c r="B38" s="38"/>
      <c r="C38" s="39"/>
      <c r="D38" s="39"/>
      <c r="E38" s="39"/>
      <c r="F38" s="39"/>
      <c r="G38" s="42"/>
    </row>
    <row r="39" spans="2:12" x14ac:dyDescent="0.25">
      <c r="B39" s="38"/>
      <c r="C39" s="39"/>
      <c r="D39" s="39"/>
      <c r="E39" s="39"/>
      <c r="F39" s="39"/>
      <c r="G39" s="42"/>
    </row>
    <row r="40" spans="2:12" x14ac:dyDescent="0.25">
      <c r="B40" s="38"/>
      <c r="C40" s="39"/>
      <c r="D40" s="39"/>
      <c r="E40" s="39"/>
      <c r="F40" s="39"/>
      <c r="G40" s="42"/>
    </row>
    <row r="41" spans="2:12" x14ac:dyDescent="0.25">
      <c r="B41" s="39"/>
      <c r="C41" s="39"/>
      <c r="D41" s="39"/>
      <c r="E41" s="39"/>
      <c r="F41" s="39"/>
      <c r="G41" s="80"/>
    </row>
    <row r="42" spans="2:12" x14ac:dyDescent="0.25">
      <c r="B42" s="39"/>
      <c r="C42" s="39"/>
      <c r="D42" s="39"/>
      <c r="E42" s="39"/>
      <c r="F42" s="39"/>
      <c r="G42" s="42"/>
    </row>
    <row r="43" spans="2:12" x14ac:dyDescent="0.25">
      <c r="B43" s="39"/>
      <c r="C43" s="39"/>
      <c r="D43" s="39"/>
      <c r="E43" s="39"/>
      <c r="F43" s="39"/>
      <c r="G43" s="42"/>
    </row>
    <row r="44" spans="2:12" x14ac:dyDescent="0.25">
      <c r="B44" s="38"/>
      <c r="C44" s="39"/>
      <c r="D44" s="39"/>
      <c r="E44" s="39"/>
      <c r="F44" s="39"/>
      <c r="G44" s="42"/>
      <c r="L44" s="5"/>
    </row>
    <row r="45" spans="2:12" x14ac:dyDescent="0.25">
      <c r="B45" s="39"/>
      <c r="C45" s="39"/>
      <c r="D45" s="39"/>
      <c r="E45" s="39"/>
      <c r="F45" s="39"/>
      <c r="G45" s="42"/>
    </row>
    <row r="46" spans="2:12" x14ac:dyDescent="0.25">
      <c r="B46" s="38"/>
      <c r="C46" s="39"/>
      <c r="D46" s="39"/>
      <c r="E46" s="39"/>
      <c r="F46" s="39"/>
      <c r="G46" s="42"/>
    </row>
    <row r="47" spans="2:12" x14ac:dyDescent="0.25">
      <c r="B47" s="38"/>
      <c r="C47" s="39"/>
      <c r="D47" s="39"/>
      <c r="E47" s="39"/>
      <c r="F47" s="39"/>
      <c r="G47" s="42"/>
    </row>
    <row r="48" spans="2:12" x14ac:dyDescent="0.25">
      <c r="B48" s="39"/>
      <c r="C48" s="39"/>
      <c r="D48" s="39"/>
      <c r="E48" s="39"/>
      <c r="F48" s="39"/>
      <c r="G48" s="42"/>
    </row>
    <row r="49" spans="2:7" x14ac:dyDescent="0.25">
      <c r="B49" s="38"/>
      <c r="C49" s="39"/>
      <c r="D49" s="39"/>
      <c r="E49" s="70"/>
      <c r="F49" s="70"/>
      <c r="G49" s="71"/>
    </row>
    <row r="50" spans="2:7" x14ac:dyDescent="0.25">
      <c r="B50" s="38"/>
      <c r="C50" s="39"/>
      <c r="D50" s="39"/>
      <c r="E50" s="39"/>
      <c r="F50" s="39"/>
      <c r="G50" s="42"/>
    </row>
    <row r="51" spans="2:7" x14ac:dyDescent="0.25">
      <c r="B51" s="39"/>
      <c r="C51" s="39"/>
      <c r="D51" s="39"/>
      <c r="E51" s="39"/>
      <c r="F51" s="39"/>
      <c r="G51" s="42"/>
    </row>
    <row r="52" spans="2:7" x14ac:dyDescent="0.25">
      <c r="B52" s="72"/>
      <c r="C52" s="72"/>
      <c r="D52" s="72"/>
      <c r="E52" s="74"/>
      <c r="F52" s="74"/>
      <c r="G52" s="82"/>
    </row>
    <row r="53" spans="2:7" x14ac:dyDescent="0.25">
      <c r="B53" s="38"/>
      <c r="C53" s="39"/>
      <c r="D53" s="38"/>
      <c r="E53" s="39"/>
      <c r="F53" s="39"/>
      <c r="G53" s="42"/>
    </row>
    <row r="54" spans="2:7" x14ac:dyDescent="0.25">
      <c r="B54" s="39"/>
      <c r="C54" s="39"/>
      <c r="D54" s="39"/>
      <c r="E54" s="39"/>
      <c r="F54" s="39"/>
      <c r="G54" s="42"/>
    </row>
    <row r="55" spans="2:7" x14ac:dyDescent="0.25">
      <c r="B55" s="38"/>
      <c r="C55" s="39"/>
      <c r="D55" s="38"/>
      <c r="E55" s="39"/>
      <c r="F55" s="39"/>
      <c r="G55" s="42"/>
    </row>
    <row r="56" spans="2:7" x14ac:dyDescent="0.25">
      <c r="B56" s="38"/>
      <c r="C56" s="39"/>
      <c r="D56" s="39"/>
      <c r="E56" s="39"/>
      <c r="F56" s="39"/>
      <c r="G56" s="42"/>
    </row>
    <row r="57" spans="2:7" x14ac:dyDescent="0.25">
      <c r="B57" s="38"/>
      <c r="C57" s="39"/>
      <c r="D57" s="39"/>
      <c r="E57" s="39"/>
      <c r="F57" s="39"/>
      <c r="G57" s="42"/>
    </row>
    <row r="58" spans="2:7" x14ac:dyDescent="0.25">
      <c r="B58" s="38"/>
      <c r="C58" s="39"/>
      <c r="D58" s="39"/>
      <c r="E58" s="39"/>
      <c r="F58" s="39"/>
      <c r="G58" s="42"/>
    </row>
    <row r="59" spans="2:7" x14ac:dyDescent="0.25">
      <c r="B59" s="39"/>
      <c r="C59" s="39"/>
      <c r="D59" s="39"/>
      <c r="E59" s="39"/>
      <c r="F59" s="39"/>
      <c r="G59" s="42"/>
    </row>
    <row r="60" spans="2:7" x14ac:dyDescent="0.25">
      <c r="B60" s="39"/>
      <c r="C60" s="39"/>
      <c r="D60" s="39"/>
      <c r="E60" s="39"/>
      <c r="F60" s="39"/>
      <c r="G60" s="42"/>
    </row>
    <row r="61" spans="2:7" x14ac:dyDescent="0.25">
      <c r="B61" s="38"/>
      <c r="C61" s="39"/>
      <c r="D61" s="39"/>
      <c r="E61" s="39"/>
      <c r="F61" s="39"/>
      <c r="G61" s="42"/>
    </row>
    <row r="62" spans="2:7" x14ac:dyDescent="0.25">
      <c r="B62" s="39"/>
      <c r="C62" s="39"/>
      <c r="D62" s="39"/>
      <c r="E62" s="39"/>
      <c r="F62" s="39"/>
      <c r="G62" s="42"/>
    </row>
    <row r="63" spans="2:7" x14ac:dyDescent="0.25">
      <c r="B63" s="39"/>
      <c r="C63" s="39"/>
      <c r="D63" s="39"/>
      <c r="E63" s="39"/>
      <c r="F63" s="39"/>
      <c r="G63" s="42"/>
    </row>
    <row r="64" spans="2:7" x14ac:dyDescent="0.25">
      <c r="B64" s="39"/>
      <c r="C64" s="39"/>
      <c r="D64" s="39"/>
      <c r="E64" s="39"/>
      <c r="F64" s="39"/>
      <c r="G64" s="42"/>
    </row>
    <row r="65" spans="2:7" x14ac:dyDescent="0.25">
      <c r="B65" s="39"/>
      <c r="C65" s="39"/>
      <c r="D65" s="39"/>
      <c r="E65" s="39"/>
      <c r="F65" s="39"/>
      <c r="G65" s="42"/>
    </row>
    <row r="66" spans="2:7" x14ac:dyDescent="0.25">
      <c r="B66" s="38"/>
      <c r="C66" s="39"/>
      <c r="D66" s="39"/>
      <c r="E66" s="39"/>
      <c r="F66" s="39"/>
      <c r="G66" s="42"/>
    </row>
    <row r="67" spans="2:7" x14ac:dyDescent="0.25">
      <c r="B67" s="39"/>
      <c r="C67" s="39"/>
      <c r="D67" s="39"/>
      <c r="E67" s="14"/>
      <c r="F67" s="39"/>
      <c r="G67" s="78"/>
    </row>
    <row r="68" spans="2:7" x14ac:dyDescent="0.25">
      <c r="B68" s="39"/>
      <c r="C68" s="39"/>
      <c r="D68" s="39"/>
      <c r="E68" s="39"/>
      <c r="F68" s="39"/>
      <c r="G68" s="42"/>
    </row>
    <row r="69" spans="2:7" x14ac:dyDescent="0.25">
      <c r="B69" s="38"/>
      <c r="C69" s="39"/>
      <c r="D69" s="39"/>
      <c r="E69" s="39"/>
      <c r="F69" s="39"/>
      <c r="G69" s="42"/>
    </row>
    <row r="70" spans="2:7" x14ac:dyDescent="0.25">
      <c r="B70" s="38"/>
      <c r="C70" s="39"/>
      <c r="D70" s="38"/>
      <c r="E70" s="39"/>
      <c r="F70" s="39"/>
      <c r="G70" s="42"/>
    </row>
    <row r="71" spans="2:7" x14ac:dyDescent="0.25">
      <c r="B71" s="39"/>
      <c r="C71" s="39"/>
      <c r="D71" s="39"/>
      <c r="E71" s="39"/>
      <c r="F71" s="39"/>
      <c r="G71" s="42"/>
    </row>
    <row r="72" spans="2:7" x14ac:dyDescent="0.25">
      <c r="B72" s="38"/>
      <c r="C72" s="47"/>
      <c r="D72" s="39"/>
      <c r="E72" s="39"/>
      <c r="F72" s="39"/>
      <c r="G72" s="42"/>
    </row>
    <row r="73" spans="2:7" x14ac:dyDescent="0.25">
      <c r="B73" s="39"/>
      <c r="C73" s="39"/>
      <c r="D73" s="39"/>
      <c r="E73" s="39"/>
      <c r="F73" s="39"/>
      <c r="G73" s="42"/>
    </row>
    <row r="74" spans="2:7" x14ac:dyDescent="0.25">
      <c r="B74" s="39"/>
      <c r="C74" s="39"/>
      <c r="D74" s="39"/>
      <c r="E74" s="39"/>
      <c r="F74" s="39"/>
      <c r="G74" s="42"/>
    </row>
    <row r="75" spans="2:7" x14ac:dyDescent="0.25">
      <c r="B75" s="72"/>
      <c r="C75" s="72"/>
      <c r="D75" s="72"/>
      <c r="E75" s="72"/>
      <c r="F75" s="72"/>
      <c r="G75" s="81"/>
    </row>
    <row r="76" spans="2:7" x14ac:dyDescent="0.25">
      <c r="B76" s="39"/>
      <c r="C76" s="39"/>
      <c r="D76" s="39"/>
      <c r="E76" s="39"/>
      <c r="F76" s="39"/>
      <c r="G76" s="42"/>
    </row>
    <row r="77" spans="2:7" x14ac:dyDescent="0.25">
      <c r="B77" s="38"/>
      <c r="C77" s="39"/>
      <c r="D77" s="39"/>
      <c r="E77" s="39"/>
      <c r="F77" s="39"/>
      <c r="G77" s="42"/>
    </row>
    <row r="78" spans="2:7" x14ac:dyDescent="0.25">
      <c r="B78" s="39"/>
      <c r="C78" s="39"/>
      <c r="D78" s="39"/>
      <c r="E78" s="39"/>
      <c r="F78" s="39"/>
      <c r="G78" s="42"/>
    </row>
    <row r="79" spans="2:7" x14ac:dyDescent="0.25">
      <c r="B79" s="39"/>
      <c r="C79" s="39"/>
      <c r="D79" s="39"/>
      <c r="E79" s="39"/>
      <c r="F79" s="39"/>
      <c r="G79" s="42"/>
    </row>
    <row r="80" spans="2:7" x14ac:dyDescent="0.25">
      <c r="B80" s="39"/>
      <c r="C80" s="39"/>
      <c r="D80" s="39"/>
      <c r="E80" s="39"/>
      <c r="F80" s="39"/>
      <c r="G80" s="42"/>
    </row>
    <row r="81" spans="2:7" x14ac:dyDescent="0.25">
      <c r="B81" s="39"/>
      <c r="C81" s="39"/>
      <c r="D81" s="39"/>
      <c r="E81" s="39"/>
      <c r="F81" s="39"/>
      <c r="G81" s="42"/>
    </row>
    <row r="82" spans="2:7" x14ac:dyDescent="0.25">
      <c r="B82" s="39"/>
      <c r="C82" s="39"/>
      <c r="D82" s="39"/>
      <c r="E82" s="39"/>
      <c r="F82" s="39"/>
      <c r="G82" s="42"/>
    </row>
    <row r="83" spans="2:7" ht="15.75" thickBot="1" x14ac:dyDescent="0.3">
      <c r="B83" s="150"/>
      <c r="C83" s="150"/>
      <c r="D83" s="150"/>
      <c r="E83" s="150"/>
      <c r="F83" s="150"/>
      <c r="G83" s="151">
        <f>SUM(March[Cost])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T67"/>
  <sheetViews>
    <sheetView zoomScale="90" zoomScaleNormal="90" workbookViewId="0">
      <selection activeCell="M11" sqref="M11"/>
    </sheetView>
  </sheetViews>
  <sheetFormatPr defaultRowHeight="15" x14ac:dyDescent="0.25"/>
  <cols>
    <col min="2" max="2" width="11" customWidth="1"/>
    <col min="3" max="3" width="10.5703125" customWidth="1"/>
    <col min="4" max="4" width="13.28515625" bestFit="1" customWidth="1"/>
    <col min="5" max="5" width="14.5703125" customWidth="1"/>
    <col min="6" max="6" width="19.140625" bestFit="1" customWidth="1"/>
    <col min="7" max="7" width="12.7109375" bestFit="1" customWidth="1"/>
    <col min="10" max="10" width="11" bestFit="1" customWidth="1"/>
    <col min="15" max="15" width="10" bestFit="1" customWidth="1"/>
    <col min="17" max="17" width="10.140625" bestFit="1" customWidth="1"/>
  </cols>
  <sheetData>
    <row r="1" spans="2:20" ht="20.25" thickBot="1" x14ac:dyDescent="0.3">
      <c r="B1" s="244" t="s">
        <v>3</v>
      </c>
      <c r="C1" s="244"/>
      <c r="D1" s="244"/>
      <c r="E1" s="244"/>
      <c r="F1" s="244"/>
      <c r="G1" s="244"/>
    </row>
    <row r="2" spans="2:20" ht="15.75" thickTop="1" x14ac:dyDescent="0.25">
      <c r="B2" s="75"/>
      <c r="C2" s="75"/>
      <c r="D2" s="75"/>
      <c r="E2" s="75"/>
      <c r="F2" s="75"/>
      <c r="G2" s="75"/>
      <c r="M2" s="144"/>
      <c r="N2" s="144"/>
      <c r="O2" s="144"/>
      <c r="P2" s="144"/>
      <c r="Q2" s="144"/>
      <c r="R2" s="144"/>
    </row>
    <row r="3" spans="2:20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M3" s="144"/>
      <c r="N3" s="144"/>
      <c r="O3" s="144"/>
      <c r="P3" s="144"/>
      <c r="Q3" s="144"/>
      <c r="R3" s="144"/>
    </row>
    <row r="4" spans="2:20" x14ac:dyDescent="0.25">
      <c r="B4" s="38"/>
      <c r="C4" s="47"/>
      <c r="D4" s="39"/>
      <c r="E4" s="39"/>
      <c r="F4" s="39"/>
      <c r="G4" s="42"/>
      <c r="M4" s="144"/>
      <c r="N4" s="144"/>
      <c r="O4" s="144"/>
      <c r="P4" s="144"/>
      <c r="Q4" s="144"/>
      <c r="R4" s="144"/>
    </row>
    <row r="5" spans="2:20" x14ac:dyDescent="0.25">
      <c r="B5" s="38"/>
      <c r="C5" s="39"/>
      <c r="D5" s="38"/>
      <c r="E5" s="39"/>
      <c r="F5" s="39"/>
      <c r="G5" s="42"/>
      <c r="M5" s="144"/>
      <c r="N5" s="144"/>
      <c r="O5" s="144"/>
      <c r="P5" s="144"/>
      <c r="Q5" s="144"/>
      <c r="R5" s="144"/>
      <c r="T5" s="5"/>
    </row>
    <row r="6" spans="2:20" x14ac:dyDescent="0.25">
      <c r="B6" s="38"/>
      <c r="C6" s="39"/>
      <c r="D6" s="38"/>
      <c r="E6" s="39"/>
      <c r="F6" s="54"/>
      <c r="G6" s="42"/>
      <c r="M6" s="144"/>
      <c r="N6" s="144"/>
      <c r="O6" s="144"/>
      <c r="P6" s="144"/>
      <c r="Q6" s="144"/>
      <c r="R6" s="144"/>
      <c r="T6" s="5"/>
    </row>
    <row r="7" spans="2:20" x14ac:dyDescent="0.25">
      <c r="B7" s="38"/>
      <c r="C7" s="39"/>
      <c r="D7" s="39"/>
      <c r="E7" s="39"/>
      <c r="F7" s="39"/>
      <c r="G7" s="42"/>
      <c r="M7" s="144"/>
      <c r="N7" s="144"/>
      <c r="O7" s="144"/>
      <c r="P7" s="144"/>
      <c r="Q7" s="144"/>
      <c r="R7" s="144"/>
      <c r="T7" s="5"/>
    </row>
    <row r="8" spans="2:20" x14ac:dyDescent="0.25">
      <c r="B8" s="38"/>
      <c r="C8" s="39"/>
      <c r="D8" s="38"/>
      <c r="E8" s="39"/>
      <c r="F8" s="54"/>
      <c r="G8" s="42"/>
      <c r="L8" s="5"/>
      <c r="M8" s="144"/>
      <c r="N8" s="144"/>
      <c r="O8" s="144"/>
      <c r="P8" s="144"/>
      <c r="Q8" s="144"/>
      <c r="R8" s="144"/>
      <c r="T8" s="5"/>
    </row>
    <row r="9" spans="2:20" x14ac:dyDescent="0.25">
      <c r="B9" s="38"/>
      <c r="C9" s="39"/>
      <c r="D9" s="38"/>
      <c r="E9" s="39"/>
      <c r="F9" s="39"/>
      <c r="G9" s="42"/>
      <c r="L9" s="5"/>
      <c r="M9" s="144"/>
      <c r="N9" s="144"/>
      <c r="O9" s="144"/>
      <c r="P9" s="144"/>
      <c r="Q9" s="144"/>
      <c r="R9" s="144"/>
      <c r="T9" s="5"/>
    </row>
    <row r="10" spans="2:20" x14ac:dyDescent="0.25">
      <c r="B10" s="38"/>
      <c r="C10" s="39"/>
      <c r="D10" s="39"/>
      <c r="E10" s="39"/>
      <c r="F10" s="54"/>
      <c r="G10" s="42"/>
      <c r="L10" s="5"/>
      <c r="M10" s="144"/>
      <c r="N10" s="144"/>
      <c r="O10" s="144"/>
      <c r="P10" s="144"/>
      <c r="Q10" s="144"/>
      <c r="R10" s="144"/>
      <c r="T10" s="5"/>
    </row>
    <row r="11" spans="2:20" x14ac:dyDescent="0.25">
      <c r="B11" s="38"/>
      <c r="C11" s="39"/>
      <c r="D11" s="39"/>
      <c r="E11" s="39"/>
      <c r="F11" s="39"/>
      <c r="G11" s="42"/>
      <c r="L11" s="5"/>
      <c r="M11" s="144"/>
      <c r="N11" s="144"/>
      <c r="O11" s="144"/>
      <c r="P11" s="144"/>
      <c r="Q11" s="144"/>
      <c r="R11" s="144"/>
      <c r="T11" s="5"/>
    </row>
    <row r="12" spans="2:20" x14ac:dyDescent="0.25">
      <c r="B12" s="38"/>
      <c r="C12" s="39"/>
      <c r="D12" s="39"/>
      <c r="E12" s="39"/>
      <c r="F12" s="39"/>
      <c r="G12" s="42"/>
      <c r="L12" s="5"/>
      <c r="M12" s="144"/>
      <c r="N12" s="144"/>
      <c r="O12" s="144"/>
      <c r="P12" s="160"/>
      <c r="Q12" s="160"/>
      <c r="R12" s="144"/>
      <c r="T12" s="5"/>
    </row>
    <row r="13" spans="2:20" x14ac:dyDescent="0.25">
      <c r="B13" s="38"/>
      <c r="C13" s="39"/>
      <c r="D13" s="39"/>
      <c r="E13" s="39"/>
      <c r="F13" s="39"/>
      <c r="G13" s="42"/>
      <c r="M13" s="144"/>
      <c r="N13" s="144"/>
      <c r="O13" s="144"/>
      <c r="P13" s="160"/>
      <c r="Q13" s="160"/>
      <c r="R13" s="144"/>
      <c r="T13" s="5"/>
    </row>
    <row r="14" spans="2:20" x14ac:dyDescent="0.25">
      <c r="B14" s="38"/>
      <c r="C14" s="39"/>
      <c r="D14" s="39"/>
      <c r="E14" s="39"/>
      <c r="F14" s="39"/>
      <c r="G14" s="42"/>
      <c r="L14" s="65"/>
      <c r="M14" s="144"/>
      <c r="N14" s="144"/>
      <c r="O14" s="144"/>
      <c r="P14" s="160"/>
      <c r="Q14" s="160"/>
      <c r="R14" s="144"/>
      <c r="T14" s="65"/>
    </row>
    <row r="15" spans="2:20" x14ac:dyDescent="0.25">
      <c r="B15" s="38"/>
      <c r="C15" s="39"/>
      <c r="D15" s="39"/>
      <c r="E15" s="39"/>
      <c r="F15" s="39"/>
      <c r="G15" s="42"/>
      <c r="M15" s="144"/>
      <c r="N15" s="144"/>
      <c r="O15" s="144"/>
      <c r="P15" s="160"/>
      <c r="Q15" s="160"/>
      <c r="R15" s="144"/>
    </row>
    <row r="16" spans="2:20" x14ac:dyDescent="0.25">
      <c r="B16" s="38"/>
      <c r="C16" s="39"/>
      <c r="D16" s="39"/>
      <c r="E16" s="39"/>
      <c r="F16" s="54"/>
      <c r="G16" s="42"/>
      <c r="M16" s="144"/>
      <c r="N16" s="144"/>
      <c r="O16" s="144"/>
      <c r="P16" s="144"/>
      <c r="Q16" s="144"/>
      <c r="R16" s="144"/>
    </row>
    <row r="17" spans="2:18" x14ac:dyDescent="0.25">
      <c r="B17" s="38"/>
      <c r="C17" s="39"/>
      <c r="D17" s="39"/>
      <c r="E17" s="39"/>
      <c r="F17" s="39"/>
      <c r="G17" s="42"/>
      <c r="M17" s="144"/>
      <c r="N17" s="144"/>
      <c r="O17" s="144"/>
      <c r="P17" s="144"/>
      <c r="Q17" s="144"/>
      <c r="R17" s="144"/>
    </row>
    <row r="18" spans="2:18" x14ac:dyDescent="0.25">
      <c r="B18" s="38"/>
      <c r="C18" s="39"/>
      <c r="D18" s="39"/>
      <c r="E18" s="39"/>
      <c r="F18" s="39"/>
      <c r="G18" s="42"/>
      <c r="M18" s="144"/>
      <c r="N18" s="144"/>
      <c r="O18" s="144"/>
      <c r="P18" s="144"/>
      <c r="Q18" s="144"/>
      <c r="R18" s="144"/>
    </row>
    <row r="19" spans="2:18" x14ac:dyDescent="0.25">
      <c r="B19" s="38"/>
      <c r="C19" s="39"/>
      <c r="D19" s="39"/>
      <c r="E19" s="39"/>
      <c r="F19" s="39"/>
      <c r="G19" s="42"/>
      <c r="M19" s="144"/>
      <c r="N19" s="144"/>
      <c r="O19" s="144"/>
      <c r="P19" s="144"/>
      <c r="Q19" s="144"/>
      <c r="R19" s="144"/>
    </row>
    <row r="20" spans="2:18" x14ac:dyDescent="0.25">
      <c r="B20" s="39"/>
      <c r="C20" s="39"/>
      <c r="D20" s="39"/>
      <c r="E20" s="39"/>
      <c r="F20" s="39"/>
      <c r="G20" s="42"/>
      <c r="M20" s="144"/>
      <c r="N20" s="144"/>
      <c r="O20" s="144"/>
      <c r="P20" s="144"/>
      <c r="Q20" s="144"/>
      <c r="R20" s="144"/>
    </row>
    <row r="21" spans="2:18" x14ac:dyDescent="0.25">
      <c r="B21" s="39"/>
      <c r="C21" s="39"/>
      <c r="D21" s="39"/>
      <c r="E21" s="39"/>
      <c r="F21" s="54"/>
      <c r="G21" s="42"/>
      <c r="M21" s="144"/>
      <c r="N21" s="144"/>
      <c r="O21" s="144"/>
      <c r="P21" s="144"/>
      <c r="Q21" s="144"/>
      <c r="R21" s="144"/>
    </row>
    <row r="22" spans="2:18" x14ac:dyDescent="0.25">
      <c r="B22" s="39"/>
      <c r="C22" s="39"/>
      <c r="D22" s="39"/>
      <c r="E22" s="39"/>
      <c r="F22" s="54"/>
      <c r="G22" s="42"/>
      <c r="M22" s="144"/>
      <c r="N22" s="144"/>
      <c r="O22" s="144"/>
      <c r="P22" s="144"/>
      <c r="Q22" s="144"/>
      <c r="R22" s="144"/>
    </row>
    <row r="23" spans="2:18" x14ac:dyDescent="0.25">
      <c r="B23" s="39"/>
      <c r="C23" s="39"/>
      <c r="D23" s="39"/>
      <c r="E23" s="39"/>
      <c r="F23" s="39"/>
      <c r="G23" s="42"/>
      <c r="N23" s="5"/>
    </row>
    <row r="24" spans="2:18" x14ac:dyDescent="0.25">
      <c r="B24" s="39"/>
      <c r="C24" s="39"/>
      <c r="D24" s="39"/>
      <c r="E24" s="39"/>
      <c r="F24" s="54"/>
      <c r="G24" s="42"/>
    </row>
    <row r="25" spans="2:18" x14ac:dyDescent="0.25">
      <c r="B25" s="39"/>
      <c r="C25" s="39"/>
      <c r="D25" s="39"/>
      <c r="E25" s="39"/>
      <c r="F25" s="39"/>
      <c r="G25" s="42"/>
    </row>
    <row r="26" spans="2:18" x14ac:dyDescent="0.25">
      <c r="B26" s="39"/>
      <c r="C26" s="39"/>
      <c r="D26" s="39"/>
      <c r="E26" s="39"/>
      <c r="F26" s="39"/>
      <c r="G26" s="42"/>
    </row>
    <row r="27" spans="2:18" x14ac:dyDescent="0.25">
      <c r="B27" s="39"/>
      <c r="C27" s="39"/>
      <c r="D27" s="39"/>
      <c r="E27" s="39"/>
      <c r="F27" s="39"/>
      <c r="G27" s="42"/>
    </row>
    <row r="28" spans="2:18" x14ac:dyDescent="0.25">
      <c r="B28" s="39"/>
      <c r="C28" s="39"/>
      <c r="D28" s="39"/>
      <c r="E28" s="39"/>
      <c r="F28" s="39"/>
      <c r="G28" s="42"/>
    </row>
    <row r="29" spans="2:18" x14ac:dyDescent="0.25">
      <c r="B29" s="39"/>
      <c r="C29" s="39"/>
      <c r="D29" s="39"/>
      <c r="E29" s="39"/>
      <c r="F29" s="39"/>
      <c r="G29" s="42"/>
    </row>
    <row r="30" spans="2:18" x14ac:dyDescent="0.25">
      <c r="B30" s="39"/>
      <c r="C30" s="39"/>
      <c r="D30" s="39"/>
      <c r="E30" s="39"/>
      <c r="F30" s="39"/>
      <c r="G30" s="42"/>
    </row>
    <row r="31" spans="2:18" x14ac:dyDescent="0.25">
      <c r="B31" s="39"/>
      <c r="C31" s="39"/>
      <c r="D31" s="39"/>
      <c r="E31" s="39"/>
      <c r="F31" s="39"/>
      <c r="G31" s="42"/>
    </row>
    <row r="32" spans="2:18" x14ac:dyDescent="0.25">
      <c r="B32" s="39"/>
      <c r="C32" s="39"/>
      <c r="D32" s="39"/>
      <c r="E32" s="39"/>
      <c r="F32" s="39"/>
      <c r="G32" s="42"/>
    </row>
    <row r="33" spans="2:7" x14ac:dyDescent="0.25">
      <c r="B33" s="39"/>
      <c r="C33" s="39"/>
      <c r="D33" s="39"/>
      <c r="E33" s="39"/>
      <c r="F33" s="39"/>
      <c r="G33" s="42"/>
    </row>
    <row r="34" spans="2:7" x14ac:dyDescent="0.25">
      <c r="B34" s="39"/>
      <c r="C34" s="39"/>
      <c r="D34" s="39"/>
      <c r="E34" s="39"/>
      <c r="F34" s="54"/>
      <c r="G34" s="42"/>
    </row>
    <row r="35" spans="2:7" x14ac:dyDescent="0.25">
      <c r="B35" s="39"/>
      <c r="C35" s="39"/>
      <c r="D35" s="39"/>
      <c r="E35" s="39"/>
      <c r="F35" s="39"/>
      <c r="G35" s="42"/>
    </row>
    <row r="36" spans="2:7" x14ac:dyDescent="0.25">
      <c r="B36" s="39"/>
      <c r="C36" s="39"/>
      <c r="D36" s="39"/>
      <c r="E36" s="39"/>
      <c r="F36" s="39"/>
      <c r="G36" s="42"/>
    </row>
    <row r="37" spans="2:7" x14ac:dyDescent="0.25">
      <c r="B37" s="39"/>
      <c r="C37" s="39"/>
      <c r="D37" s="39"/>
      <c r="E37" s="39"/>
      <c r="F37" s="39"/>
      <c r="G37" s="42"/>
    </row>
    <row r="38" spans="2:7" x14ac:dyDescent="0.25">
      <c r="B38" s="39"/>
      <c r="C38" s="39"/>
      <c r="D38" s="39"/>
      <c r="E38" s="39"/>
      <c r="F38" s="39"/>
      <c r="G38" s="42"/>
    </row>
    <row r="39" spans="2:7" x14ac:dyDescent="0.25">
      <c r="B39" s="39"/>
      <c r="C39" s="39"/>
      <c r="D39" s="39"/>
      <c r="E39" s="39"/>
      <c r="F39" s="39"/>
      <c r="G39" s="42"/>
    </row>
    <row r="40" spans="2:7" x14ac:dyDescent="0.25">
      <c r="B40" s="39"/>
      <c r="C40" s="39"/>
      <c r="D40" s="39"/>
      <c r="E40" s="39"/>
      <c r="F40" s="39"/>
      <c r="G40" s="42"/>
    </row>
    <row r="41" spans="2:7" x14ac:dyDescent="0.25">
      <c r="B41" s="39"/>
      <c r="C41" s="39"/>
      <c r="D41" s="39"/>
      <c r="E41" s="39"/>
      <c r="F41" s="39"/>
      <c r="G41" s="42"/>
    </row>
    <row r="42" spans="2:7" x14ac:dyDescent="0.25">
      <c r="B42" s="39"/>
      <c r="C42" s="39"/>
      <c r="D42" s="39"/>
      <c r="E42" s="39"/>
      <c r="F42" s="39"/>
      <c r="G42" s="42"/>
    </row>
    <row r="43" spans="2:7" x14ac:dyDescent="0.25">
      <c r="B43" s="39"/>
      <c r="C43" s="39"/>
      <c r="D43" s="39"/>
      <c r="E43" s="39"/>
      <c r="F43" s="39"/>
      <c r="G43" s="42"/>
    </row>
    <row r="44" spans="2:7" x14ac:dyDescent="0.25">
      <c r="B44" s="38"/>
      <c r="C44" s="39"/>
      <c r="D44" s="39"/>
      <c r="E44" s="39"/>
      <c r="F44" s="54"/>
      <c r="G44" s="42"/>
    </row>
    <row r="45" spans="2:7" x14ac:dyDescent="0.25">
      <c r="B45" s="38"/>
      <c r="C45" s="39"/>
      <c r="D45" s="39"/>
      <c r="E45" s="39"/>
      <c r="F45" s="39"/>
      <c r="G45" s="42"/>
    </row>
    <row r="46" spans="2:7" x14ac:dyDescent="0.25">
      <c r="B46" s="38"/>
      <c r="C46" s="39"/>
      <c r="D46" s="39"/>
      <c r="E46" s="39"/>
      <c r="F46" s="39"/>
      <c r="G46" s="42"/>
    </row>
    <row r="47" spans="2:7" x14ac:dyDescent="0.25">
      <c r="B47" s="39"/>
      <c r="C47" s="39"/>
      <c r="D47" s="39"/>
      <c r="E47" s="39"/>
      <c r="F47" s="39"/>
      <c r="G47" s="42"/>
    </row>
    <row r="48" spans="2:7" x14ac:dyDescent="0.25">
      <c r="B48" s="39"/>
      <c r="C48" s="39"/>
      <c r="D48" s="39"/>
      <c r="E48" s="39"/>
      <c r="F48" s="39"/>
      <c r="G48" s="42"/>
    </row>
    <row r="49" spans="2:7" x14ac:dyDescent="0.25">
      <c r="B49" s="39"/>
      <c r="C49" s="39"/>
      <c r="D49" s="39"/>
      <c r="E49" s="39"/>
      <c r="F49" s="54"/>
      <c r="G49" s="42"/>
    </row>
    <row r="50" spans="2:7" x14ac:dyDescent="0.25">
      <c r="B50" s="39"/>
      <c r="C50" s="39"/>
      <c r="D50" s="39"/>
      <c r="E50" s="39"/>
      <c r="F50" s="39"/>
      <c r="G50" s="42"/>
    </row>
    <row r="51" spans="2:7" x14ac:dyDescent="0.25">
      <c r="B51" s="39"/>
      <c r="C51" s="39"/>
      <c r="D51" s="39"/>
      <c r="E51" s="39"/>
      <c r="F51" s="39"/>
      <c r="G51" s="42"/>
    </row>
    <row r="52" spans="2:7" x14ac:dyDescent="0.25">
      <c r="B52" s="39"/>
      <c r="C52" s="39"/>
      <c r="D52" s="39"/>
      <c r="E52" s="39"/>
      <c r="F52" s="54"/>
      <c r="G52" s="42"/>
    </row>
    <row r="53" spans="2:7" x14ac:dyDescent="0.25">
      <c r="B53" s="39"/>
      <c r="C53" s="39"/>
      <c r="D53" s="39"/>
      <c r="E53" s="39"/>
      <c r="F53" s="39"/>
      <c r="G53" s="42"/>
    </row>
    <row r="54" spans="2:7" x14ac:dyDescent="0.25">
      <c r="B54" s="39"/>
      <c r="C54" s="39"/>
      <c r="D54" s="39"/>
      <c r="E54" s="39"/>
      <c r="F54" s="39"/>
      <c r="G54" s="42"/>
    </row>
    <row r="55" spans="2:7" x14ac:dyDescent="0.25">
      <c r="B55" s="39"/>
      <c r="C55" s="39"/>
      <c r="D55" s="39"/>
      <c r="E55" s="39"/>
      <c r="F55" s="39"/>
      <c r="G55" s="42"/>
    </row>
    <row r="56" spans="2:7" x14ac:dyDescent="0.25">
      <c r="B56" s="39"/>
      <c r="C56" s="39"/>
      <c r="D56" s="39"/>
      <c r="E56" s="39"/>
      <c r="F56" s="39"/>
      <c r="G56" s="42"/>
    </row>
    <row r="57" spans="2:7" x14ac:dyDescent="0.25">
      <c r="B57" s="39"/>
      <c r="C57" s="39"/>
      <c r="D57" s="39"/>
      <c r="E57" s="39"/>
      <c r="F57" s="54"/>
      <c r="G57" s="42"/>
    </row>
    <row r="58" spans="2:7" x14ac:dyDescent="0.25">
      <c r="B58" s="39"/>
      <c r="C58" s="39"/>
      <c r="D58" s="39"/>
      <c r="E58" s="39"/>
      <c r="F58" s="54"/>
      <c r="G58" s="42"/>
    </row>
    <row r="59" spans="2:7" x14ac:dyDescent="0.25">
      <c r="B59" s="39"/>
      <c r="C59" s="39"/>
      <c r="D59" s="39"/>
      <c r="E59" s="39"/>
      <c r="F59" s="39"/>
      <c r="G59" s="42"/>
    </row>
    <row r="60" spans="2:7" x14ac:dyDescent="0.25">
      <c r="B60" s="39"/>
      <c r="C60" s="39"/>
      <c r="D60" s="39"/>
      <c r="E60" s="39"/>
      <c r="F60" s="54"/>
      <c r="G60" s="42"/>
    </row>
    <row r="61" spans="2:7" x14ac:dyDescent="0.25">
      <c r="B61" s="39"/>
      <c r="C61" s="39"/>
      <c r="D61" s="39"/>
      <c r="E61" s="39"/>
      <c r="F61" s="54"/>
      <c r="G61" s="42"/>
    </row>
    <row r="62" spans="2:7" x14ac:dyDescent="0.25">
      <c r="B62" s="39"/>
      <c r="C62" s="39"/>
      <c r="D62" s="39"/>
      <c r="E62" s="39"/>
      <c r="F62" s="39"/>
      <c r="G62" s="42"/>
    </row>
    <row r="63" spans="2:7" x14ac:dyDescent="0.25">
      <c r="B63" s="39"/>
      <c r="C63" s="39"/>
      <c r="D63" s="39"/>
      <c r="E63" s="39"/>
      <c r="F63" s="39"/>
      <c r="G63" s="42"/>
    </row>
    <row r="64" spans="2:7" x14ac:dyDescent="0.25">
      <c r="B64" s="39"/>
      <c r="C64" s="39"/>
      <c r="D64" s="39"/>
      <c r="E64" s="39"/>
      <c r="F64" s="39"/>
      <c r="G64" s="42"/>
    </row>
    <row r="65" spans="2:7" x14ac:dyDescent="0.25">
      <c r="B65" s="39"/>
      <c r="C65" s="39"/>
      <c r="D65" s="39"/>
      <c r="E65" s="39"/>
      <c r="F65" s="39"/>
      <c r="G65" s="42"/>
    </row>
    <row r="66" spans="2:7" x14ac:dyDescent="0.25">
      <c r="B66" s="39"/>
      <c r="C66" s="39"/>
      <c r="D66" s="39"/>
      <c r="E66" s="39"/>
      <c r="F66" s="39"/>
      <c r="G66" s="42"/>
    </row>
    <row r="67" spans="2:7" ht="15.75" thickBot="1" x14ac:dyDescent="0.3">
      <c r="B67" s="92"/>
      <c r="C67" s="92"/>
      <c r="D67" s="92"/>
      <c r="E67" s="92"/>
      <c r="F67" s="92"/>
      <c r="G67" s="93">
        <f>SUM(April[Cost])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89"/>
  <sheetViews>
    <sheetView zoomScale="90" zoomScaleNormal="90" workbookViewId="0">
      <selection activeCell="B4" sqref="B4"/>
    </sheetView>
  </sheetViews>
  <sheetFormatPr defaultRowHeight="15" x14ac:dyDescent="0.25"/>
  <cols>
    <col min="2" max="2" width="11" customWidth="1"/>
    <col min="3" max="3" width="10.5703125" customWidth="1"/>
    <col min="4" max="4" width="13.28515625" bestFit="1" customWidth="1"/>
    <col min="5" max="5" width="18" bestFit="1" customWidth="1"/>
    <col min="6" max="6" width="19.140625" bestFit="1" customWidth="1"/>
    <col min="7" max="7" width="14.140625" customWidth="1"/>
    <col min="11" max="11" width="16.28515625" bestFit="1" customWidth="1"/>
    <col min="12" max="12" width="10.140625" bestFit="1" customWidth="1"/>
    <col min="13" max="13" width="11.140625" bestFit="1" customWidth="1"/>
    <col min="19" max="19" width="12.140625" bestFit="1" customWidth="1"/>
  </cols>
  <sheetData>
    <row r="1" spans="2:24" ht="20.25" thickBot="1" x14ac:dyDescent="0.3">
      <c r="B1" s="244" t="s">
        <v>4</v>
      </c>
      <c r="C1" s="244"/>
      <c r="D1" s="244"/>
      <c r="E1" s="244"/>
      <c r="F1" s="244"/>
      <c r="G1" s="244"/>
    </row>
    <row r="2" spans="2:24" ht="15.75" thickTop="1" x14ac:dyDescent="0.25">
      <c r="B2" s="83"/>
      <c r="C2" s="83"/>
      <c r="D2" s="83"/>
      <c r="E2" s="83"/>
      <c r="F2" s="83"/>
      <c r="G2" s="83"/>
    </row>
    <row r="3" spans="2:24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83"/>
    </row>
    <row r="4" spans="2:24" x14ac:dyDescent="0.25">
      <c r="B4" s="39"/>
      <c r="C4" s="39"/>
      <c r="D4" s="39"/>
      <c r="E4" s="39"/>
      <c r="F4" s="39"/>
      <c r="G4" s="42"/>
      <c r="L4" s="5"/>
    </row>
    <row r="5" spans="2:24" x14ac:dyDescent="0.25">
      <c r="B5" s="38"/>
      <c r="C5" s="39"/>
      <c r="D5" s="39"/>
      <c r="E5" s="39"/>
      <c r="F5" s="39"/>
      <c r="G5" s="42"/>
      <c r="K5" s="85"/>
      <c r="L5" s="5"/>
      <c r="P5" s="5"/>
    </row>
    <row r="6" spans="2:24" x14ac:dyDescent="0.25">
      <c r="B6" s="38"/>
      <c r="C6" s="39"/>
      <c r="D6" s="39"/>
      <c r="E6" s="39"/>
      <c r="F6" s="39"/>
      <c r="G6" s="42"/>
      <c r="K6" s="90"/>
      <c r="L6" s="5"/>
    </row>
    <row r="7" spans="2:24" x14ac:dyDescent="0.25">
      <c r="B7" s="38"/>
      <c r="C7" s="39"/>
      <c r="D7" s="38"/>
      <c r="E7" s="39"/>
      <c r="F7" s="39"/>
      <c r="G7" s="42"/>
      <c r="K7" s="90"/>
      <c r="L7" s="7"/>
      <c r="M7" s="7"/>
      <c r="N7" s="7"/>
      <c r="O7" s="7"/>
      <c r="P7" s="7"/>
      <c r="Q7" s="7"/>
      <c r="R7" s="7"/>
      <c r="S7" s="7"/>
      <c r="T7" s="7"/>
      <c r="U7" s="7"/>
    </row>
    <row r="8" spans="2:24" x14ac:dyDescent="0.25">
      <c r="B8" s="39"/>
      <c r="C8" s="39"/>
      <c r="D8" s="39"/>
      <c r="E8" s="39"/>
      <c r="F8" s="39"/>
      <c r="G8" s="42"/>
      <c r="K8" s="90"/>
      <c r="L8" s="7"/>
      <c r="M8" s="7"/>
      <c r="N8" s="7"/>
      <c r="O8" s="7"/>
      <c r="P8" s="7"/>
      <c r="Q8" s="7"/>
      <c r="R8" s="7"/>
      <c r="S8" s="7"/>
      <c r="T8" s="7"/>
      <c r="U8" s="7"/>
    </row>
    <row r="9" spans="2:24" x14ac:dyDescent="0.25">
      <c r="B9" s="38"/>
      <c r="C9" s="39"/>
      <c r="D9" s="39"/>
      <c r="E9" s="39"/>
      <c r="F9" s="39"/>
      <c r="G9" s="42"/>
      <c r="K9" s="90"/>
      <c r="L9" s="7"/>
      <c r="M9" s="7"/>
      <c r="N9" s="7"/>
      <c r="O9" s="7"/>
      <c r="P9" s="7"/>
      <c r="Q9" s="7"/>
      <c r="R9" s="7"/>
      <c r="S9" s="7"/>
      <c r="T9" s="7"/>
      <c r="U9" s="7"/>
    </row>
    <row r="10" spans="2:24" x14ac:dyDescent="0.25">
      <c r="B10" s="39"/>
      <c r="C10" s="39"/>
      <c r="D10" s="39"/>
      <c r="E10" s="39"/>
      <c r="F10" s="39"/>
      <c r="G10" s="42"/>
      <c r="K10" s="90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2:24" x14ac:dyDescent="0.25">
      <c r="B11" s="39"/>
      <c r="C11" s="39"/>
      <c r="D11" s="39"/>
      <c r="E11" s="39"/>
      <c r="F11" s="39"/>
      <c r="G11" s="50"/>
      <c r="K11" s="90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2:24" x14ac:dyDescent="0.25">
      <c r="B12" s="39"/>
      <c r="C12" s="39"/>
      <c r="D12" s="39"/>
      <c r="E12" s="39"/>
      <c r="F12" s="39"/>
      <c r="G12" s="50"/>
      <c r="K12" s="90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2:24" x14ac:dyDescent="0.25">
      <c r="B13" s="38"/>
      <c r="C13" s="39"/>
      <c r="D13" s="38"/>
      <c r="E13" s="39"/>
      <c r="F13" s="39"/>
      <c r="G13" s="50"/>
      <c r="K13" s="90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2:24" x14ac:dyDescent="0.25">
      <c r="B14" s="38"/>
      <c r="C14" s="39"/>
      <c r="D14" s="39"/>
      <c r="E14" s="39"/>
      <c r="F14" s="39"/>
      <c r="G14" s="50"/>
      <c r="K14" s="90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2:24" x14ac:dyDescent="0.25">
      <c r="B15" s="39"/>
      <c r="C15" s="39"/>
      <c r="D15" s="39"/>
      <c r="E15" s="39"/>
      <c r="F15" s="39"/>
      <c r="G15" s="50"/>
      <c r="K15" s="90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2:24" x14ac:dyDescent="0.25">
      <c r="B16" s="38"/>
      <c r="C16" s="39"/>
      <c r="D16" s="38"/>
      <c r="E16" s="39"/>
      <c r="F16" s="39"/>
      <c r="G16" s="50"/>
      <c r="K16" s="90"/>
      <c r="L16" s="7"/>
      <c r="M16" s="7"/>
      <c r="N16" s="7"/>
      <c r="O16" s="7"/>
      <c r="P16" s="7"/>
      <c r="Q16" s="7"/>
      <c r="R16" s="7"/>
      <c r="S16" s="7"/>
      <c r="T16" s="7"/>
      <c r="U16" s="7"/>
      <c r="X16" s="5"/>
    </row>
    <row r="17" spans="2:24" x14ac:dyDescent="0.25">
      <c r="B17" s="39"/>
      <c r="C17" s="39"/>
      <c r="D17" s="39"/>
      <c r="E17" s="39"/>
      <c r="F17" s="39"/>
      <c r="G17" s="50"/>
      <c r="K17" s="90"/>
      <c r="L17" s="7"/>
      <c r="M17" s="7"/>
      <c r="N17" s="7"/>
      <c r="O17" s="7"/>
      <c r="P17" s="7"/>
      <c r="Q17" s="7"/>
      <c r="R17" s="7"/>
      <c r="S17" s="7"/>
      <c r="T17" s="7"/>
      <c r="U17" s="7"/>
      <c r="X17" s="5"/>
    </row>
    <row r="18" spans="2:24" x14ac:dyDescent="0.25">
      <c r="B18" s="38"/>
      <c r="C18" s="39"/>
      <c r="D18" s="39"/>
      <c r="E18" s="39"/>
      <c r="F18" s="39"/>
      <c r="G18" s="50"/>
      <c r="K18" s="90"/>
      <c r="L18" s="7"/>
      <c r="M18" s="7"/>
      <c r="N18" s="7"/>
      <c r="O18" s="7"/>
      <c r="P18" s="7"/>
      <c r="Q18" s="7"/>
      <c r="R18" s="7"/>
      <c r="S18" s="7"/>
      <c r="T18" s="7"/>
      <c r="U18" s="7"/>
      <c r="X18" s="5"/>
    </row>
    <row r="19" spans="2:24" x14ac:dyDescent="0.25">
      <c r="B19" s="39"/>
      <c r="C19" s="39"/>
      <c r="D19" s="39"/>
      <c r="E19" s="39"/>
      <c r="F19" s="39"/>
      <c r="G19" s="50"/>
      <c r="K19" s="90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2:24" x14ac:dyDescent="0.25">
      <c r="B20" s="39"/>
      <c r="C20" s="39"/>
      <c r="D20" s="39"/>
      <c r="E20" s="39"/>
      <c r="F20" s="39"/>
      <c r="G20" s="42"/>
      <c r="K20" s="90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2:24" x14ac:dyDescent="0.25">
      <c r="B21" s="39"/>
      <c r="C21" s="39"/>
      <c r="D21" s="39"/>
      <c r="E21" s="39"/>
      <c r="F21" s="39"/>
      <c r="G21" s="42"/>
      <c r="K21" s="90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2:24" x14ac:dyDescent="0.25">
      <c r="B22" s="39"/>
      <c r="C22" s="39"/>
      <c r="D22" s="39"/>
      <c r="E22" s="39"/>
      <c r="F22" s="39"/>
      <c r="G22" s="42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2:24" x14ac:dyDescent="0.25">
      <c r="B23" s="38"/>
      <c r="C23" s="39"/>
      <c r="D23" s="39"/>
      <c r="E23" s="39"/>
      <c r="F23" s="39"/>
      <c r="G23" s="42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2:24" x14ac:dyDescent="0.25">
      <c r="B24" s="38"/>
      <c r="C24" s="39"/>
      <c r="D24" s="39"/>
      <c r="E24" s="39"/>
      <c r="F24" s="39"/>
      <c r="G24" s="42"/>
      <c r="L24" s="65"/>
      <c r="M24" s="65"/>
      <c r="N24" s="65"/>
    </row>
    <row r="25" spans="2:24" x14ac:dyDescent="0.25">
      <c r="B25" s="38"/>
      <c r="C25" s="39"/>
      <c r="D25" s="38"/>
      <c r="E25" s="39"/>
      <c r="F25" s="39"/>
      <c r="G25" s="42"/>
    </row>
    <row r="26" spans="2:24" x14ac:dyDescent="0.25">
      <c r="B26" s="38"/>
      <c r="C26" s="39"/>
      <c r="D26" s="38"/>
      <c r="E26" s="39"/>
      <c r="F26" s="39"/>
      <c r="G26" s="42"/>
      <c r="L26" s="65"/>
    </row>
    <row r="27" spans="2:24" x14ac:dyDescent="0.25">
      <c r="B27" s="39"/>
      <c r="C27" s="39"/>
      <c r="D27" s="39"/>
      <c r="E27" s="39"/>
      <c r="F27" s="39"/>
      <c r="G27" s="42"/>
    </row>
    <row r="28" spans="2:24" x14ac:dyDescent="0.25">
      <c r="B28" s="39"/>
      <c r="C28" s="39"/>
      <c r="D28" s="39"/>
      <c r="E28" s="39"/>
      <c r="F28" s="39"/>
      <c r="G28" s="42"/>
    </row>
    <row r="29" spans="2:24" x14ac:dyDescent="0.25">
      <c r="B29" s="38"/>
      <c r="C29" s="39"/>
      <c r="D29" s="39"/>
      <c r="E29" s="39"/>
      <c r="F29" s="39"/>
      <c r="G29" s="42"/>
    </row>
    <row r="30" spans="2:24" x14ac:dyDescent="0.25">
      <c r="B30" s="39"/>
      <c r="C30" s="39"/>
      <c r="D30" s="39"/>
      <c r="E30" s="39"/>
      <c r="F30" s="39"/>
      <c r="G30" s="42"/>
    </row>
    <row r="31" spans="2:24" x14ac:dyDescent="0.25">
      <c r="B31" s="38"/>
      <c r="C31" s="39"/>
      <c r="D31" s="38"/>
      <c r="E31" s="39"/>
      <c r="F31" s="39"/>
      <c r="G31" s="42"/>
      <c r="L31" s="5"/>
    </row>
    <row r="32" spans="2:24" x14ac:dyDescent="0.25">
      <c r="B32" s="38"/>
      <c r="C32" s="39"/>
      <c r="D32" s="38"/>
      <c r="E32" s="39"/>
      <c r="F32" s="39"/>
      <c r="G32" s="42"/>
    </row>
    <row r="33" spans="2:19" x14ac:dyDescent="0.25">
      <c r="B33" s="38"/>
      <c r="C33" s="39"/>
      <c r="D33" s="39"/>
      <c r="E33" s="39"/>
      <c r="F33" s="39"/>
      <c r="G33" s="42"/>
    </row>
    <row r="34" spans="2:19" x14ac:dyDescent="0.25">
      <c r="B34" s="39"/>
      <c r="C34" s="39"/>
      <c r="D34" s="39"/>
      <c r="E34" s="39"/>
      <c r="F34" s="39"/>
      <c r="G34" s="42"/>
    </row>
    <row r="35" spans="2:19" x14ac:dyDescent="0.25">
      <c r="B35" s="38"/>
      <c r="C35" s="39"/>
      <c r="D35" s="38"/>
      <c r="E35" s="39"/>
      <c r="F35" s="39"/>
      <c r="G35" s="42"/>
      <c r="S35" s="5"/>
    </row>
    <row r="36" spans="2:19" x14ac:dyDescent="0.25">
      <c r="B36" s="39"/>
      <c r="C36" s="39"/>
      <c r="D36" s="39"/>
      <c r="E36" s="39"/>
      <c r="F36" s="39"/>
      <c r="G36" s="42"/>
      <c r="S36" s="5"/>
    </row>
    <row r="37" spans="2:19" x14ac:dyDescent="0.25">
      <c r="B37" s="38"/>
      <c r="C37" s="39"/>
      <c r="D37" s="38"/>
      <c r="E37" s="39"/>
      <c r="F37" s="39"/>
      <c r="G37" s="42"/>
    </row>
    <row r="38" spans="2:19" x14ac:dyDescent="0.25">
      <c r="B38" s="38"/>
      <c r="C38" s="39"/>
      <c r="D38" s="38"/>
      <c r="E38" s="39"/>
      <c r="F38" s="39"/>
      <c r="G38" s="42"/>
    </row>
    <row r="39" spans="2:19" x14ac:dyDescent="0.25">
      <c r="B39" s="39"/>
      <c r="C39" s="39"/>
      <c r="D39" s="39"/>
      <c r="E39" s="39"/>
      <c r="F39" s="39"/>
      <c r="G39" s="42"/>
    </row>
    <row r="40" spans="2:19" x14ac:dyDescent="0.25">
      <c r="B40" s="38"/>
      <c r="C40" s="39"/>
      <c r="D40" s="38"/>
      <c r="E40" s="39"/>
      <c r="F40" s="39"/>
      <c r="G40" s="42"/>
    </row>
    <row r="41" spans="2:19" x14ac:dyDescent="0.25">
      <c r="B41" s="39"/>
      <c r="C41" s="39"/>
      <c r="D41" s="39"/>
      <c r="E41" s="39"/>
      <c r="F41" s="39"/>
      <c r="G41" s="42"/>
    </row>
    <row r="42" spans="2:19" x14ac:dyDescent="0.25">
      <c r="B42" s="38"/>
      <c r="C42" s="39"/>
      <c r="D42" s="38"/>
      <c r="E42" s="39"/>
      <c r="F42" s="39"/>
      <c r="G42" s="42"/>
    </row>
    <row r="43" spans="2:19" x14ac:dyDescent="0.25">
      <c r="B43" s="38"/>
      <c r="C43" s="39"/>
      <c r="D43" s="38"/>
      <c r="E43" s="39"/>
      <c r="F43" s="39"/>
      <c r="G43" s="42"/>
    </row>
    <row r="44" spans="2:19" x14ac:dyDescent="0.25">
      <c r="B44" s="38"/>
      <c r="C44" s="39"/>
      <c r="D44" s="39"/>
      <c r="E44" s="39"/>
    </row>
    <row r="45" spans="2:19" x14ac:dyDescent="0.25">
      <c r="B45" s="39"/>
      <c r="C45" s="39"/>
      <c r="D45" s="39"/>
      <c r="E45" s="39"/>
    </row>
    <row r="46" spans="2:19" x14ac:dyDescent="0.25">
      <c r="B46" s="38"/>
      <c r="C46" s="39"/>
      <c r="D46" s="38"/>
      <c r="E46" s="39"/>
    </row>
    <row r="47" spans="2:19" x14ac:dyDescent="0.25">
      <c r="B47" s="39"/>
      <c r="C47" s="39"/>
      <c r="D47" s="39"/>
      <c r="E47" s="39"/>
    </row>
    <row r="48" spans="2:19" x14ac:dyDescent="0.25">
      <c r="B48" s="39"/>
      <c r="C48" s="39"/>
      <c r="D48" s="39"/>
      <c r="E48" s="39"/>
    </row>
    <row r="49" spans="2:7" x14ac:dyDescent="0.25">
      <c r="B49" s="38"/>
      <c r="C49" s="39"/>
      <c r="D49" s="39"/>
      <c r="E49" s="39"/>
    </row>
    <row r="50" spans="2:7" x14ac:dyDescent="0.25">
      <c r="B50" s="38"/>
      <c r="C50" s="39"/>
      <c r="D50" s="39"/>
      <c r="E50" s="39"/>
    </row>
    <row r="51" spans="2:7" x14ac:dyDescent="0.25">
      <c r="B51" s="38"/>
      <c r="C51" s="47"/>
      <c r="D51" s="39"/>
      <c r="E51" s="39"/>
    </row>
    <row r="52" spans="2:7" x14ac:dyDescent="0.25">
      <c r="B52" s="39"/>
      <c r="C52" s="39"/>
      <c r="D52" s="39"/>
      <c r="E52" s="39"/>
      <c r="F52" s="39"/>
      <c r="G52" s="42"/>
    </row>
    <row r="53" spans="2:7" x14ac:dyDescent="0.25">
      <c r="B53" s="39"/>
      <c r="C53" s="39"/>
      <c r="D53" s="39"/>
      <c r="E53" s="39"/>
      <c r="F53" s="39"/>
      <c r="G53" s="42"/>
    </row>
    <row r="54" spans="2:7" x14ac:dyDescent="0.25">
      <c r="B54" s="39"/>
      <c r="C54" s="39"/>
      <c r="D54" s="39"/>
      <c r="E54" s="39"/>
      <c r="F54" s="39"/>
      <c r="G54" s="42"/>
    </row>
    <row r="55" spans="2:7" x14ac:dyDescent="0.25">
      <c r="B55" s="39"/>
      <c r="C55" s="39"/>
      <c r="D55" s="39"/>
      <c r="E55" s="39"/>
      <c r="F55" s="39"/>
      <c r="G55" s="42"/>
    </row>
    <row r="56" spans="2:7" x14ac:dyDescent="0.25">
      <c r="B56" s="39"/>
      <c r="C56" s="39"/>
      <c r="D56" s="39"/>
      <c r="E56" s="39"/>
      <c r="F56" s="39"/>
      <c r="G56" s="42"/>
    </row>
    <row r="57" spans="2:7" x14ac:dyDescent="0.25">
      <c r="B57" s="39"/>
      <c r="C57" s="39"/>
      <c r="D57" s="39"/>
      <c r="E57" s="39"/>
      <c r="F57" s="39"/>
      <c r="G57" s="42"/>
    </row>
    <row r="58" spans="2:7" x14ac:dyDescent="0.25">
      <c r="B58" s="38"/>
      <c r="C58" s="39"/>
      <c r="D58" s="39"/>
      <c r="E58" s="39"/>
      <c r="F58" s="39"/>
      <c r="G58" s="42"/>
    </row>
    <row r="59" spans="2:7" x14ac:dyDescent="0.25">
      <c r="B59" s="38"/>
      <c r="C59" s="39"/>
      <c r="D59" s="39"/>
      <c r="E59" s="39"/>
      <c r="F59" s="39"/>
      <c r="G59" s="42"/>
    </row>
    <row r="60" spans="2:7" x14ac:dyDescent="0.25">
      <c r="B60" s="39"/>
      <c r="C60" s="39"/>
      <c r="D60" s="39"/>
      <c r="E60" s="39"/>
      <c r="F60" s="39"/>
      <c r="G60" s="42"/>
    </row>
    <row r="61" spans="2:7" x14ac:dyDescent="0.25">
      <c r="B61" s="39"/>
      <c r="C61" s="39"/>
      <c r="D61" s="39"/>
      <c r="E61" s="39"/>
      <c r="F61" s="39"/>
      <c r="G61" s="42"/>
    </row>
    <row r="62" spans="2:7" x14ac:dyDescent="0.25">
      <c r="B62" s="39"/>
      <c r="C62" s="39"/>
      <c r="D62" s="39"/>
      <c r="E62" s="39"/>
      <c r="F62" s="39"/>
      <c r="G62" s="42"/>
    </row>
    <row r="63" spans="2:7" x14ac:dyDescent="0.25">
      <c r="B63" s="39"/>
      <c r="C63" s="39"/>
      <c r="D63" s="39"/>
      <c r="E63" s="39"/>
      <c r="F63" s="39"/>
      <c r="G63" s="42"/>
    </row>
    <row r="64" spans="2:7" x14ac:dyDescent="0.25">
      <c r="B64" s="38"/>
      <c r="C64" s="39"/>
      <c r="D64" s="39"/>
      <c r="E64" s="39"/>
      <c r="F64" s="39"/>
      <c r="G64" s="42"/>
    </row>
    <row r="65" spans="2:7" x14ac:dyDescent="0.25">
      <c r="B65" s="38"/>
      <c r="C65" s="39"/>
      <c r="D65" s="38"/>
      <c r="E65" s="39"/>
      <c r="F65" s="39"/>
      <c r="G65" s="42"/>
    </row>
    <row r="66" spans="2:7" x14ac:dyDescent="0.25">
      <c r="B66" s="38"/>
      <c r="C66" s="39"/>
      <c r="D66" s="38"/>
      <c r="E66" s="39"/>
      <c r="F66" s="39"/>
      <c r="G66" s="42"/>
    </row>
    <row r="67" spans="2:7" x14ac:dyDescent="0.25">
      <c r="B67" s="39"/>
      <c r="C67" s="39"/>
      <c r="D67" s="39"/>
      <c r="E67" s="39"/>
      <c r="F67" s="39"/>
      <c r="G67" s="42"/>
    </row>
    <row r="68" spans="2:7" x14ac:dyDescent="0.25">
      <c r="B68" s="39"/>
      <c r="C68" s="39"/>
      <c r="D68" s="39"/>
      <c r="E68" s="39"/>
      <c r="F68" s="39"/>
      <c r="G68" s="42"/>
    </row>
    <row r="69" spans="2:7" x14ac:dyDescent="0.25">
      <c r="B69" s="38"/>
      <c r="C69" s="39"/>
      <c r="D69" s="39"/>
      <c r="E69" s="39"/>
      <c r="F69" s="39"/>
      <c r="G69" s="42"/>
    </row>
    <row r="70" spans="2:7" x14ac:dyDescent="0.25">
      <c r="B70" s="38"/>
      <c r="C70" s="39"/>
      <c r="D70" s="39"/>
      <c r="E70" s="39"/>
      <c r="F70" s="39"/>
      <c r="G70" s="42"/>
    </row>
    <row r="71" spans="2:7" x14ac:dyDescent="0.25">
      <c r="B71" s="39"/>
      <c r="C71" s="39"/>
      <c r="D71" s="39"/>
      <c r="E71" s="39"/>
      <c r="F71" s="39"/>
      <c r="G71" s="42"/>
    </row>
    <row r="72" spans="2:7" x14ac:dyDescent="0.25">
      <c r="B72" s="39"/>
      <c r="C72" s="39"/>
      <c r="D72" s="39"/>
      <c r="E72" s="39"/>
      <c r="F72" s="39"/>
      <c r="G72" s="42"/>
    </row>
    <row r="73" spans="2:7" x14ac:dyDescent="0.25">
      <c r="B73" s="38"/>
      <c r="C73" s="39"/>
      <c r="D73" s="38"/>
      <c r="E73" s="39"/>
      <c r="F73" s="39"/>
      <c r="G73" s="42"/>
    </row>
    <row r="74" spans="2:7" x14ac:dyDescent="0.25">
      <c r="B74" s="39"/>
      <c r="C74" s="39"/>
      <c r="D74" s="39"/>
      <c r="E74" s="39"/>
      <c r="F74" s="39"/>
      <c r="G74" s="42"/>
    </row>
    <row r="75" spans="2:7" x14ac:dyDescent="0.25">
      <c r="B75" s="39"/>
      <c r="C75" s="39"/>
      <c r="D75" s="39"/>
      <c r="E75" s="39"/>
      <c r="F75" s="39"/>
      <c r="G75" s="42"/>
    </row>
    <row r="76" spans="2:7" x14ac:dyDescent="0.25">
      <c r="B76" s="39"/>
      <c r="C76" s="39"/>
      <c r="D76" s="39"/>
      <c r="E76" s="39"/>
      <c r="F76" s="39"/>
      <c r="G76" s="42"/>
    </row>
    <row r="77" spans="2:7" x14ac:dyDescent="0.25">
      <c r="B77" s="38"/>
      <c r="C77" s="39"/>
      <c r="D77" s="38"/>
      <c r="E77" s="39"/>
      <c r="F77" s="39"/>
      <c r="G77" s="42"/>
    </row>
    <row r="78" spans="2:7" x14ac:dyDescent="0.25">
      <c r="B78" s="38"/>
      <c r="C78" s="39"/>
      <c r="D78" s="38"/>
      <c r="E78" s="39"/>
      <c r="F78" s="39"/>
      <c r="G78" s="42"/>
    </row>
    <row r="79" spans="2:7" x14ac:dyDescent="0.25">
      <c r="B79" s="39"/>
      <c r="C79" s="39"/>
      <c r="D79" s="39"/>
      <c r="E79" s="39"/>
      <c r="F79" s="39"/>
      <c r="G79" s="42"/>
    </row>
    <row r="80" spans="2:7" x14ac:dyDescent="0.25">
      <c r="B80" s="38"/>
      <c r="C80" s="39"/>
      <c r="D80" s="38"/>
      <c r="E80" s="39"/>
      <c r="F80" s="39"/>
      <c r="G80" s="42"/>
    </row>
    <row r="81" spans="2:7" x14ac:dyDescent="0.25">
      <c r="B81" s="38"/>
      <c r="C81" s="39"/>
      <c r="D81" s="39"/>
      <c r="E81" s="39"/>
      <c r="F81" s="39"/>
      <c r="G81" s="42"/>
    </row>
    <row r="82" spans="2:7" x14ac:dyDescent="0.25">
      <c r="B82" s="39"/>
      <c r="C82" s="39"/>
      <c r="D82" s="39"/>
      <c r="E82" s="39"/>
      <c r="F82" s="39"/>
      <c r="G82" s="42"/>
    </row>
    <row r="83" spans="2:7" x14ac:dyDescent="0.25">
      <c r="B83" s="39"/>
      <c r="C83" s="39"/>
      <c r="D83" s="39"/>
      <c r="E83" s="39"/>
      <c r="F83" s="39"/>
      <c r="G83" s="42"/>
    </row>
    <row r="84" spans="2:7" x14ac:dyDescent="0.25">
      <c r="B84" s="39"/>
      <c r="C84" s="39"/>
      <c r="D84" s="39"/>
      <c r="E84" s="39"/>
      <c r="F84" s="39"/>
      <c r="G84" s="42"/>
    </row>
    <row r="85" spans="2:7" x14ac:dyDescent="0.25">
      <c r="B85" s="39"/>
      <c r="C85" s="39"/>
      <c r="D85" s="39"/>
      <c r="E85" s="39"/>
      <c r="F85" s="39"/>
      <c r="G85" s="42"/>
    </row>
    <row r="86" spans="2:7" x14ac:dyDescent="0.25">
      <c r="B86" s="39"/>
      <c r="C86" s="39"/>
      <c r="D86" s="39"/>
      <c r="E86" s="39"/>
      <c r="F86" s="39"/>
      <c r="G86" s="42"/>
    </row>
    <row r="87" spans="2:7" x14ac:dyDescent="0.25">
      <c r="B87" s="39"/>
      <c r="C87" s="39"/>
      <c r="D87" s="39"/>
      <c r="E87" s="39"/>
      <c r="F87" s="39"/>
      <c r="G87" s="42"/>
    </row>
    <row r="88" spans="2:7" x14ac:dyDescent="0.25">
      <c r="B88" s="39"/>
      <c r="C88" s="39"/>
      <c r="D88" s="39"/>
      <c r="E88" s="39"/>
      <c r="F88" s="39"/>
      <c r="G88" s="42"/>
    </row>
    <row r="89" spans="2:7" ht="15.75" thickBot="1" x14ac:dyDescent="0.3">
      <c r="B89" s="150"/>
      <c r="C89" s="150"/>
      <c r="D89" s="150"/>
      <c r="E89" s="150"/>
      <c r="F89" s="150"/>
      <c r="G89" s="151">
        <f>SUM(May[Cost])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85"/>
  <sheetViews>
    <sheetView topLeftCell="A10" zoomScale="90" zoomScaleNormal="90" workbookViewId="0">
      <selection activeCell="F10" sqref="F10"/>
    </sheetView>
  </sheetViews>
  <sheetFormatPr defaultRowHeight="15" x14ac:dyDescent="0.25"/>
  <cols>
    <col min="2" max="2" width="11" customWidth="1"/>
    <col min="3" max="3" width="10.5703125" customWidth="1"/>
    <col min="4" max="4" width="13.28515625" bestFit="1" customWidth="1"/>
    <col min="5" max="5" width="18.28515625" bestFit="1" customWidth="1"/>
    <col min="6" max="6" width="25" bestFit="1" customWidth="1"/>
    <col min="7" max="7" width="12.7109375" bestFit="1" customWidth="1"/>
    <col min="11" max="11" width="16.28515625" bestFit="1" customWidth="1"/>
    <col min="12" max="12" width="10.140625" bestFit="1" customWidth="1"/>
    <col min="13" max="13" width="10.85546875" bestFit="1" customWidth="1"/>
    <col min="16" max="16" width="14.85546875" customWidth="1"/>
  </cols>
  <sheetData>
    <row r="1" spans="2:16" ht="20.25" thickBot="1" x14ac:dyDescent="0.3">
      <c r="B1" s="244" t="s">
        <v>5</v>
      </c>
      <c r="C1" s="244"/>
      <c r="D1" s="244"/>
      <c r="E1" s="244"/>
      <c r="F1" s="244"/>
      <c r="G1" s="244"/>
    </row>
    <row r="2" spans="2:16" ht="15.75" thickTop="1" x14ac:dyDescent="0.25">
      <c r="B2" s="89"/>
      <c r="C2" s="89"/>
      <c r="D2" s="89"/>
      <c r="E2" s="89"/>
      <c r="F2" s="89"/>
      <c r="G2" s="89"/>
    </row>
    <row r="3" spans="2:1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89"/>
    </row>
    <row r="4" spans="2:16" x14ac:dyDescent="0.25">
      <c r="B4" s="39" t="s">
        <v>5</v>
      </c>
      <c r="C4" s="39">
        <v>1</v>
      </c>
      <c r="D4" s="39" t="s">
        <v>76</v>
      </c>
      <c r="E4" s="39" t="s">
        <v>77</v>
      </c>
      <c r="F4" s="39" t="s">
        <v>41</v>
      </c>
      <c r="G4" s="42"/>
      <c r="L4" s="172"/>
      <c r="M4" s="173"/>
      <c r="N4" s="173"/>
      <c r="O4" s="173"/>
      <c r="P4" s="173"/>
    </row>
    <row r="5" spans="2:16" x14ac:dyDescent="0.25">
      <c r="B5" s="39"/>
      <c r="C5" s="39"/>
      <c r="D5" s="39"/>
      <c r="E5" s="39"/>
      <c r="F5" s="39"/>
      <c r="G5" s="42"/>
      <c r="K5" s="89"/>
      <c r="L5" s="172"/>
      <c r="M5" s="173"/>
      <c r="N5" s="173"/>
      <c r="O5" s="173"/>
      <c r="P5" s="173"/>
    </row>
    <row r="6" spans="2:16" x14ac:dyDescent="0.25">
      <c r="B6" s="39"/>
      <c r="C6" s="39"/>
      <c r="D6" s="39"/>
      <c r="E6" s="39"/>
      <c r="F6" s="39"/>
      <c r="G6" s="42"/>
      <c r="L6" s="172"/>
      <c r="M6" s="173"/>
      <c r="N6" s="173"/>
      <c r="O6" s="173"/>
      <c r="P6" s="173"/>
    </row>
    <row r="7" spans="2:16" x14ac:dyDescent="0.25">
      <c r="B7" s="39"/>
      <c r="C7" s="39"/>
      <c r="D7" s="39"/>
      <c r="E7" s="39"/>
      <c r="F7" s="39"/>
      <c r="G7" s="42"/>
      <c r="L7" s="172"/>
      <c r="M7" s="173"/>
      <c r="N7" s="173"/>
      <c r="O7" s="173"/>
      <c r="P7" s="173"/>
    </row>
    <row r="8" spans="2:16" x14ac:dyDescent="0.25">
      <c r="B8" s="39"/>
      <c r="C8" s="39"/>
      <c r="D8" s="39"/>
      <c r="E8" s="39"/>
      <c r="F8" s="39"/>
      <c r="G8" s="42"/>
      <c r="L8" s="172"/>
      <c r="M8" s="173"/>
      <c r="N8" s="173"/>
      <c r="O8" s="173"/>
      <c r="P8" s="173"/>
    </row>
    <row r="9" spans="2:16" x14ac:dyDescent="0.25">
      <c r="B9" s="39"/>
      <c r="C9" s="39"/>
      <c r="D9" s="39"/>
      <c r="E9" s="39"/>
      <c r="F9" s="39"/>
      <c r="G9" s="42"/>
      <c r="L9" s="172"/>
      <c r="M9" s="173"/>
      <c r="N9" s="173"/>
      <c r="O9" s="173"/>
      <c r="P9" s="173"/>
    </row>
    <row r="10" spans="2:16" x14ac:dyDescent="0.25">
      <c r="B10" s="39"/>
      <c r="C10" s="39"/>
      <c r="D10" s="39"/>
      <c r="E10" s="39"/>
      <c r="F10" s="39"/>
      <c r="G10" s="42"/>
      <c r="L10" s="172"/>
      <c r="M10" s="173"/>
      <c r="N10" s="173"/>
      <c r="O10" s="173"/>
      <c r="P10" s="173"/>
    </row>
    <row r="11" spans="2:16" x14ac:dyDescent="0.25">
      <c r="B11" s="39"/>
      <c r="C11" s="39"/>
      <c r="D11" s="39"/>
      <c r="E11" s="39"/>
      <c r="F11" s="39"/>
      <c r="G11" s="42"/>
      <c r="L11" s="172"/>
      <c r="M11" s="173"/>
      <c r="N11" s="173"/>
      <c r="O11" s="173"/>
      <c r="P11" s="173"/>
    </row>
    <row r="12" spans="2:16" x14ac:dyDescent="0.25">
      <c r="B12" s="39"/>
      <c r="C12" s="39"/>
      <c r="D12" s="39"/>
      <c r="E12" s="39"/>
      <c r="F12" s="39"/>
      <c r="G12" s="42"/>
      <c r="L12" s="172"/>
      <c r="M12" s="173"/>
      <c r="N12" s="173"/>
      <c r="O12" s="173"/>
      <c r="P12" s="173"/>
    </row>
    <row r="13" spans="2:16" x14ac:dyDescent="0.25">
      <c r="B13" s="39"/>
      <c r="C13" s="39"/>
      <c r="D13" s="39"/>
      <c r="E13" s="39"/>
      <c r="F13" s="39"/>
      <c r="G13" s="42"/>
      <c r="L13" s="172"/>
      <c r="M13" s="173"/>
      <c r="N13" s="173"/>
      <c r="O13" s="173"/>
      <c r="P13" s="173"/>
    </row>
    <row r="14" spans="2:16" x14ac:dyDescent="0.25">
      <c r="B14" s="39"/>
      <c r="C14" s="39"/>
      <c r="D14" s="39"/>
      <c r="E14" s="39"/>
      <c r="F14" s="39"/>
      <c r="G14" s="42"/>
      <c r="L14" s="172"/>
      <c r="M14" s="173"/>
      <c r="N14" s="173"/>
      <c r="O14" s="173"/>
      <c r="P14" s="173"/>
    </row>
    <row r="15" spans="2:16" x14ac:dyDescent="0.25">
      <c r="B15" s="39"/>
      <c r="C15" s="39"/>
      <c r="D15" s="39"/>
      <c r="E15" s="39"/>
      <c r="F15" s="39"/>
      <c r="G15" s="42"/>
      <c r="L15" s="172"/>
      <c r="M15" s="173"/>
      <c r="N15" s="173"/>
      <c r="O15" s="173"/>
      <c r="P15" s="173"/>
    </row>
    <row r="16" spans="2:16" x14ac:dyDescent="0.25">
      <c r="B16" s="39"/>
      <c r="C16" s="39"/>
      <c r="D16" s="39"/>
      <c r="E16" s="39"/>
      <c r="F16" s="39"/>
      <c r="G16" s="42"/>
      <c r="L16" s="172"/>
      <c r="M16" s="173"/>
      <c r="N16" s="173"/>
      <c r="O16" s="173"/>
      <c r="P16" s="173"/>
    </row>
    <row r="17" spans="2:16" x14ac:dyDescent="0.25">
      <c r="B17" s="39"/>
      <c r="C17" s="39"/>
      <c r="D17" s="39"/>
      <c r="E17" s="39"/>
      <c r="F17" s="39"/>
      <c r="G17" s="42"/>
      <c r="L17" s="172"/>
      <c r="M17" s="173"/>
      <c r="N17" s="173"/>
      <c r="O17" s="173"/>
      <c r="P17" s="173"/>
    </row>
    <row r="18" spans="2:16" x14ac:dyDescent="0.25">
      <c r="B18" s="39"/>
      <c r="C18" s="39"/>
      <c r="D18" s="39"/>
      <c r="E18" s="39"/>
      <c r="F18" s="39"/>
      <c r="G18" s="42"/>
      <c r="L18" s="172"/>
      <c r="M18" s="173"/>
      <c r="N18" s="173"/>
      <c r="O18" s="173"/>
      <c r="P18" s="173"/>
    </row>
    <row r="19" spans="2:16" x14ac:dyDescent="0.25">
      <c r="B19" s="39"/>
      <c r="C19" s="39"/>
      <c r="D19" s="39"/>
      <c r="E19" s="39"/>
      <c r="F19" s="39"/>
      <c r="G19" s="42"/>
      <c r="L19" s="172"/>
      <c r="M19" s="173"/>
      <c r="N19" s="173"/>
      <c r="O19" s="173"/>
      <c r="P19" s="173"/>
    </row>
    <row r="20" spans="2:16" x14ac:dyDescent="0.25">
      <c r="B20" s="39"/>
      <c r="C20" s="39"/>
      <c r="D20" s="39"/>
      <c r="E20" s="39"/>
      <c r="F20" s="39"/>
      <c r="G20" s="42"/>
      <c r="L20" s="172"/>
      <c r="M20" s="173"/>
      <c r="N20" s="173"/>
      <c r="O20" s="173"/>
      <c r="P20" s="173"/>
    </row>
    <row r="21" spans="2:16" x14ac:dyDescent="0.25">
      <c r="B21" s="39"/>
      <c r="C21" s="39"/>
      <c r="D21" s="39"/>
      <c r="E21" s="39"/>
      <c r="F21" s="39"/>
      <c r="G21" s="42"/>
      <c r="L21" s="172"/>
      <c r="M21" s="173"/>
      <c r="N21" s="173"/>
      <c r="O21" s="173"/>
      <c r="P21" s="173"/>
    </row>
    <row r="22" spans="2:16" x14ac:dyDescent="0.25">
      <c r="B22" s="39"/>
      <c r="C22" s="39"/>
      <c r="D22" s="39"/>
      <c r="E22" s="39"/>
      <c r="F22" s="39"/>
      <c r="G22" s="42"/>
    </row>
    <row r="23" spans="2:16" x14ac:dyDescent="0.25">
      <c r="B23" s="39"/>
      <c r="C23" s="39"/>
      <c r="D23" s="39"/>
      <c r="E23" s="39"/>
      <c r="F23" s="39"/>
      <c r="G23" s="42"/>
    </row>
    <row r="24" spans="2:16" x14ac:dyDescent="0.25">
      <c r="B24" s="39"/>
      <c r="C24" s="39"/>
      <c r="D24" s="39"/>
      <c r="E24" s="39"/>
      <c r="F24" s="39"/>
      <c r="G24" s="42"/>
    </row>
    <row r="25" spans="2:16" x14ac:dyDescent="0.25">
      <c r="B25" s="39"/>
      <c r="C25" s="39"/>
      <c r="D25" s="39"/>
      <c r="E25" s="39"/>
      <c r="F25" s="39"/>
      <c r="G25" s="42"/>
    </row>
    <row r="26" spans="2:16" x14ac:dyDescent="0.25">
      <c r="B26" s="39"/>
      <c r="C26" s="39"/>
      <c r="D26" s="39"/>
      <c r="E26" s="39"/>
      <c r="F26" s="39"/>
      <c r="G26" s="42"/>
    </row>
    <row r="27" spans="2:16" x14ac:dyDescent="0.25">
      <c r="B27" s="39"/>
      <c r="C27" s="39"/>
      <c r="D27" s="39"/>
      <c r="E27" s="39"/>
      <c r="F27" s="39"/>
      <c r="G27" s="42"/>
    </row>
    <row r="28" spans="2:16" x14ac:dyDescent="0.25">
      <c r="B28" s="39"/>
      <c r="C28" s="39"/>
      <c r="D28" s="39"/>
      <c r="E28" s="39"/>
      <c r="F28" s="39"/>
      <c r="G28" s="42"/>
    </row>
    <row r="29" spans="2:16" x14ac:dyDescent="0.25">
      <c r="B29" s="39"/>
      <c r="C29" s="39"/>
      <c r="D29" s="39"/>
      <c r="E29" s="39"/>
      <c r="F29" s="39"/>
      <c r="G29" s="42"/>
    </row>
    <row r="30" spans="2:16" x14ac:dyDescent="0.25">
      <c r="B30" s="39"/>
      <c r="C30" s="39"/>
      <c r="D30" s="39"/>
      <c r="E30" s="39"/>
      <c r="F30" s="39"/>
      <c r="G30" s="42"/>
    </row>
    <row r="31" spans="2:16" x14ac:dyDescent="0.25">
      <c r="B31" s="38"/>
      <c r="C31" s="39"/>
      <c r="D31" s="39"/>
      <c r="E31" s="39"/>
      <c r="F31" s="39"/>
      <c r="G31" s="42"/>
    </row>
    <row r="32" spans="2:16" x14ac:dyDescent="0.25">
      <c r="B32" s="38"/>
      <c r="C32" s="39"/>
      <c r="D32" s="39"/>
      <c r="E32" s="39"/>
      <c r="F32" s="39"/>
      <c r="G32" s="42"/>
    </row>
    <row r="33" spans="2:7" x14ac:dyDescent="0.25">
      <c r="B33" s="38"/>
      <c r="C33" s="39"/>
      <c r="D33" s="38"/>
      <c r="E33" s="39"/>
      <c r="F33" s="39"/>
      <c r="G33" s="42"/>
    </row>
    <row r="34" spans="2:7" x14ac:dyDescent="0.25">
      <c r="B34" s="14"/>
      <c r="C34" s="14"/>
      <c r="D34" s="14"/>
      <c r="E34" s="14"/>
      <c r="F34" s="14"/>
      <c r="G34" s="126"/>
    </row>
    <row r="35" spans="2:7" x14ac:dyDescent="0.25">
      <c r="B35" s="39"/>
      <c r="C35" s="39"/>
      <c r="D35" s="39"/>
      <c r="E35" s="39"/>
      <c r="F35" s="39"/>
      <c r="G35" s="174"/>
    </row>
    <row r="36" spans="2:7" x14ac:dyDescent="0.25">
      <c r="B36" s="39"/>
      <c r="C36" s="39"/>
      <c r="D36" s="39"/>
      <c r="E36" s="39"/>
      <c r="F36" s="39"/>
      <c r="G36" s="42"/>
    </row>
    <row r="37" spans="2:7" x14ac:dyDescent="0.25">
      <c r="B37" s="39"/>
      <c r="C37" s="39"/>
      <c r="D37" s="39"/>
      <c r="E37" s="39"/>
      <c r="F37" s="39"/>
      <c r="G37" s="42"/>
    </row>
    <row r="38" spans="2:7" x14ac:dyDescent="0.25">
      <c r="B38" s="39"/>
      <c r="C38" s="39"/>
      <c r="D38" s="39"/>
      <c r="E38" s="39"/>
      <c r="F38" s="39"/>
      <c r="G38" s="42"/>
    </row>
    <row r="39" spans="2:7" x14ac:dyDescent="0.25">
      <c r="B39" s="39"/>
      <c r="C39" s="39"/>
      <c r="D39" s="39"/>
      <c r="E39" s="39"/>
      <c r="F39" s="39"/>
      <c r="G39" s="42"/>
    </row>
    <row r="40" spans="2:7" x14ac:dyDescent="0.25">
      <c r="B40" s="39"/>
      <c r="C40" s="39"/>
      <c r="D40" s="39"/>
      <c r="E40" s="39"/>
      <c r="F40" s="39"/>
      <c r="G40" s="42"/>
    </row>
    <row r="41" spans="2:7" x14ac:dyDescent="0.25">
      <c r="B41" s="39"/>
      <c r="C41" s="39"/>
      <c r="D41" s="39"/>
      <c r="E41" s="39"/>
      <c r="F41" s="39"/>
      <c r="G41" s="42"/>
    </row>
    <row r="42" spans="2:7" x14ac:dyDescent="0.25">
      <c r="B42" s="38"/>
      <c r="C42" s="39"/>
      <c r="D42" s="39"/>
      <c r="E42" s="39"/>
      <c r="F42" s="39"/>
      <c r="G42" s="42"/>
    </row>
    <row r="43" spans="2:7" x14ac:dyDescent="0.25">
      <c r="B43" s="39"/>
      <c r="C43" s="39"/>
      <c r="D43" s="39"/>
      <c r="E43" s="39"/>
      <c r="F43" s="39"/>
      <c r="G43" s="42"/>
    </row>
    <row r="44" spans="2:7" x14ac:dyDescent="0.25">
      <c r="B44" s="39"/>
      <c r="C44" s="39"/>
      <c r="D44" s="39"/>
      <c r="E44" s="39"/>
      <c r="F44" s="39"/>
      <c r="G44" s="42"/>
    </row>
    <row r="45" spans="2:7" x14ac:dyDescent="0.25">
      <c r="B45" s="39"/>
      <c r="C45" s="39"/>
      <c r="D45" s="42"/>
      <c r="E45" s="39"/>
      <c r="F45" s="39"/>
      <c r="G45" s="42"/>
    </row>
    <row r="46" spans="2:7" x14ac:dyDescent="0.25">
      <c r="B46" s="39"/>
      <c r="C46" s="39"/>
      <c r="D46" s="39"/>
      <c r="E46" s="39"/>
      <c r="F46" s="39"/>
      <c r="G46" s="42"/>
    </row>
    <row r="47" spans="2:7" x14ac:dyDescent="0.25">
      <c r="B47" s="39"/>
      <c r="C47" s="39"/>
      <c r="D47" s="39"/>
      <c r="E47" s="39"/>
      <c r="F47" s="39"/>
      <c r="G47" s="42"/>
    </row>
    <row r="48" spans="2:7" x14ac:dyDescent="0.25">
      <c r="B48" s="39"/>
      <c r="C48" s="39"/>
      <c r="D48" s="39"/>
      <c r="E48" s="39"/>
      <c r="F48" s="39"/>
      <c r="G48" s="42"/>
    </row>
    <row r="49" spans="2:10" x14ac:dyDescent="0.25">
      <c r="B49" s="39"/>
      <c r="C49" s="39"/>
      <c r="D49" s="42"/>
      <c r="E49" s="39"/>
      <c r="F49" s="39"/>
      <c r="G49" s="42"/>
      <c r="J49" s="5"/>
    </row>
    <row r="50" spans="2:10" x14ac:dyDescent="0.25">
      <c r="B50" s="39"/>
      <c r="C50" s="39"/>
      <c r="D50" s="39"/>
      <c r="E50" s="39"/>
      <c r="F50" s="39"/>
      <c r="G50" s="42"/>
    </row>
    <row r="51" spans="2:10" x14ac:dyDescent="0.25">
      <c r="B51" s="38"/>
      <c r="C51" s="39"/>
      <c r="D51" s="38"/>
      <c r="E51" s="39"/>
      <c r="F51" s="39"/>
      <c r="G51" s="42"/>
      <c r="J51" s="65"/>
    </row>
    <row r="52" spans="2:10" x14ac:dyDescent="0.25">
      <c r="B52" s="39"/>
      <c r="C52" s="39"/>
      <c r="D52" s="39"/>
      <c r="E52" s="39"/>
      <c r="F52" s="39"/>
      <c r="G52" s="42"/>
    </row>
    <row r="53" spans="2:10" x14ac:dyDescent="0.25">
      <c r="B53" s="39"/>
      <c r="C53" s="39"/>
      <c r="D53" s="39"/>
      <c r="E53" s="39"/>
      <c r="F53" s="39"/>
      <c r="G53" s="42"/>
    </row>
    <row r="54" spans="2:10" x14ac:dyDescent="0.25">
      <c r="B54" s="39"/>
      <c r="C54" s="39"/>
      <c r="D54" s="39"/>
      <c r="E54" s="39"/>
      <c r="F54" s="39"/>
      <c r="G54" s="42"/>
    </row>
    <row r="55" spans="2:10" x14ac:dyDescent="0.25">
      <c r="B55" s="39"/>
      <c r="C55" s="39"/>
      <c r="D55" s="42"/>
      <c r="E55" s="39"/>
      <c r="F55" s="39"/>
      <c r="G55" s="42"/>
    </row>
    <row r="56" spans="2:10" x14ac:dyDescent="0.25">
      <c r="B56" s="39"/>
      <c r="C56" s="39"/>
      <c r="D56" s="39"/>
      <c r="E56" s="39"/>
      <c r="F56" s="39"/>
      <c r="G56" s="42"/>
    </row>
    <row r="57" spans="2:10" x14ac:dyDescent="0.25">
      <c r="B57" s="39"/>
      <c r="C57" s="39"/>
      <c r="D57" s="39"/>
      <c r="E57" s="39"/>
      <c r="F57" s="39"/>
      <c r="G57" s="42"/>
    </row>
    <row r="58" spans="2:10" x14ac:dyDescent="0.25">
      <c r="B58" s="39"/>
      <c r="C58" s="39"/>
      <c r="D58" s="39"/>
      <c r="E58" s="39"/>
      <c r="F58" s="39"/>
      <c r="G58" s="42"/>
    </row>
    <row r="59" spans="2:10" x14ac:dyDescent="0.25">
      <c r="B59" s="39"/>
      <c r="C59" s="39"/>
      <c r="D59" s="39"/>
      <c r="E59" s="39"/>
      <c r="F59" s="39"/>
      <c r="G59" s="42"/>
    </row>
    <row r="60" spans="2:10" x14ac:dyDescent="0.25">
      <c r="B60" s="39"/>
      <c r="C60" s="39"/>
      <c r="D60" s="39"/>
      <c r="E60" s="39"/>
      <c r="F60" s="39"/>
      <c r="G60" s="42"/>
    </row>
    <row r="61" spans="2:10" x14ac:dyDescent="0.25">
      <c r="B61" s="39"/>
      <c r="C61" s="39"/>
      <c r="D61" s="39"/>
      <c r="E61" s="39"/>
      <c r="F61" s="39"/>
      <c r="G61" s="42"/>
    </row>
    <row r="62" spans="2:10" x14ac:dyDescent="0.25">
      <c r="B62" s="39"/>
      <c r="C62" s="39"/>
      <c r="D62" s="39"/>
      <c r="E62" s="39"/>
      <c r="F62" s="39"/>
      <c r="G62" s="42"/>
    </row>
    <row r="63" spans="2:10" x14ac:dyDescent="0.25">
      <c r="B63" s="39"/>
      <c r="C63" s="39"/>
      <c r="D63" s="39"/>
      <c r="E63" s="39"/>
      <c r="F63" s="39"/>
      <c r="G63" s="42"/>
    </row>
    <row r="64" spans="2:10" x14ac:dyDescent="0.25">
      <c r="B64" s="39"/>
      <c r="C64" s="39"/>
      <c r="D64" s="39"/>
      <c r="E64" s="39"/>
      <c r="F64" s="39"/>
      <c r="G64" s="42"/>
    </row>
    <row r="65" spans="2:14" x14ac:dyDescent="0.25">
      <c r="B65" s="39"/>
      <c r="C65" s="39"/>
      <c r="D65" s="39"/>
      <c r="E65" s="39"/>
      <c r="F65" s="39"/>
      <c r="G65" s="42"/>
    </row>
    <row r="66" spans="2:14" x14ac:dyDescent="0.25">
      <c r="B66" s="39"/>
      <c r="C66" s="39"/>
      <c r="D66" s="39"/>
      <c r="E66" s="39"/>
      <c r="F66" s="39"/>
      <c r="G66" s="42"/>
    </row>
    <row r="67" spans="2:14" x14ac:dyDescent="0.25">
      <c r="B67" s="39"/>
      <c r="C67" s="39"/>
      <c r="D67" s="39"/>
      <c r="E67" s="39"/>
      <c r="F67" s="39"/>
      <c r="G67" s="42"/>
      <c r="N67" s="5"/>
    </row>
    <row r="68" spans="2:14" x14ac:dyDescent="0.25">
      <c r="B68" s="39"/>
      <c r="C68" s="39"/>
      <c r="D68" s="39"/>
      <c r="E68" s="39"/>
      <c r="F68" s="39"/>
      <c r="G68" s="42"/>
      <c r="N68" s="5"/>
    </row>
    <row r="69" spans="2:14" x14ac:dyDescent="0.25">
      <c r="B69" s="39"/>
      <c r="C69" s="39"/>
      <c r="D69" s="39"/>
      <c r="E69" s="39"/>
      <c r="F69" s="39"/>
      <c r="G69" s="42"/>
      <c r="L69" s="5"/>
      <c r="N69" s="5"/>
    </row>
    <row r="70" spans="2:14" x14ac:dyDescent="0.25">
      <c r="B70" s="39"/>
      <c r="C70" s="39"/>
      <c r="D70" s="39"/>
      <c r="E70" s="39"/>
      <c r="F70" s="39"/>
      <c r="G70" s="42"/>
      <c r="L70" s="5"/>
    </row>
    <row r="71" spans="2:14" x14ac:dyDescent="0.25">
      <c r="B71" s="38"/>
      <c r="C71" s="39"/>
      <c r="D71" s="39"/>
      <c r="E71" s="39"/>
      <c r="F71" s="39"/>
      <c r="G71" s="42"/>
      <c r="L71" s="5"/>
    </row>
    <row r="72" spans="2:14" x14ac:dyDescent="0.25">
      <c r="B72" s="39"/>
      <c r="C72" s="39"/>
      <c r="D72" s="39"/>
      <c r="E72" s="39"/>
      <c r="F72" s="39"/>
      <c r="G72" s="42"/>
    </row>
    <row r="73" spans="2:14" x14ac:dyDescent="0.25">
      <c r="B73" s="39"/>
      <c r="C73" s="39"/>
      <c r="D73" s="39"/>
      <c r="E73" s="39"/>
      <c r="F73" s="39"/>
      <c r="G73" s="42"/>
    </row>
    <row r="74" spans="2:14" x14ac:dyDescent="0.25">
      <c r="B74" s="39"/>
      <c r="C74" s="39"/>
      <c r="D74" s="39"/>
      <c r="E74" s="39"/>
      <c r="F74" s="39"/>
      <c r="G74" s="42"/>
    </row>
    <row r="75" spans="2:14" x14ac:dyDescent="0.25">
      <c r="B75" s="39"/>
      <c r="C75" s="39"/>
      <c r="D75" s="39"/>
      <c r="E75" s="39"/>
      <c r="F75" s="39"/>
      <c r="G75" s="42"/>
    </row>
    <row r="76" spans="2:14" x14ac:dyDescent="0.25">
      <c r="B76" s="39"/>
      <c r="C76" s="39"/>
      <c r="D76" s="39"/>
      <c r="E76" s="39"/>
      <c r="F76" s="39"/>
      <c r="G76" s="42"/>
    </row>
    <row r="77" spans="2:14" x14ac:dyDescent="0.25">
      <c r="B77" s="38"/>
      <c r="C77" s="39"/>
      <c r="D77" s="39"/>
      <c r="E77" s="39"/>
      <c r="F77" s="39"/>
      <c r="G77" s="42"/>
    </row>
    <row r="78" spans="2:14" x14ac:dyDescent="0.25">
      <c r="B78" s="39"/>
      <c r="C78" s="39"/>
      <c r="D78" s="39"/>
      <c r="E78" s="39"/>
      <c r="F78" s="39"/>
      <c r="G78" s="42"/>
    </row>
    <row r="79" spans="2:14" x14ac:dyDescent="0.25">
      <c r="B79" s="39"/>
      <c r="C79" s="39"/>
      <c r="D79" s="39"/>
      <c r="E79" s="39"/>
      <c r="F79" s="39"/>
      <c r="G79" s="42"/>
    </row>
    <row r="80" spans="2:14" x14ac:dyDescent="0.25">
      <c r="B80" s="39"/>
      <c r="C80" s="39"/>
      <c r="D80" s="39"/>
      <c r="E80" s="39"/>
      <c r="F80" s="39"/>
      <c r="G80" s="42"/>
    </row>
    <row r="81" spans="2:7" x14ac:dyDescent="0.25">
      <c r="B81" s="39"/>
      <c r="C81" s="39"/>
      <c r="D81" s="42"/>
      <c r="E81" s="39"/>
      <c r="F81" s="39"/>
      <c r="G81" s="42"/>
    </row>
    <row r="82" spans="2:7" x14ac:dyDescent="0.25">
      <c r="B82" s="72"/>
      <c r="C82" s="72"/>
      <c r="D82" s="72"/>
      <c r="E82" s="72"/>
      <c r="F82" s="72"/>
      <c r="G82" s="73"/>
    </row>
    <row r="83" spans="2:7" x14ac:dyDescent="0.25">
      <c r="B83" s="72"/>
      <c r="C83" s="72"/>
      <c r="D83" s="72"/>
      <c r="E83" s="72"/>
      <c r="F83" s="72"/>
      <c r="G83" s="73"/>
    </row>
    <row r="84" spans="2:7" x14ac:dyDescent="0.25">
      <c r="B84" s="72"/>
      <c r="C84" s="72"/>
      <c r="D84" s="72"/>
      <c r="E84" s="72"/>
      <c r="F84" s="72"/>
      <c r="G84" s="73"/>
    </row>
    <row r="85" spans="2:7" ht="15.75" thickBot="1" x14ac:dyDescent="0.3">
      <c r="B85" s="150"/>
      <c r="C85" s="150"/>
      <c r="D85" s="150"/>
      <c r="E85" s="150"/>
      <c r="F85" s="150"/>
      <c r="G85" s="151">
        <f>SUM(June[Cost])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P73"/>
  <sheetViews>
    <sheetView zoomScale="90" zoomScaleNormal="90" workbookViewId="0">
      <pane ySplit="3" topLeftCell="A34" activePane="bottomLeft" state="frozen"/>
      <selection pane="bottomLeft" activeCell="L70" sqref="L70:L71"/>
    </sheetView>
  </sheetViews>
  <sheetFormatPr defaultRowHeight="15" x14ac:dyDescent="0.25"/>
  <cols>
    <col min="2" max="2" width="11" customWidth="1"/>
    <col min="3" max="3" width="10.5703125" customWidth="1"/>
    <col min="4" max="4" width="13.28515625" bestFit="1" customWidth="1"/>
    <col min="5" max="5" width="16" bestFit="1" customWidth="1"/>
    <col min="6" max="6" width="25" bestFit="1" customWidth="1"/>
    <col min="7" max="7" width="12.7109375" bestFit="1" customWidth="1"/>
    <col min="11" max="11" width="8.5703125" customWidth="1"/>
    <col min="12" max="12" width="10.140625" bestFit="1" customWidth="1"/>
  </cols>
  <sheetData>
    <row r="1" spans="2:16" ht="20.25" thickBot="1" x14ac:dyDescent="0.3">
      <c r="B1" s="244" t="s">
        <v>6</v>
      </c>
      <c r="C1" s="244"/>
      <c r="D1" s="244"/>
      <c r="E1" s="244"/>
      <c r="F1" s="244"/>
      <c r="G1" s="244"/>
    </row>
    <row r="2" spans="2:16" ht="15.75" thickTop="1" x14ac:dyDescent="0.25">
      <c r="B2" s="97"/>
      <c r="C2" s="97"/>
      <c r="D2" s="97"/>
      <c r="E2" s="97"/>
      <c r="F2" s="97"/>
      <c r="G2" s="97"/>
    </row>
    <row r="3" spans="2:1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97"/>
    </row>
    <row r="4" spans="2:16" x14ac:dyDescent="0.25">
      <c r="B4" s="39"/>
      <c r="C4" s="39"/>
      <c r="D4" s="39"/>
      <c r="E4" s="39"/>
      <c r="F4" s="39"/>
      <c r="G4" s="42"/>
      <c r="L4" s="5"/>
    </row>
    <row r="5" spans="2:16" x14ac:dyDescent="0.25">
      <c r="B5" s="38"/>
      <c r="C5" s="39"/>
      <c r="D5" s="39"/>
      <c r="E5" s="39"/>
      <c r="F5" s="39"/>
      <c r="G5" s="42"/>
      <c r="K5" s="97"/>
      <c r="L5" s="5"/>
      <c r="P5" s="5"/>
    </row>
    <row r="6" spans="2:16" x14ac:dyDescent="0.25">
      <c r="B6" s="39"/>
      <c r="C6" s="39"/>
      <c r="D6" s="39"/>
      <c r="E6" s="39"/>
      <c r="F6" s="39"/>
      <c r="G6" s="42"/>
    </row>
    <row r="7" spans="2:16" x14ac:dyDescent="0.25">
      <c r="B7" s="38"/>
      <c r="C7" s="39"/>
      <c r="D7" s="38"/>
      <c r="E7" s="39"/>
      <c r="F7" s="39"/>
      <c r="G7" s="42"/>
    </row>
    <row r="8" spans="2:16" x14ac:dyDescent="0.25">
      <c r="B8" s="39"/>
      <c r="C8" s="39"/>
      <c r="D8" s="39"/>
      <c r="E8" s="39"/>
      <c r="F8" s="39"/>
      <c r="G8" s="42"/>
    </row>
    <row r="9" spans="2:16" x14ac:dyDescent="0.25">
      <c r="B9" s="39"/>
      <c r="C9" s="39"/>
      <c r="D9" s="39"/>
      <c r="E9" s="39"/>
      <c r="F9" s="39"/>
      <c r="G9" s="42"/>
      <c r="I9" s="9"/>
    </row>
    <row r="10" spans="2:16" x14ac:dyDescent="0.25">
      <c r="B10" s="38"/>
      <c r="C10" s="39"/>
      <c r="D10" s="39"/>
      <c r="E10" s="39"/>
      <c r="F10" s="39"/>
      <c r="G10" s="42"/>
    </row>
    <row r="11" spans="2:16" x14ac:dyDescent="0.25">
      <c r="B11" s="39"/>
      <c r="C11" s="39"/>
      <c r="D11" s="39"/>
      <c r="E11" s="39"/>
      <c r="F11" s="39"/>
      <c r="G11" s="42"/>
    </row>
    <row r="12" spans="2:16" x14ac:dyDescent="0.25">
      <c r="B12" s="39"/>
      <c r="C12" s="39"/>
      <c r="D12" s="39"/>
      <c r="E12" s="39"/>
      <c r="F12" s="39"/>
      <c r="G12" s="42"/>
    </row>
    <row r="13" spans="2:16" x14ac:dyDescent="0.25">
      <c r="B13" s="39"/>
      <c r="C13" s="39"/>
      <c r="D13" s="39"/>
      <c r="E13" s="39"/>
      <c r="F13" s="39"/>
      <c r="G13" s="42"/>
    </row>
    <row r="14" spans="2:16" x14ac:dyDescent="0.25">
      <c r="B14" s="39"/>
      <c r="C14" s="39"/>
      <c r="D14" s="39"/>
      <c r="E14" s="39"/>
      <c r="F14" s="39"/>
      <c r="G14" s="42"/>
      <c r="L14" s="65"/>
    </row>
    <row r="15" spans="2:16" x14ac:dyDescent="0.25">
      <c r="B15" s="39"/>
      <c r="C15" s="39"/>
      <c r="D15" s="39"/>
      <c r="E15" s="39"/>
      <c r="F15" s="39"/>
      <c r="G15" s="42"/>
    </row>
    <row r="16" spans="2:16" x14ac:dyDescent="0.25">
      <c r="B16" s="39"/>
      <c r="C16" s="39"/>
      <c r="D16" s="39"/>
      <c r="E16" s="39"/>
      <c r="F16" s="39"/>
      <c r="G16" s="42"/>
      <c r="L16" s="65"/>
    </row>
    <row r="17" spans="2:15" x14ac:dyDescent="0.25">
      <c r="B17" s="39"/>
      <c r="C17" s="39"/>
      <c r="D17" s="39"/>
      <c r="E17" s="39"/>
      <c r="F17" s="39"/>
      <c r="G17" s="42"/>
      <c r="L17" s="65"/>
    </row>
    <row r="18" spans="2:15" x14ac:dyDescent="0.25">
      <c r="B18" s="39"/>
      <c r="C18" s="39"/>
      <c r="D18" s="39"/>
      <c r="E18" s="39"/>
      <c r="K18" s="9"/>
      <c r="L18" s="112"/>
      <c r="M18" s="113"/>
      <c r="N18" s="9"/>
      <c r="O18" s="9"/>
    </row>
    <row r="19" spans="2:15" x14ac:dyDescent="0.25">
      <c r="B19" s="38"/>
      <c r="C19" s="39"/>
      <c r="D19" s="39"/>
      <c r="E19" s="39"/>
      <c r="K19" s="9"/>
      <c r="L19" s="112"/>
      <c r="M19" s="112"/>
      <c r="N19" s="9"/>
      <c r="O19" s="9"/>
    </row>
    <row r="20" spans="2:15" x14ac:dyDescent="0.25">
      <c r="B20" s="39"/>
      <c r="C20" s="39"/>
      <c r="D20" s="39"/>
      <c r="E20" s="39"/>
      <c r="K20" s="9"/>
      <c r="L20" s="113"/>
      <c r="M20" s="112"/>
      <c r="N20" s="9"/>
      <c r="O20" s="9"/>
    </row>
    <row r="21" spans="2:15" x14ac:dyDescent="0.25">
      <c r="B21" s="39"/>
      <c r="C21" s="39"/>
      <c r="D21" s="39"/>
      <c r="E21" s="39"/>
      <c r="K21" s="9"/>
      <c r="L21" s="112"/>
      <c r="M21" s="113"/>
      <c r="N21" s="9"/>
      <c r="O21" s="9"/>
    </row>
    <row r="22" spans="2:15" x14ac:dyDescent="0.25">
      <c r="B22" s="39"/>
      <c r="C22" s="39"/>
      <c r="D22" s="39"/>
      <c r="E22" s="39"/>
      <c r="K22" s="9"/>
      <c r="L22" s="9"/>
      <c r="M22" s="9"/>
      <c r="N22" s="9"/>
      <c r="O22" s="9"/>
    </row>
    <row r="23" spans="2:15" x14ac:dyDescent="0.25">
      <c r="B23" s="39"/>
      <c r="C23" s="39"/>
      <c r="D23" s="39"/>
      <c r="E23" s="39"/>
      <c r="F23" s="39"/>
      <c r="G23" s="42"/>
      <c r="K23" s="9"/>
      <c r="L23" s="9"/>
      <c r="M23" s="113"/>
      <c r="N23" s="9"/>
      <c r="O23" s="9"/>
    </row>
    <row r="24" spans="2:15" x14ac:dyDescent="0.25">
      <c r="B24" s="39"/>
      <c r="C24" s="39"/>
      <c r="D24" s="39"/>
      <c r="E24" s="39"/>
      <c r="F24" s="39"/>
      <c r="G24" s="42"/>
      <c r="K24" s="9"/>
      <c r="L24" s="9"/>
      <c r="M24" s="9"/>
      <c r="N24" s="9"/>
      <c r="O24" s="9"/>
    </row>
    <row r="25" spans="2:15" x14ac:dyDescent="0.25">
      <c r="B25" s="38"/>
      <c r="C25" s="39"/>
      <c r="D25" s="39"/>
      <c r="E25" s="39"/>
      <c r="F25" s="39"/>
      <c r="G25" s="42"/>
      <c r="K25" s="9"/>
      <c r="L25" s="9"/>
      <c r="M25" s="9"/>
      <c r="N25" s="9"/>
      <c r="O25" s="9"/>
    </row>
    <row r="26" spans="2:15" x14ac:dyDescent="0.25">
      <c r="B26" s="39"/>
      <c r="C26" s="39"/>
      <c r="D26" s="42"/>
      <c r="E26" s="39"/>
      <c r="F26" s="39"/>
      <c r="G26" s="42"/>
    </row>
    <row r="27" spans="2:15" x14ac:dyDescent="0.25">
      <c r="B27" s="38"/>
      <c r="C27" s="39"/>
      <c r="D27" s="39"/>
      <c r="E27" s="39"/>
      <c r="F27" s="39"/>
      <c r="G27" s="42"/>
    </row>
    <row r="28" spans="2:15" x14ac:dyDescent="0.25">
      <c r="B28" s="38"/>
      <c r="C28" s="39"/>
      <c r="D28" s="38"/>
      <c r="E28" s="39"/>
      <c r="F28" s="39"/>
      <c r="G28" s="42"/>
      <c r="L28" s="5"/>
    </row>
    <row r="29" spans="2:15" x14ac:dyDescent="0.25">
      <c r="B29" s="39"/>
      <c r="C29" s="39"/>
      <c r="D29" s="39"/>
      <c r="E29" s="39"/>
      <c r="F29" s="39"/>
      <c r="G29" s="42"/>
    </row>
    <row r="30" spans="2:15" x14ac:dyDescent="0.25">
      <c r="B30" s="39"/>
      <c r="C30" s="39"/>
      <c r="D30" s="42"/>
      <c r="E30" s="39"/>
      <c r="F30" s="39"/>
      <c r="G30" s="42"/>
    </row>
    <row r="31" spans="2:15" x14ac:dyDescent="0.25">
      <c r="B31" s="39"/>
      <c r="C31" s="39"/>
      <c r="D31" s="42"/>
      <c r="E31" s="39"/>
      <c r="F31" s="39"/>
      <c r="G31" s="42"/>
    </row>
    <row r="32" spans="2:15" x14ac:dyDescent="0.25">
      <c r="B32" s="39"/>
      <c r="C32" s="39"/>
      <c r="D32" s="39"/>
      <c r="E32" s="39"/>
      <c r="F32" s="39"/>
      <c r="G32" s="42"/>
    </row>
    <row r="33" spans="2:16" x14ac:dyDescent="0.25">
      <c r="B33" s="38"/>
      <c r="C33" s="39"/>
      <c r="D33" s="39"/>
      <c r="E33" s="39"/>
      <c r="F33" s="39"/>
      <c r="G33" s="42"/>
    </row>
    <row r="34" spans="2:16" x14ac:dyDescent="0.25">
      <c r="B34" s="39"/>
      <c r="C34" s="39"/>
      <c r="D34" s="39"/>
      <c r="E34" s="39"/>
      <c r="F34" s="39"/>
      <c r="G34" s="42"/>
    </row>
    <row r="35" spans="2:16" x14ac:dyDescent="0.25">
      <c r="B35" s="38"/>
      <c r="C35" s="39"/>
      <c r="D35" s="39"/>
      <c r="E35" s="39"/>
      <c r="F35" s="39"/>
      <c r="G35" s="42"/>
    </row>
    <row r="36" spans="2:16" x14ac:dyDescent="0.25">
      <c r="B36" s="39"/>
      <c r="C36" s="39"/>
      <c r="D36" s="39"/>
      <c r="E36" s="39"/>
      <c r="F36" s="39"/>
      <c r="G36" s="42"/>
    </row>
    <row r="37" spans="2:16" x14ac:dyDescent="0.25">
      <c r="B37" s="39"/>
      <c r="C37" s="39"/>
      <c r="D37" s="39"/>
      <c r="E37" s="39"/>
      <c r="F37" s="39"/>
      <c r="G37" s="42"/>
    </row>
    <row r="38" spans="2:16" x14ac:dyDescent="0.25">
      <c r="B38" s="39"/>
      <c r="C38" s="39"/>
      <c r="D38" s="42"/>
      <c r="E38" s="39"/>
      <c r="F38" s="39"/>
      <c r="G38" s="42"/>
    </row>
    <row r="39" spans="2:16" x14ac:dyDescent="0.25">
      <c r="B39" s="39"/>
      <c r="C39" s="39"/>
      <c r="D39" s="42"/>
      <c r="E39" s="39"/>
      <c r="F39" s="39"/>
      <c r="G39" s="42"/>
    </row>
    <row r="40" spans="2:16" x14ac:dyDescent="0.25">
      <c r="B40" s="39"/>
      <c r="C40" s="39"/>
      <c r="D40" s="39"/>
      <c r="E40" s="39"/>
      <c r="F40" s="39"/>
      <c r="G40" s="42"/>
    </row>
    <row r="41" spans="2:16" x14ac:dyDescent="0.25">
      <c r="B41" s="38"/>
      <c r="C41" s="39"/>
      <c r="D41" s="39"/>
      <c r="E41" s="39"/>
      <c r="F41" s="39"/>
      <c r="G41" s="42"/>
    </row>
    <row r="42" spans="2:16" x14ac:dyDescent="0.25">
      <c r="B42" s="38"/>
      <c r="C42" s="39"/>
      <c r="D42" s="38"/>
      <c r="E42" s="39"/>
      <c r="F42" s="39"/>
      <c r="G42" s="42"/>
    </row>
    <row r="43" spans="2:16" x14ac:dyDescent="0.25">
      <c r="B43" s="39"/>
      <c r="C43" s="39"/>
      <c r="D43" s="42"/>
      <c r="E43" s="39"/>
      <c r="F43" s="39"/>
      <c r="G43" s="42"/>
    </row>
    <row r="44" spans="2:16" x14ac:dyDescent="0.25">
      <c r="B44" s="39"/>
      <c r="C44" s="39"/>
      <c r="D44" s="39"/>
      <c r="E44" s="39"/>
      <c r="F44" s="39"/>
      <c r="G44" s="42"/>
    </row>
    <row r="45" spans="2:16" x14ac:dyDescent="0.25">
      <c r="B45" s="38"/>
      <c r="C45" s="39"/>
      <c r="D45" s="39"/>
      <c r="E45" s="39"/>
      <c r="F45" s="39"/>
      <c r="G45" s="42"/>
    </row>
    <row r="46" spans="2:16" x14ac:dyDescent="0.25">
      <c r="B46" s="39"/>
      <c r="C46" s="39"/>
      <c r="D46" s="39"/>
      <c r="E46" s="39"/>
      <c r="F46" s="39"/>
      <c r="G46" s="42"/>
    </row>
    <row r="47" spans="2:16" x14ac:dyDescent="0.25">
      <c r="B47" s="39"/>
      <c r="C47" s="39"/>
      <c r="D47" s="39"/>
      <c r="E47" s="39"/>
      <c r="F47" s="39"/>
      <c r="G47" s="42"/>
      <c r="P47" s="5"/>
    </row>
    <row r="48" spans="2:16" x14ac:dyDescent="0.25">
      <c r="B48" s="39"/>
      <c r="C48" s="39"/>
      <c r="D48" s="39"/>
      <c r="E48" s="39"/>
      <c r="F48" s="39"/>
      <c r="G48" s="42"/>
    </row>
    <row r="49" spans="2:16" x14ac:dyDescent="0.25">
      <c r="B49" s="38"/>
      <c r="C49" s="39"/>
      <c r="D49" s="39"/>
      <c r="E49" s="39"/>
      <c r="F49" s="39"/>
      <c r="G49" s="42"/>
      <c r="J49" s="5"/>
    </row>
    <row r="50" spans="2:16" x14ac:dyDescent="0.25">
      <c r="B50" s="39"/>
      <c r="C50" s="39"/>
      <c r="D50" s="39"/>
      <c r="E50" s="39"/>
      <c r="F50" s="39"/>
      <c r="G50" s="42"/>
    </row>
    <row r="51" spans="2:16" x14ac:dyDescent="0.25">
      <c r="B51" s="39"/>
      <c r="C51" s="39"/>
      <c r="D51" s="39"/>
      <c r="E51" s="39"/>
      <c r="F51" s="39"/>
      <c r="G51" s="42"/>
      <c r="J51" s="65"/>
    </row>
    <row r="52" spans="2:16" x14ac:dyDescent="0.25">
      <c r="B52" s="39"/>
      <c r="C52" s="39"/>
      <c r="D52" s="39"/>
      <c r="E52" s="39"/>
      <c r="F52" s="39"/>
      <c r="G52" s="42"/>
      <c r="P52" s="65"/>
    </row>
    <row r="53" spans="2:16" x14ac:dyDescent="0.25">
      <c r="B53" s="38"/>
      <c r="C53" s="39"/>
      <c r="D53" s="38"/>
      <c r="E53" s="39"/>
      <c r="F53" s="39"/>
      <c r="G53" s="42"/>
    </row>
    <row r="54" spans="2:16" x14ac:dyDescent="0.25">
      <c r="B54" s="39"/>
      <c r="C54" s="39"/>
      <c r="D54" s="39"/>
      <c r="E54" s="39"/>
      <c r="F54" s="39"/>
      <c r="G54" s="42"/>
    </row>
    <row r="55" spans="2:16" x14ac:dyDescent="0.25">
      <c r="B55" s="38"/>
      <c r="C55" s="39"/>
      <c r="D55" s="38"/>
      <c r="E55" s="39"/>
      <c r="F55" s="39"/>
      <c r="G55" s="42"/>
    </row>
    <row r="56" spans="2:16" x14ac:dyDescent="0.25">
      <c r="B56" s="39"/>
      <c r="C56" s="39"/>
      <c r="D56" s="39"/>
      <c r="E56" s="39"/>
      <c r="F56" s="39"/>
      <c r="G56" s="42"/>
    </row>
    <row r="57" spans="2:16" x14ac:dyDescent="0.25">
      <c r="B57" s="38"/>
      <c r="C57" s="39"/>
      <c r="D57" s="39"/>
      <c r="E57" s="39"/>
      <c r="F57" s="39"/>
      <c r="G57" s="42"/>
    </row>
    <row r="58" spans="2:16" x14ac:dyDescent="0.25">
      <c r="B58" s="39"/>
      <c r="C58" s="39"/>
      <c r="D58" s="39"/>
      <c r="E58" s="39"/>
      <c r="F58" s="39"/>
      <c r="G58" s="42"/>
      <c r="L58" s="5"/>
    </row>
    <row r="59" spans="2:16" x14ac:dyDescent="0.25">
      <c r="B59" s="39"/>
      <c r="C59" s="39"/>
      <c r="D59" s="39"/>
      <c r="E59" s="39"/>
      <c r="F59" s="39"/>
      <c r="G59" s="42"/>
    </row>
    <row r="60" spans="2:16" x14ac:dyDescent="0.25">
      <c r="B60" s="39"/>
      <c r="C60" s="39"/>
      <c r="D60" s="39"/>
      <c r="E60" s="39"/>
      <c r="F60" s="39"/>
      <c r="G60" s="42"/>
    </row>
    <row r="61" spans="2:16" x14ac:dyDescent="0.25">
      <c r="B61" s="39"/>
      <c r="C61" s="39"/>
      <c r="D61" s="39"/>
      <c r="E61" s="39"/>
      <c r="F61" s="39"/>
      <c r="G61" s="42"/>
    </row>
    <row r="62" spans="2:16" x14ac:dyDescent="0.25">
      <c r="B62" s="39"/>
      <c r="C62" s="39"/>
      <c r="D62" s="39"/>
      <c r="E62" s="39"/>
      <c r="F62" s="39"/>
      <c r="G62" s="42"/>
    </row>
    <row r="63" spans="2:16" x14ac:dyDescent="0.25">
      <c r="B63" s="39"/>
      <c r="C63" s="39"/>
      <c r="D63" s="39"/>
      <c r="E63" s="39"/>
      <c r="F63" s="39"/>
      <c r="G63" s="42"/>
    </row>
    <row r="64" spans="2:16" x14ac:dyDescent="0.25">
      <c r="B64" s="39"/>
      <c r="C64" s="39"/>
      <c r="D64" s="39"/>
      <c r="E64" s="39"/>
      <c r="F64" s="39"/>
      <c r="G64" s="42"/>
    </row>
    <row r="65" spans="2:7" x14ac:dyDescent="0.25">
      <c r="B65" s="39"/>
      <c r="C65" s="39"/>
      <c r="D65" s="39"/>
      <c r="E65" s="39"/>
      <c r="F65" s="39"/>
      <c r="G65" s="42"/>
    </row>
    <row r="66" spans="2:7" x14ac:dyDescent="0.25">
      <c r="B66" s="39"/>
      <c r="C66" s="39"/>
      <c r="D66" s="39"/>
      <c r="E66" s="39"/>
      <c r="F66" s="39"/>
      <c r="G66" s="42"/>
    </row>
    <row r="67" spans="2:7" x14ac:dyDescent="0.25">
      <c r="B67" s="39"/>
      <c r="C67" s="39"/>
      <c r="D67" s="39"/>
      <c r="E67" s="39"/>
      <c r="F67" s="39"/>
      <c r="G67" s="42"/>
    </row>
    <row r="68" spans="2:7" x14ac:dyDescent="0.25">
      <c r="B68" s="39"/>
      <c r="C68" s="39"/>
      <c r="D68" s="39"/>
      <c r="E68" s="39"/>
      <c r="F68" s="39"/>
      <c r="G68" s="42"/>
    </row>
    <row r="69" spans="2:7" x14ac:dyDescent="0.25">
      <c r="B69" s="39"/>
      <c r="C69" s="39"/>
      <c r="D69" s="39"/>
      <c r="E69" s="39"/>
      <c r="F69" s="39"/>
      <c r="G69" s="42"/>
    </row>
    <row r="70" spans="2:7" x14ac:dyDescent="0.25">
      <c r="B70" s="39"/>
      <c r="C70" s="39"/>
      <c r="D70" s="39"/>
      <c r="E70" s="39"/>
      <c r="F70" s="39"/>
      <c r="G70" s="42"/>
    </row>
    <row r="71" spans="2:7" x14ac:dyDescent="0.25">
      <c r="B71" s="39"/>
      <c r="C71" s="39"/>
      <c r="D71" s="39"/>
      <c r="E71" s="39"/>
      <c r="F71" s="39"/>
      <c r="G71" s="42"/>
    </row>
    <row r="72" spans="2:7" x14ac:dyDescent="0.25">
      <c r="B72" s="39"/>
      <c r="C72" s="39"/>
      <c r="D72" s="39"/>
      <c r="E72" s="39"/>
      <c r="F72" s="39"/>
      <c r="G72" s="42"/>
    </row>
    <row r="73" spans="2:7" ht="15.75" thickBot="1" x14ac:dyDescent="0.3">
      <c r="B73" s="150"/>
      <c r="C73" s="150"/>
      <c r="D73" s="150"/>
      <c r="E73" s="150"/>
      <c r="F73" s="150"/>
      <c r="G73" s="151">
        <f>SUM(July[Cost])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91"/>
  <sheetViews>
    <sheetView zoomScale="90" zoomScaleNormal="90" workbookViewId="0">
      <pane ySplit="3" topLeftCell="A58" activePane="bottomLeft" state="frozen"/>
      <selection pane="bottomLeft" activeCell="K78" sqref="K78"/>
    </sheetView>
  </sheetViews>
  <sheetFormatPr defaultRowHeight="15" x14ac:dyDescent="0.25"/>
  <cols>
    <col min="2" max="2" width="11" customWidth="1"/>
    <col min="3" max="3" width="10.5703125" customWidth="1"/>
    <col min="4" max="4" width="13.28515625" bestFit="1" customWidth="1"/>
    <col min="5" max="5" width="16" bestFit="1" customWidth="1"/>
    <col min="6" max="6" width="25" bestFit="1" customWidth="1"/>
    <col min="7" max="7" width="12.7109375" bestFit="1" customWidth="1"/>
    <col min="9" max="9" width="10.140625" bestFit="1" customWidth="1"/>
    <col min="10" max="10" width="10.7109375" customWidth="1"/>
    <col min="11" max="11" width="16.28515625" bestFit="1" customWidth="1"/>
    <col min="12" max="12" width="10.140625" bestFit="1" customWidth="1"/>
  </cols>
  <sheetData>
    <row r="1" spans="2:16" ht="20.25" thickBot="1" x14ac:dyDescent="0.3">
      <c r="B1" s="244" t="s">
        <v>7</v>
      </c>
      <c r="C1" s="244"/>
      <c r="D1" s="244"/>
      <c r="E1" s="244"/>
      <c r="F1" s="244"/>
      <c r="G1" s="244"/>
    </row>
    <row r="2" spans="2:16" ht="15.75" thickTop="1" x14ac:dyDescent="0.25">
      <c r="B2" s="98"/>
      <c r="C2" s="98"/>
      <c r="D2" s="98"/>
      <c r="E2" s="98"/>
      <c r="F2" s="98"/>
      <c r="G2" s="98"/>
    </row>
    <row r="3" spans="2:1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98"/>
    </row>
    <row r="4" spans="2:16" x14ac:dyDescent="0.25">
      <c r="B4" s="39"/>
      <c r="C4" s="39"/>
      <c r="D4" s="39"/>
      <c r="E4" s="39"/>
      <c r="F4" s="39"/>
      <c r="G4" s="42"/>
      <c r="L4" s="5"/>
    </row>
    <row r="5" spans="2:16" x14ac:dyDescent="0.25">
      <c r="B5" s="39"/>
      <c r="C5" s="39"/>
      <c r="D5" s="39"/>
      <c r="E5" s="39"/>
      <c r="F5" s="39"/>
      <c r="G5" s="42"/>
      <c r="K5" s="98"/>
      <c r="L5" s="5"/>
      <c r="P5" s="5"/>
    </row>
    <row r="6" spans="2:16" x14ac:dyDescent="0.25">
      <c r="B6" s="39"/>
      <c r="C6" s="39"/>
      <c r="D6" s="39"/>
      <c r="E6" s="39"/>
      <c r="F6" s="39"/>
      <c r="G6" s="42"/>
    </row>
    <row r="7" spans="2:16" x14ac:dyDescent="0.25">
      <c r="B7" s="39"/>
      <c r="C7" s="39"/>
      <c r="D7" s="39"/>
      <c r="E7" s="39"/>
      <c r="F7" s="39"/>
      <c r="G7" s="42"/>
    </row>
    <row r="8" spans="2:16" x14ac:dyDescent="0.25">
      <c r="B8" s="39"/>
      <c r="C8" s="39"/>
      <c r="D8" s="39"/>
      <c r="E8" s="39"/>
      <c r="F8" s="39"/>
      <c r="G8" s="42"/>
    </row>
    <row r="9" spans="2:16" x14ac:dyDescent="0.25">
      <c r="B9" s="39"/>
      <c r="C9" s="39"/>
      <c r="D9" s="39"/>
      <c r="E9" s="39"/>
      <c r="F9" s="39"/>
      <c r="G9" s="42"/>
    </row>
    <row r="10" spans="2:16" x14ac:dyDescent="0.25">
      <c r="B10" s="39"/>
      <c r="C10" s="39"/>
      <c r="D10" s="39"/>
      <c r="E10" s="39"/>
      <c r="F10" s="39"/>
      <c r="G10" s="42"/>
    </row>
    <row r="11" spans="2:16" x14ac:dyDescent="0.25">
      <c r="B11" s="39"/>
      <c r="C11" s="39"/>
      <c r="D11" s="39"/>
      <c r="E11" s="39"/>
      <c r="F11" s="39"/>
      <c r="G11" s="42"/>
    </row>
    <row r="12" spans="2:16" x14ac:dyDescent="0.25">
      <c r="B12" s="39"/>
      <c r="C12" s="39"/>
      <c r="D12" s="38"/>
      <c r="E12" s="39"/>
      <c r="F12" s="39"/>
      <c r="G12" s="42"/>
    </row>
    <row r="13" spans="2:16" x14ac:dyDescent="0.25">
      <c r="B13" s="39"/>
      <c r="C13" s="39"/>
      <c r="D13" s="39"/>
      <c r="E13" s="39"/>
      <c r="F13" s="39"/>
      <c r="G13" s="42"/>
    </row>
    <row r="14" spans="2:16" x14ac:dyDescent="0.25">
      <c r="B14" s="39"/>
      <c r="C14" s="39"/>
      <c r="D14" s="39"/>
      <c r="E14" s="39"/>
      <c r="F14" s="39"/>
      <c r="G14" s="42"/>
      <c r="L14" s="65"/>
    </row>
    <row r="15" spans="2:16" x14ac:dyDescent="0.25">
      <c r="B15" s="39"/>
      <c r="C15" s="39"/>
      <c r="D15" s="39"/>
      <c r="E15" s="39"/>
      <c r="F15" s="39"/>
      <c r="G15" s="42"/>
    </row>
    <row r="16" spans="2:16" x14ac:dyDescent="0.25">
      <c r="B16" s="39"/>
      <c r="C16" s="39"/>
      <c r="D16" s="39"/>
      <c r="E16" s="39"/>
      <c r="F16" s="39"/>
      <c r="G16" s="42"/>
      <c r="L16" s="65"/>
    </row>
    <row r="17" spans="2:17" x14ac:dyDescent="0.25">
      <c r="B17" s="39"/>
      <c r="C17" s="39"/>
      <c r="D17" s="39"/>
      <c r="E17" s="39"/>
      <c r="F17" s="39"/>
      <c r="G17" s="42"/>
    </row>
    <row r="18" spans="2:17" x14ac:dyDescent="0.25">
      <c r="B18" s="39"/>
      <c r="C18" s="39"/>
      <c r="D18" s="39"/>
      <c r="E18" s="39"/>
      <c r="F18" s="39"/>
      <c r="G18" s="42"/>
      <c r="K18" s="9"/>
      <c r="L18" s="112"/>
      <c r="M18" s="113"/>
      <c r="N18" s="9"/>
    </row>
    <row r="19" spans="2:17" x14ac:dyDescent="0.25">
      <c r="B19" s="39"/>
      <c r="C19" s="39"/>
      <c r="D19" s="39"/>
      <c r="E19" s="39"/>
      <c r="F19" s="39"/>
      <c r="G19" s="42"/>
      <c r="K19" s="9"/>
      <c r="L19" s="112"/>
      <c r="M19" s="112"/>
      <c r="N19" s="9"/>
    </row>
    <row r="20" spans="2:17" x14ac:dyDescent="0.25">
      <c r="B20" s="39"/>
      <c r="C20" s="39"/>
      <c r="D20" s="39"/>
      <c r="E20" s="39"/>
      <c r="F20" s="39"/>
      <c r="G20" s="42"/>
      <c r="K20" s="9"/>
      <c r="L20" s="9"/>
      <c r="M20" s="112"/>
      <c r="N20" s="9"/>
    </row>
    <row r="21" spans="2:17" x14ac:dyDescent="0.25">
      <c r="B21" s="38"/>
      <c r="C21" s="39"/>
      <c r="D21" s="39"/>
      <c r="E21" s="39"/>
      <c r="F21" s="39"/>
      <c r="G21" s="42"/>
      <c r="K21" s="9"/>
      <c r="L21" s="112"/>
      <c r="M21" s="113"/>
      <c r="N21" s="9"/>
    </row>
    <row r="22" spans="2:17" x14ac:dyDescent="0.25">
      <c r="B22" s="39"/>
      <c r="C22" s="39"/>
      <c r="D22" s="39"/>
      <c r="E22" s="39"/>
      <c r="F22" s="39"/>
      <c r="G22" s="42"/>
      <c r="K22" s="9"/>
      <c r="L22" s="9"/>
      <c r="M22" s="9"/>
      <c r="N22" s="9"/>
    </row>
    <row r="23" spans="2:17" x14ac:dyDescent="0.25">
      <c r="B23" s="38"/>
      <c r="C23" s="39"/>
      <c r="D23" s="39"/>
      <c r="E23" s="39"/>
      <c r="F23" s="39"/>
      <c r="G23" s="42"/>
      <c r="K23" s="9"/>
      <c r="L23" s="9"/>
      <c r="M23" s="113"/>
      <c r="N23" s="9"/>
    </row>
    <row r="24" spans="2:17" x14ac:dyDescent="0.25">
      <c r="B24" s="39"/>
      <c r="C24" s="39"/>
      <c r="D24" s="39"/>
      <c r="E24" s="39"/>
      <c r="F24" s="39"/>
      <c r="G24" s="42"/>
      <c r="K24" s="9"/>
      <c r="L24" s="9"/>
      <c r="M24" s="9"/>
      <c r="N24" s="9"/>
    </row>
    <row r="25" spans="2:17" x14ac:dyDescent="0.25">
      <c r="B25" s="38"/>
      <c r="C25" s="39"/>
      <c r="D25" s="39"/>
      <c r="E25" s="39"/>
      <c r="F25" s="39"/>
      <c r="G25" s="42"/>
      <c r="K25" s="9"/>
      <c r="L25" s="9"/>
      <c r="M25" s="9"/>
      <c r="N25" s="9"/>
    </row>
    <row r="26" spans="2:17" x14ac:dyDescent="0.25">
      <c r="B26" s="39"/>
      <c r="C26" s="39"/>
      <c r="D26" s="39"/>
      <c r="E26" s="39"/>
      <c r="F26" s="39"/>
      <c r="G26" s="42"/>
      <c r="L26" s="65"/>
    </row>
    <row r="27" spans="2:17" x14ac:dyDescent="0.25">
      <c r="B27" s="39"/>
      <c r="C27" s="39"/>
      <c r="D27" s="39"/>
      <c r="E27" s="39"/>
      <c r="F27" s="39"/>
      <c r="G27" s="42"/>
      <c r="L27" s="5"/>
    </row>
    <row r="28" spans="2:17" x14ac:dyDescent="0.25">
      <c r="B28" s="39"/>
      <c r="C28" s="39"/>
      <c r="D28" s="39"/>
      <c r="E28" s="39"/>
      <c r="F28" s="39"/>
      <c r="G28" s="42"/>
      <c r="I28" s="5"/>
      <c r="L28" s="5"/>
    </row>
    <row r="29" spans="2:17" x14ac:dyDescent="0.25">
      <c r="B29" s="39"/>
      <c r="C29" s="39"/>
      <c r="D29" s="39"/>
      <c r="E29" s="39"/>
      <c r="F29" s="39"/>
      <c r="G29" s="42"/>
      <c r="L29" s="5"/>
      <c r="Q29" s="5"/>
    </row>
    <row r="30" spans="2:17" x14ac:dyDescent="0.25">
      <c r="B30" s="39"/>
      <c r="C30" s="39"/>
      <c r="D30" s="39"/>
      <c r="E30" s="39"/>
      <c r="F30" s="39"/>
      <c r="G30" s="42"/>
      <c r="Q30" s="5"/>
    </row>
    <row r="31" spans="2:17" x14ac:dyDescent="0.25">
      <c r="B31" s="38"/>
      <c r="C31" s="39"/>
      <c r="D31" s="39"/>
      <c r="E31" s="39"/>
      <c r="F31" s="39"/>
      <c r="G31" s="42"/>
      <c r="Q31" s="65"/>
    </row>
    <row r="32" spans="2:17" x14ac:dyDescent="0.25">
      <c r="B32" s="39"/>
      <c r="C32" s="39"/>
      <c r="D32" s="39"/>
      <c r="E32" s="39"/>
      <c r="F32" s="39"/>
      <c r="G32" s="42"/>
    </row>
    <row r="33" spans="2:17" x14ac:dyDescent="0.25">
      <c r="B33" s="39"/>
      <c r="C33" s="39"/>
      <c r="D33" s="39"/>
      <c r="E33" s="39"/>
      <c r="F33" s="39"/>
      <c r="G33" s="42"/>
      <c r="Q33" s="65"/>
    </row>
    <row r="34" spans="2:17" x14ac:dyDescent="0.25">
      <c r="B34" s="39"/>
      <c r="C34" s="39"/>
      <c r="D34" s="39"/>
      <c r="E34" s="39"/>
      <c r="F34" s="39"/>
      <c r="G34" s="42"/>
      <c r="O34" s="120"/>
    </row>
    <row r="35" spans="2:17" x14ac:dyDescent="0.25">
      <c r="B35" s="39"/>
      <c r="C35" s="39"/>
      <c r="D35" s="39"/>
      <c r="E35" s="39"/>
      <c r="F35" s="39"/>
      <c r="G35" s="42"/>
    </row>
    <row r="36" spans="2:17" x14ac:dyDescent="0.25">
      <c r="B36" s="39"/>
      <c r="C36" s="39"/>
      <c r="D36" s="39"/>
      <c r="E36" s="39"/>
      <c r="F36" s="39"/>
      <c r="G36" s="42"/>
      <c r="L36" s="65"/>
    </row>
    <row r="37" spans="2:17" x14ac:dyDescent="0.25">
      <c r="B37" s="39"/>
      <c r="C37" s="39"/>
      <c r="D37" s="39"/>
      <c r="E37" s="39"/>
      <c r="F37" s="39"/>
      <c r="G37" s="42"/>
    </row>
    <row r="38" spans="2:17" x14ac:dyDescent="0.25">
      <c r="B38" s="39"/>
      <c r="C38" s="39"/>
      <c r="D38" s="39"/>
      <c r="E38" s="39"/>
      <c r="F38" s="39"/>
      <c r="G38" s="42"/>
    </row>
    <row r="39" spans="2:17" x14ac:dyDescent="0.25">
      <c r="B39" s="39"/>
      <c r="C39" s="39"/>
      <c r="D39" s="39"/>
      <c r="E39" s="39"/>
      <c r="F39" s="39"/>
      <c r="G39" s="42"/>
    </row>
    <row r="40" spans="2:17" x14ac:dyDescent="0.25">
      <c r="B40" s="39"/>
      <c r="C40" s="39"/>
      <c r="D40" s="39"/>
      <c r="E40" s="39"/>
      <c r="F40" s="39"/>
      <c r="G40" s="42"/>
      <c r="J40" s="5"/>
    </row>
    <row r="41" spans="2:17" x14ac:dyDescent="0.25">
      <c r="B41" s="39"/>
      <c r="C41" s="39"/>
      <c r="D41" s="39"/>
      <c r="E41" s="39"/>
      <c r="F41" s="39"/>
      <c r="G41" s="42"/>
      <c r="I41" s="147"/>
      <c r="J41" s="148"/>
      <c r="K41" s="147"/>
    </row>
    <row r="42" spans="2:17" x14ac:dyDescent="0.25">
      <c r="B42" s="38"/>
      <c r="C42" s="39"/>
      <c r="D42" s="39"/>
      <c r="E42" s="39"/>
      <c r="F42" s="39"/>
      <c r="G42" s="42"/>
      <c r="I42" s="147"/>
      <c r="J42" s="147"/>
      <c r="K42" s="147"/>
    </row>
    <row r="43" spans="2:17" x14ac:dyDescent="0.25">
      <c r="B43" s="39"/>
      <c r="C43" s="72"/>
      <c r="D43" s="39"/>
      <c r="E43" s="72"/>
      <c r="F43" s="39"/>
      <c r="G43" s="81"/>
      <c r="I43" s="147"/>
      <c r="J43" s="147"/>
      <c r="K43" s="147"/>
    </row>
    <row r="44" spans="2:17" x14ac:dyDescent="0.25">
      <c r="B44" s="39"/>
      <c r="C44" s="39"/>
      <c r="D44" s="39"/>
      <c r="E44" s="39"/>
      <c r="F44" s="39"/>
      <c r="G44" s="42"/>
      <c r="I44" s="147"/>
      <c r="J44" s="149"/>
      <c r="K44" s="147"/>
    </row>
    <row r="45" spans="2:17" x14ac:dyDescent="0.25">
      <c r="B45" s="39"/>
      <c r="C45" s="72"/>
      <c r="D45" s="39"/>
      <c r="E45" s="72"/>
      <c r="F45" s="39"/>
      <c r="G45" s="73"/>
      <c r="I45" s="147"/>
      <c r="J45" s="148"/>
      <c r="K45" s="147"/>
    </row>
    <row r="46" spans="2:17" x14ac:dyDescent="0.25">
      <c r="B46" s="39"/>
      <c r="C46" s="39"/>
      <c r="D46" s="39"/>
      <c r="E46" s="39"/>
      <c r="F46" s="39"/>
      <c r="G46" s="42"/>
      <c r="I46" s="147"/>
      <c r="J46" s="149"/>
      <c r="K46" s="147"/>
    </row>
    <row r="47" spans="2:17" x14ac:dyDescent="0.25">
      <c r="B47" s="39"/>
      <c r="C47" s="39"/>
      <c r="D47" s="39"/>
      <c r="E47" s="39"/>
      <c r="F47" s="39"/>
      <c r="G47" s="42"/>
    </row>
    <row r="48" spans="2:17" x14ac:dyDescent="0.25">
      <c r="B48" s="39"/>
      <c r="C48" s="39"/>
      <c r="D48" s="39"/>
      <c r="E48" s="39"/>
      <c r="F48" s="39"/>
      <c r="G48" s="42"/>
    </row>
    <row r="49" spans="2:10" x14ac:dyDescent="0.25">
      <c r="B49" s="39"/>
      <c r="C49" s="39"/>
      <c r="D49" s="39"/>
      <c r="E49" s="39"/>
      <c r="F49" s="39"/>
      <c r="G49" s="42"/>
      <c r="J49" s="5"/>
    </row>
    <row r="50" spans="2:10" x14ac:dyDescent="0.25">
      <c r="B50" s="39"/>
      <c r="C50" s="39"/>
      <c r="D50" s="39"/>
      <c r="E50" s="39"/>
      <c r="F50" s="39"/>
      <c r="G50" s="42"/>
    </row>
    <row r="51" spans="2:10" x14ac:dyDescent="0.25">
      <c r="B51" s="39"/>
      <c r="C51" s="39"/>
      <c r="D51" s="39"/>
      <c r="E51" s="39"/>
      <c r="F51" s="39"/>
      <c r="G51" s="42"/>
      <c r="J51" s="65"/>
    </row>
    <row r="52" spans="2:10" x14ac:dyDescent="0.25">
      <c r="B52" s="39"/>
      <c r="C52" s="39"/>
      <c r="D52" s="39"/>
      <c r="E52" s="39"/>
      <c r="F52" s="39"/>
      <c r="G52" s="42"/>
    </row>
    <row r="53" spans="2:10" x14ac:dyDescent="0.25">
      <c r="B53" s="39"/>
      <c r="C53" s="39"/>
      <c r="D53" s="39"/>
      <c r="E53" s="39"/>
      <c r="F53" s="39"/>
      <c r="G53" s="42"/>
    </row>
    <row r="54" spans="2:10" x14ac:dyDescent="0.25">
      <c r="B54" s="39"/>
      <c r="C54" s="39"/>
      <c r="D54" s="39"/>
      <c r="E54" s="39"/>
      <c r="F54" s="39"/>
      <c r="G54" s="42"/>
      <c r="I54" s="5"/>
    </row>
    <row r="55" spans="2:10" x14ac:dyDescent="0.25">
      <c r="B55" s="39"/>
      <c r="C55" s="39"/>
      <c r="D55" s="39"/>
      <c r="E55" s="39"/>
      <c r="F55" s="39"/>
      <c r="G55" s="42"/>
      <c r="I55" s="5"/>
    </row>
    <row r="56" spans="2:10" x14ac:dyDescent="0.25">
      <c r="B56" s="39"/>
      <c r="C56" s="39"/>
      <c r="D56" s="39"/>
      <c r="E56" s="39"/>
      <c r="F56" s="39"/>
      <c r="G56" s="42"/>
    </row>
    <row r="57" spans="2:10" x14ac:dyDescent="0.25">
      <c r="B57" s="39"/>
      <c r="C57" s="39"/>
      <c r="D57" s="39"/>
      <c r="E57" s="39"/>
      <c r="F57" s="39"/>
      <c r="G57" s="42"/>
    </row>
    <row r="58" spans="2:10" x14ac:dyDescent="0.25">
      <c r="B58" s="39"/>
      <c r="C58" s="39"/>
      <c r="D58" s="39"/>
      <c r="E58" s="39"/>
      <c r="F58" s="39"/>
      <c r="G58" s="42"/>
    </row>
    <row r="59" spans="2:10" x14ac:dyDescent="0.25">
      <c r="B59" s="39"/>
      <c r="C59" s="39"/>
      <c r="D59" s="39"/>
      <c r="E59" s="39"/>
      <c r="F59" s="39"/>
      <c r="G59" s="42"/>
    </row>
    <row r="60" spans="2:10" x14ac:dyDescent="0.25">
      <c r="B60" s="39"/>
      <c r="C60" s="39"/>
      <c r="D60" s="42"/>
      <c r="E60" s="39"/>
      <c r="F60" s="39"/>
      <c r="G60" s="42"/>
    </row>
    <row r="61" spans="2:10" x14ac:dyDescent="0.25">
      <c r="B61" s="39"/>
      <c r="C61" s="39"/>
      <c r="D61" s="39"/>
      <c r="E61" s="39"/>
      <c r="F61" s="39"/>
      <c r="G61" s="42"/>
    </row>
    <row r="62" spans="2:10" x14ac:dyDescent="0.25">
      <c r="B62" s="39"/>
      <c r="C62" s="39"/>
      <c r="D62" s="39"/>
      <c r="E62" s="39"/>
      <c r="F62" s="39"/>
      <c r="G62" s="42"/>
    </row>
    <row r="63" spans="2:10" x14ac:dyDescent="0.25">
      <c r="B63" s="39"/>
      <c r="C63" s="39"/>
      <c r="D63" s="39"/>
      <c r="E63" s="39"/>
      <c r="F63" s="39"/>
      <c r="G63" s="42"/>
    </row>
    <row r="64" spans="2:10" x14ac:dyDescent="0.25">
      <c r="B64" s="39"/>
      <c r="C64" s="72"/>
      <c r="D64" s="39"/>
      <c r="E64" s="72"/>
      <c r="F64" s="39"/>
      <c r="G64" s="73"/>
    </row>
    <row r="65" spans="2:7" x14ac:dyDescent="0.25">
      <c r="B65" s="39"/>
      <c r="C65" s="39"/>
      <c r="D65" s="39"/>
      <c r="E65" s="39"/>
      <c r="F65" s="39"/>
      <c r="G65" s="42"/>
    </row>
    <row r="66" spans="2:7" x14ac:dyDescent="0.25">
      <c r="B66" s="39"/>
      <c r="C66" s="39"/>
      <c r="D66" s="39"/>
      <c r="E66" s="39"/>
      <c r="F66" s="39"/>
      <c r="G66" s="42"/>
    </row>
    <row r="67" spans="2:7" x14ac:dyDescent="0.25">
      <c r="B67" s="39"/>
      <c r="C67" s="39"/>
      <c r="D67" s="39"/>
      <c r="E67" s="39"/>
      <c r="F67" s="39"/>
      <c r="G67" s="42"/>
    </row>
    <row r="68" spans="2:7" x14ac:dyDescent="0.25">
      <c r="B68" s="39"/>
      <c r="C68" s="39"/>
      <c r="D68" s="39"/>
      <c r="E68" s="39"/>
      <c r="F68" s="39"/>
      <c r="G68" s="42"/>
    </row>
    <row r="69" spans="2:7" x14ac:dyDescent="0.25">
      <c r="B69" s="39"/>
      <c r="C69" s="39"/>
      <c r="D69" s="39"/>
      <c r="E69" s="39"/>
      <c r="F69" s="39"/>
      <c r="G69" s="42"/>
    </row>
    <row r="70" spans="2:7" x14ac:dyDescent="0.25">
      <c r="B70" s="39"/>
      <c r="C70" s="39"/>
      <c r="D70" s="39"/>
      <c r="E70" s="39"/>
      <c r="F70" s="39"/>
      <c r="G70" s="42"/>
    </row>
    <row r="71" spans="2:7" x14ac:dyDescent="0.25">
      <c r="B71" s="39"/>
      <c r="C71" s="39"/>
      <c r="D71" s="39"/>
      <c r="E71" s="39"/>
      <c r="F71" s="39"/>
      <c r="G71" s="42"/>
    </row>
    <row r="72" spans="2:7" x14ac:dyDescent="0.25">
      <c r="B72" s="39"/>
      <c r="C72" s="39"/>
      <c r="D72" s="42"/>
      <c r="E72" s="39"/>
      <c r="F72" s="39"/>
      <c r="G72" s="42"/>
    </row>
    <row r="73" spans="2:7" x14ac:dyDescent="0.25">
      <c r="B73" s="39"/>
      <c r="C73" s="39"/>
      <c r="D73" s="39"/>
      <c r="E73" s="39"/>
      <c r="F73" s="39"/>
      <c r="G73" s="42"/>
    </row>
    <row r="74" spans="2:7" x14ac:dyDescent="0.25">
      <c r="B74" s="39"/>
      <c r="C74" s="39"/>
      <c r="D74" s="39"/>
      <c r="E74" s="39"/>
      <c r="F74" s="39"/>
      <c r="G74" s="42"/>
    </row>
    <row r="75" spans="2:7" x14ac:dyDescent="0.25">
      <c r="B75" s="39"/>
      <c r="C75" s="39"/>
      <c r="D75" s="39"/>
      <c r="E75" s="39"/>
      <c r="F75" s="39"/>
      <c r="G75" s="42"/>
    </row>
    <row r="76" spans="2:7" x14ac:dyDescent="0.25">
      <c r="B76" s="39"/>
      <c r="C76" s="39"/>
      <c r="D76" s="39"/>
      <c r="E76" s="39"/>
      <c r="F76" s="39"/>
      <c r="G76" s="115"/>
    </row>
    <row r="77" spans="2:7" x14ac:dyDescent="0.25">
      <c r="B77" s="39"/>
      <c r="C77" s="39"/>
      <c r="D77" s="39"/>
      <c r="E77" s="39"/>
      <c r="F77" s="39"/>
      <c r="G77" s="42"/>
    </row>
    <row r="78" spans="2:7" x14ac:dyDescent="0.25">
      <c r="B78" s="39"/>
      <c r="C78" s="39"/>
      <c r="D78" s="39"/>
      <c r="E78" s="39"/>
      <c r="F78" s="39"/>
      <c r="G78" s="42"/>
    </row>
    <row r="79" spans="2:7" x14ac:dyDescent="0.25">
      <c r="B79" s="39"/>
      <c r="C79" s="39"/>
      <c r="D79" s="39"/>
      <c r="E79" s="39"/>
      <c r="F79" s="39"/>
      <c r="G79" s="42"/>
    </row>
    <row r="80" spans="2:7" x14ac:dyDescent="0.25">
      <c r="B80" s="39"/>
      <c r="C80" s="39"/>
      <c r="D80" s="39"/>
      <c r="E80" s="39"/>
      <c r="F80" s="39"/>
      <c r="G80" s="42"/>
    </row>
    <row r="81" spans="2:7" x14ac:dyDescent="0.25">
      <c r="B81" s="39"/>
      <c r="C81" s="39"/>
      <c r="D81" s="39"/>
      <c r="E81" s="39"/>
      <c r="F81" s="39"/>
      <c r="G81" s="42"/>
    </row>
    <row r="82" spans="2:7" x14ac:dyDescent="0.25">
      <c r="B82" s="39"/>
      <c r="C82" s="39"/>
      <c r="D82" s="39"/>
      <c r="E82" s="39"/>
      <c r="F82" s="39"/>
      <c r="G82" s="42"/>
    </row>
    <row r="83" spans="2:7" x14ac:dyDescent="0.25">
      <c r="B83" s="39"/>
      <c r="C83" s="39"/>
      <c r="D83" s="39"/>
      <c r="E83" s="39"/>
      <c r="F83" s="39"/>
      <c r="G83" s="42"/>
    </row>
    <row r="84" spans="2:7" x14ac:dyDescent="0.25">
      <c r="B84" s="39"/>
      <c r="C84" s="39"/>
      <c r="D84" s="39"/>
      <c r="E84" s="39"/>
      <c r="F84" s="39"/>
      <c r="G84" s="42"/>
    </row>
    <row r="85" spans="2:7" x14ac:dyDescent="0.25">
      <c r="B85" s="39"/>
      <c r="C85" s="39"/>
      <c r="D85" s="39"/>
      <c r="E85" s="39"/>
      <c r="F85" s="39"/>
      <c r="G85" s="42"/>
    </row>
    <row r="86" spans="2:7" x14ac:dyDescent="0.25">
      <c r="B86" s="39"/>
      <c r="C86" s="39"/>
      <c r="D86" s="39"/>
      <c r="E86" s="39"/>
      <c r="F86" s="39"/>
      <c r="G86" s="42"/>
    </row>
    <row r="87" spans="2:7" x14ac:dyDescent="0.25">
      <c r="B87" s="39"/>
      <c r="C87" s="39"/>
      <c r="D87" s="39"/>
      <c r="E87" s="39"/>
      <c r="F87" s="39"/>
      <c r="G87" s="42"/>
    </row>
    <row r="88" spans="2:7" x14ac:dyDescent="0.25">
      <c r="B88" s="39"/>
      <c r="C88" s="39"/>
      <c r="D88" s="39"/>
      <c r="E88" s="39"/>
      <c r="F88" s="39"/>
      <c r="G88" s="42"/>
    </row>
    <row r="89" spans="2:7" x14ac:dyDescent="0.25">
      <c r="B89" s="39"/>
      <c r="C89" s="39"/>
      <c r="D89" s="39"/>
      <c r="E89" s="39"/>
      <c r="F89" s="39"/>
      <c r="G89" s="42"/>
    </row>
    <row r="90" spans="2:7" x14ac:dyDescent="0.25">
      <c r="B90" s="39"/>
      <c r="C90" s="39"/>
      <c r="D90" s="39"/>
      <c r="E90" s="39"/>
      <c r="F90" s="39"/>
      <c r="G90" s="42"/>
    </row>
    <row r="91" spans="2:7" ht="15.75" thickBot="1" x14ac:dyDescent="0.3">
      <c r="B91" s="150"/>
      <c r="C91" s="150"/>
      <c r="D91" s="150"/>
      <c r="E91" s="150"/>
      <c r="F91" s="150"/>
      <c r="G91" s="151">
        <f>SUM(August[Cost])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81"/>
  <sheetViews>
    <sheetView zoomScale="90" zoomScaleNormal="90" workbookViewId="0">
      <pane ySplit="3" topLeftCell="A4" activePane="bottomLeft" state="frozen"/>
      <selection pane="bottomLeft" activeCell="J18" sqref="J18"/>
    </sheetView>
  </sheetViews>
  <sheetFormatPr defaultRowHeight="15" x14ac:dyDescent="0.25"/>
  <cols>
    <col min="2" max="2" width="12" bestFit="1" customWidth="1"/>
    <col min="3" max="3" width="9.5703125" bestFit="1" customWidth="1"/>
    <col min="4" max="4" width="13.28515625" bestFit="1" customWidth="1"/>
    <col min="5" max="5" width="20.7109375" customWidth="1"/>
    <col min="6" max="6" width="25" bestFit="1" customWidth="1"/>
    <col min="7" max="7" width="12.7109375" bestFit="1" customWidth="1"/>
    <col min="10" max="10" width="11.5703125" customWidth="1"/>
    <col min="11" max="11" width="10.85546875" customWidth="1"/>
    <col min="12" max="12" width="14.140625" customWidth="1"/>
  </cols>
  <sheetData>
    <row r="1" spans="2:16" ht="20.25" thickBot="1" x14ac:dyDescent="0.3">
      <c r="B1" s="244" t="s">
        <v>8</v>
      </c>
      <c r="C1" s="244"/>
      <c r="D1" s="244"/>
      <c r="E1" s="244"/>
      <c r="F1" s="244"/>
      <c r="G1" s="244"/>
    </row>
    <row r="2" spans="2:16" ht="15.75" thickTop="1" x14ac:dyDescent="0.25">
      <c r="B2" s="99"/>
      <c r="C2" s="99"/>
      <c r="D2" s="99"/>
      <c r="E2" s="99"/>
      <c r="F2" s="99"/>
      <c r="G2" s="99"/>
    </row>
    <row r="3" spans="2:1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99"/>
    </row>
    <row r="4" spans="2:16" x14ac:dyDescent="0.25">
      <c r="B4" s="72"/>
      <c r="C4" s="72"/>
      <c r="D4" s="72"/>
      <c r="E4" s="72"/>
      <c r="F4" s="72"/>
      <c r="G4" s="81"/>
      <c r="L4" s="5"/>
    </row>
    <row r="5" spans="2:16" x14ac:dyDescent="0.25">
      <c r="B5" s="72"/>
      <c r="C5" s="72"/>
      <c r="D5" s="72"/>
      <c r="E5" s="72"/>
      <c r="F5" s="72"/>
      <c r="G5" s="121"/>
      <c r="K5" s="99"/>
      <c r="L5" s="5"/>
      <c r="P5" s="5"/>
    </row>
    <row r="6" spans="2:16" x14ac:dyDescent="0.25">
      <c r="B6" s="114"/>
      <c r="C6" s="114"/>
      <c r="D6" s="114"/>
      <c r="E6" s="114"/>
      <c r="F6" s="114"/>
      <c r="G6" s="116"/>
    </row>
    <row r="7" spans="2:16" x14ac:dyDescent="0.25">
      <c r="B7" s="118"/>
      <c r="C7" s="118"/>
      <c r="D7" s="118"/>
      <c r="E7" s="118"/>
      <c r="F7" s="118"/>
      <c r="G7" s="119"/>
    </row>
    <row r="8" spans="2:16" x14ac:dyDescent="0.25">
      <c r="B8" s="72"/>
      <c r="C8" s="72"/>
      <c r="D8" s="72"/>
      <c r="E8" s="72"/>
      <c r="F8" s="72"/>
      <c r="G8" s="81"/>
    </row>
    <row r="9" spans="2:16" x14ac:dyDescent="0.25">
      <c r="B9" s="118"/>
      <c r="C9" s="118"/>
      <c r="D9" s="118"/>
      <c r="E9" s="118"/>
      <c r="F9" s="118"/>
      <c r="G9" s="119"/>
      <c r="K9" s="67"/>
    </row>
    <row r="10" spans="2:16" x14ac:dyDescent="0.25">
      <c r="B10" s="117"/>
      <c r="C10" s="118"/>
      <c r="D10" s="117"/>
      <c r="E10" s="118"/>
      <c r="F10" s="118"/>
      <c r="G10" s="119"/>
    </row>
    <row r="11" spans="2:16" x14ac:dyDescent="0.25">
      <c r="B11" s="117"/>
      <c r="C11" s="118"/>
      <c r="D11" s="117"/>
      <c r="E11" s="118"/>
      <c r="F11" s="118"/>
      <c r="G11" s="119"/>
    </row>
    <row r="12" spans="2:16" x14ac:dyDescent="0.25">
      <c r="B12" s="117"/>
      <c r="C12" s="118"/>
      <c r="D12" s="117"/>
      <c r="E12" s="118"/>
      <c r="F12" s="118"/>
      <c r="G12" s="119"/>
    </row>
    <row r="13" spans="2:16" x14ac:dyDescent="0.25">
      <c r="B13" s="74"/>
      <c r="C13" s="72"/>
      <c r="D13" s="72"/>
      <c r="E13" s="72"/>
      <c r="F13" s="72"/>
      <c r="G13" s="81"/>
    </row>
    <row r="14" spans="2:16" x14ac:dyDescent="0.25">
      <c r="B14" s="117"/>
      <c r="C14" s="118"/>
      <c r="D14" s="118"/>
      <c r="E14" s="118"/>
      <c r="F14" s="118"/>
      <c r="G14" s="119"/>
      <c r="L14" s="65"/>
    </row>
    <row r="15" spans="2:16" x14ac:dyDescent="0.25">
      <c r="B15" s="117"/>
      <c r="C15" s="118"/>
      <c r="D15" s="118"/>
      <c r="E15" s="118"/>
      <c r="F15" s="118"/>
      <c r="G15" s="119"/>
    </row>
    <row r="16" spans="2:16" x14ac:dyDescent="0.25">
      <c r="B16" s="118"/>
      <c r="C16" s="118"/>
      <c r="D16" s="118"/>
      <c r="E16" s="118"/>
      <c r="F16" s="118"/>
      <c r="G16" s="119"/>
      <c r="L16" s="65"/>
    </row>
    <row r="17" spans="2:13" x14ac:dyDescent="0.25">
      <c r="B17" s="117"/>
      <c r="C17" s="118"/>
      <c r="D17" s="118"/>
      <c r="E17" s="118"/>
      <c r="F17" s="118"/>
      <c r="G17" s="119"/>
    </row>
    <row r="18" spans="2:13" x14ac:dyDescent="0.25">
      <c r="B18" s="118"/>
      <c r="C18" s="118"/>
      <c r="D18" s="118"/>
      <c r="E18" s="118"/>
      <c r="F18" s="118"/>
      <c r="G18" s="119"/>
      <c r="L18" s="5"/>
      <c r="M18" s="65"/>
    </row>
    <row r="19" spans="2:13" x14ac:dyDescent="0.25">
      <c r="B19" s="118"/>
      <c r="C19" s="118"/>
      <c r="D19" s="118"/>
      <c r="E19" s="118"/>
      <c r="F19" s="118"/>
      <c r="G19" s="119"/>
      <c r="L19" s="112"/>
      <c r="M19" s="112"/>
    </row>
    <row r="20" spans="2:13" x14ac:dyDescent="0.25">
      <c r="B20" s="117"/>
      <c r="C20" s="118"/>
      <c r="D20" s="118"/>
      <c r="E20" s="118"/>
      <c r="F20" s="118"/>
      <c r="G20" s="119"/>
      <c r="L20" s="9"/>
      <c r="M20" s="112"/>
    </row>
    <row r="21" spans="2:13" x14ac:dyDescent="0.25">
      <c r="B21" s="117"/>
      <c r="C21" s="118"/>
      <c r="D21" s="118"/>
      <c r="E21" s="118"/>
      <c r="F21" s="118"/>
      <c r="G21" s="119"/>
      <c r="L21" s="112"/>
      <c r="M21" s="113"/>
    </row>
    <row r="22" spans="2:13" x14ac:dyDescent="0.25">
      <c r="B22" s="74"/>
      <c r="C22" s="72"/>
      <c r="D22" s="72"/>
      <c r="E22" s="72"/>
      <c r="F22" s="72"/>
      <c r="G22" s="81"/>
      <c r="L22" s="9"/>
      <c r="M22" s="9"/>
    </row>
    <row r="23" spans="2:13" x14ac:dyDescent="0.25">
      <c r="B23" s="117"/>
      <c r="C23" s="118"/>
      <c r="D23" s="118"/>
      <c r="E23" s="118"/>
      <c r="F23" s="118"/>
      <c r="G23" s="119"/>
      <c r="L23" s="9"/>
      <c r="M23" s="113"/>
    </row>
    <row r="24" spans="2:13" x14ac:dyDescent="0.25">
      <c r="B24" s="74"/>
      <c r="C24" s="72"/>
      <c r="D24" s="72"/>
      <c r="E24" s="72"/>
      <c r="F24" s="72"/>
      <c r="G24" s="81"/>
    </row>
    <row r="25" spans="2:13" x14ac:dyDescent="0.25">
      <c r="B25" s="72"/>
      <c r="C25" s="72"/>
      <c r="D25" s="72"/>
      <c r="E25" s="72"/>
      <c r="F25" s="72"/>
      <c r="G25" s="81"/>
    </row>
    <row r="26" spans="2:13" x14ac:dyDescent="0.25">
      <c r="B26" s="74"/>
      <c r="C26" s="72"/>
      <c r="D26" s="72"/>
      <c r="E26" s="72"/>
      <c r="F26" s="72"/>
      <c r="G26" s="81"/>
    </row>
    <row r="27" spans="2:13" x14ac:dyDescent="0.25">
      <c r="B27" s="117"/>
      <c r="C27" s="118"/>
      <c r="D27" s="118"/>
      <c r="E27" s="118"/>
      <c r="F27" s="118"/>
      <c r="G27" s="119"/>
    </row>
    <row r="28" spans="2:13" x14ac:dyDescent="0.25">
      <c r="B28" s="72"/>
      <c r="C28" s="72"/>
      <c r="D28" s="72"/>
      <c r="E28" s="72"/>
      <c r="F28" s="72"/>
      <c r="G28" s="81"/>
    </row>
    <row r="29" spans="2:13" x14ac:dyDescent="0.25">
      <c r="B29" s="72"/>
      <c r="C29" s="72"/>
      <c r="D29" s="72"/>
      <c r="E29" s="72"/>
      <c r="F29" s="72"/>
      <c r="G29" s="81"/>
    </row>
    <row r="30" spans="2:13" x14ac:dyDescent="0.25">
      <c r="B30" s="72"/>
      <c r="C30" s="72"/>
      <c r="D30" s="72"/>
      <c r="E30" s="72"/>
      <c r="F30" s="72"/>
      <c r="G30" s="81"/>
    </row>
    <row r="31" spans="2:13" x14ac:dyDescent="0.25">
      <c r="B31" s="72"/>
      <c r="C31" s="72"/>
      <c r="D31" s="72"/>
      <c r="E31" s="72"/>
      <c r="F31" s="72"/>
      <c r="G31" s="81"/>
    </row>
    <row r="32" spans="2:13" x14ac:dyDescent="0.25">
      <c r="B32" s="72"/>
      <c r="C32" s="72"/>
      <c r="D32" s="72"/>
      <c r="E32" s="72"/>
      <c r="F32" s="72"/>
      <c r="G32" s="81"/>
    </row>
    <row r="33" spans="2:7" x14ac:dyDescent="0.25">
      <c r="B33" s="72"/>
      <c r="C33" s="72"/>
      <c r="D33" s="72"/>
      <c r="E33" s="72"/>
      <c r="F33" s="72"/>
      <c r="G33" s="81"/>
    </row>
    <row r="34" spans="2:7" x14ac:dyDescent="0.25">
      <c r="B34" s="74"/>
      <c r="C34" s="72"/>
      <c r="D34" s="72"/>
      <c r="E34" s="72"/>
      <c r="F34" s="72"/>
      <c r="G34" s="81"/>
    </row>
    <row r="35" spans="2:7" x14ac:dyDescent="0.25">
      <c r="B35" s="72"/>
      <c r="C35" s="72"/>
      <c r="D35" s="72"/>
      <c r="E35" s="72"/>
      <c r="F35" s="72"/>
      <c r="G35" s="81"/>
    </row>
    <row r="36" spans="2:7" x14ac:dyDescent="0.25">
      <c r="B36" s="74"/>
      <c r="C36" s="72"/>
      <c r="D36" s="72"/>
      <c r="E36" s="72"/>
      <c r="F36" s="72"/>
      <c r="G36" s="81"/>
    </row>
    <row r="37" spans="2:7" x14ac:dyDescent="0.25">
      <c r="B37" s="72"/>
      <c r="C37" s="72"/>
      <c r="D37" s="72"/>
      <c r="E37" s="72"/>
      <c r="F37" s="72"/>
      <c r="G37" s="81"/>
    </row>
    <row r="38" spans="2:7" x14ac:dyDescent="0.25">
      <c r="B38" s="72"/>
      <c r="C38" s="72"/>
      <c r="D38" s="72"/>
      <c r="E38" s="72"/>
      <c r="F38" s="72"/>
      <c r="G38" s="81"/>
    </row>
    <row r="39" spans="2:7" x14ac:dyDescent="0.25">
      <c r="B39" s="72"/>
      <c r="C39" s="72"/>
      <c r="D39" s="72"/>
      <c r="E39" s="72"/>
      <c r="F39" s="72"/>
      <c r="G39" s="81"/>
    </row>
    <row r="40" spans="2:7" x14ac:dyDescent="0.25">
      <c r="B40" s="72"/>
      <c r="C40" s="72"/>
      <c r="D40" s="72"/>
      <c r="E40" s="72"/>
      <c r="F40" s="72"/>
      <c r="G40" s="81"/>
    </row>
    <row r="41" spans="2:7" x14ac:dyDescent="0.25">
      <c r="B41" s="72"/>
      <c r="C41" s="14"/>
      <c r="D41" s="72"/>
      <c r="E41" s="14"/>
      <c r="F41" s="14"/>
      <c r="G41" s="125"/>
    </row>
    <row r="42" spans="2:7" x14ac:dyDescent="0.25">
      <c r="B42" s="72"/>
      <c r="C42" s="14"/>
      <c r="D42" s="72"/>
      <c r="E42" s="14"/>
      <c r="F42" s="72"/>
      <c r="G42" s="115"/>
    </row>
    <row r="43" spans="2:7" x14ac:dyDescent="0.25">
      <c r="B43" s="72"/>
      <c r="C43" s="14"/>
      <c r="D43" s="72"/>
      <c r="E43" s="14"/>
      <c r="F43" s="72"/>
      <c r="G43" s="115"/>
    </row>
    <row r="44" spans="2:7" x14ac:dyDescent="0.25">
      <c r="B44" s="72"/>
      <c r="C44" s="14"/>
      <c r="D44" s="124"/>
      <c r="E44" s="14"/>
      <c r="F44" s="14"/>
      <c r="G44" s="126"/>
    </row>
    <row r="45" spans="2:7" x14ac:dyDescent="0.25">
      <c r="B45" s="72"/>
      <c r="C45" s="14"/>
      <c r="D45" s="72"/>
      <c r="E45" s="14"/>
      <c r="F45" s="72"/>
      <c r="G45" s="115"/>
    </row>
    <row r="46" spans="2:7" x14ac:dyDescent="0.25">
      <c r="B46" s="72"/>
      <c r="C46" s="14"/>
      <c r="D46" s="72"/>
      <c r="E46" s="14"/>
      <c r="F46" s="72"/>
      <c r="G46" s="115"/>
    </row>
    <row r="47" spans="2:7" x14ac:dyDescent="0.25">
      <c r="B47" s="72"/>
      <c r="C47" s="14"/>
      <c r="D47" s="72"/>
      <c r="E47" s="14"/>
      <c r="F47" s="14"/>
      <c r="G47" s="125"/>
    </row>
    <row r="48" spans="2:7" x14ac:dyDescent="0.25">
      <c r="B48" s="72"/>
      <c r="C48" s="14"/>
      <c r="D48" s="72"/>
      <c r="E48" s="14"/>
      <c r="F48" s="72"/>
      <c r="G48" s="115"/>
    </row>
    <row r="49" spans="2:10" x14ac:dyDescent="0.25">
      <c r="B49" s="72"/>
      <c r="C49" s="14"/>
      <c r="D49" s="72"/>
      <c r="E49" s="14"/>
      <c r="F49" s="72"/>
      <c r="G49" s="115"/>
      <c r="J49" s="5"/>
    </row>
    <row r="50" spans="2:10" x14ac:dyDescent="0.25">
      <c r="B50" s="72"/>
      <c r="C50" s="14"/>
      <c r="D50" s="72"/>
      <c r="E50" s="14"/>
      <c r="F50" s="14"/>
      <c r="G50" s="115"/>
    </row>
    <row r="51" spans="2:10" x14ac:dyDescent="0.25">
      <c r="B51" s="72"/>
      <c r="C51" s="14"/>
      <c r="D51" s="72"/>
      <c r="E51" s="14"/>
      <c r="F51" s="72"/>
      <c r="G51" s="115"/>
      <c r="J51" s="65"/>
    </row>
    <row r="52" spans="2:10" x14ac:dyDescent="0.25">
      <c r="B52" s="72"/>
      <c r="C52" s="14"/>
      <c r="D52" s="72"/>
      <c r="E52" s="14"/>
      <c r="F52" s="72"/>
      <c r="G52" s="115"/>
    </row>
    <row r="53" spans="2:10" x14ac:dyDescent="0.25">
      <c r="B53" s="72"/>
      <c r="C53" s="14"/>
      <c r="D53" s="72"/>
      <c r="E53" s="14"/>
      <c r="F53" s="72"/>
      <c r="G53" s="115"/>
    </row>
    <row r="54" spans="2:10" x14ac:dyDescent="0.25">
      <c r="B54" s="72"/>
      <c r="C54" s="14"/>
      <c r="D54" s="72"/>
      <c r="E54" s="14"/>
      <c r="F54" s="14"/>
      <c r="G54" s="125"/>
    </row>
    <row r="55" spans="2:10" x14ac:dyDescent="0.25">
      <c r="B55" s="72"/>
      <c r="C55" s="72"/>
      <c r="D55" s="72"/>
      <c r="E55" s="14"/>
      <c r="F55" s="72"/>
      <c r="G55" s="115"/>
    </row>
    <row r="56" spans="2:10" x14ac:dyDescent="0.25">
      <c r="B56" s="72"/>
      <c r="C56" s="72"/>
      <c r="D56" s="72"/>
      <c r="E56" s="14"/>
      <c r="F56" s="72"/>
      <c r="G56" s="115"/>
      <c r="J56" s="72">
        <v>215</v>
      </c>
    </row>
    <row r="57" spans="2:10" x14ac:dyDescent="0.25">
      <c r="B57" s="72"/>
      <c r="C57" s="72"/>
      <c r="D57" s="72"/>
      <c r="E57" s="14"/>
      <c r="F57" s="72"/>
      <c r="G57" s="115"/>
      <c r="J57" s="72">
        <v>120</v>
      </c>
    </row>
    <row r="58" spans="2:10" x14ac:dyDescent="0.25">
      <c r="B58" s="72"/>
      <c r="C58" s="72"/>
      <c r="D58" s="14"/>
      <c r="E58" s="14"/>
      <c r="F58" s="14"/>
      <c r="G58" s="158"/>
      <c r="J58" s="81">
        <f>SUM(J56:J57)</f>
        <v>335</v>
      </c>
    </row>
    <row r="59" spans="2:10" x14ac:dyDescent="0.25">
      <c r="B59" s="72"/>
      <c r="C59" s="14"/>
      <c r="D59" s="14"/>
      <c r="E59" s="14"/>
      <c r="F59" s="14"/>
      <c r="G59" s="158"/>
    </row>
    <row r="60" spans="2:10" x14ac:dyDescent="0.25">
      <c r="B60" s="72"/>
      <c r="C60" s="14"/>
      <c r="D60" s="14"/>
      <c r="E60" s="14"/>
      <c r="F60" s="14"/>
      <c r="G60" s="158"/>
    </row>
    <row r="61" spans="2:10" x14ac:dyDescent="0.25">
      <c r="B61" s="72"/>
      <c r="C61" s="14"/>
      <c r="D61" s="72"/>
      <c r="E61" s="14"/>
      <c r="F61" s="72"/>
      <c r="G61" s="158"/>
    </row>
    <row r="62" spans="2:10" x14ac:dyDescent="0.25">
      <c r="B62" s="72"/>
      <c r="C62" s="72"/>
      <c r="D62" s="72"/>
      <c r="E62" s="72"/>
      <c r="F62" s="72"/>
      <c r="G62" s="81"/>
    </row>
    <row r="63" spans="2:10" x14ac:dyDescent="0.25">
      <c r="B63" s="72"/>
      <c r="C63" s="72"/>
      <c r="D63" s="72"/>
      <c r="E63" s="72"/>
      <c r="F63" s="72"/>
      <c r="G63" s="81"/>
    </row>
    <row r="64" spans="2:10" x14ac:dyDescent="0.25">
      <c r="B64" s="72"/>
      <c r="C64" s="72"/>
      <c r="D64" s="72"/>
      <c r="E64" s="14"/>
      <c r="F64" s="72"/>
      <c r="G64" s="115"/>
    </row>
    <row r="65" spans="2:7" x14ac:dyDescent="0.25">
      <c r="B65" s="72"/>
      <c r="C65" s="72"/>
      <c r="D65" s="72"/>
      <c r="E65" s="72"/>
      <c r="F65" s="72"/>
      <c r="G65" s="81"/>
    </row>
    <row r="66" spans="2:7" x14ac:dyDescent="0.25">
      <c r="B66" s="72"/>
      <c r="C66" s="72"/>
      <c r="D66" s="72"/>
      <c r="E66" s="14"/>
      <c r="F66" s="72"/>
      <c r="G66" s="115"/>
    </row>
    <row r="67" spans="2:7" x14ac:dyDescent="0.25">
      <c r="B67" s="72"/>
      <c r="C67" s="72"/>
      <c r="D67" s="72"/>
      <c r="E67" s="14"/>
      <c r="F67" s="72"/>
      <c r="G67" s="115"/>
    </row>
    <row r="68" spans="2:7" x14ac:dyDescent="0.25">
      <c r="B68" s="14"/>
      <c r="C68" s="14"/>
      <c r="D68" s="72"/>
      <c r="E68" s="14"/>
      <c r="F68" s="14"/>
      <c r="G68" s="127"/>
    </row>
    <row r="69" spans="2:7" x14ac:dyDescent="0.25">
      <c r="B69" s="14"/>
      <c r="C69" s="14"/>
      <c r="D69" s="72"/>
      <c r="E69" s="54"/>
      <c r="F69" s="14"/>
      <c r="G69" s="115"/>
    </row>
    <row r="70" spans="2:7" x14ac:dyDescent="0.25">
      <c r="B70" s="14"/>
      <c r="C70" s="14"/>
      <c r="D70" s="72"/>
      <c r="E70" s="14"/>
      <c r="F70" s="14"/>
      <c r="G70" s="115"/>
    </row>
    <row r="71" spans="2:7" x14ac:dyDescent="0.25">
      <c r="B71" s="14"/>
      <c r="C71" s="14"/>
      <c r="D71" s="72"/>
      <c r="E71" s="14"/>
      <c r="F71" s="14"/>
      <c r="G71" s="115"/>
    </row>
    <row r="72" spans="2:7" x14ac:dyDescent="0.25">
      <c r="B72" s="14"/>
      <c r="C72" s="14"/>
      <c r="D72" s="72"/>
      <c r="E72" s="14"/>
      <c r="F72" s="14"/>
      <c r="G72" s="115"/>
    </row>
    <row r="73" spans="2:7" x14ac:dyDescent="0.25">
      <c r="B73" s="14"/>
      <c r="C73" s="14"/>
      <c r="D73" s="72"/>
      <c r="E73" s="14"/>
      <c r="F73" s="14"/>
      <c r="G73" s="115"/>
    </row>
    <row r="74" spans="2:7" x14ac:dyDescent="0.25">
      <c r="D74" s="72"/>
    </row>
    <row r="75" spans="2:7" x14ac:dyDescent="0.25">
      <c r="B75" s="14"/>
      <c r="C75" s="14"/>
      <c r="D75" s="72"/>
      <c r="E75" s="14"/>
      <c r="F75" s="14"/>
      <c r="G75" s="115"/>
    </row>
    <row r="76" spans="2:7" x14ac:dyDescent="0.25">
      <c r="B76" s="107"/>
      <c r="C76" s="107"/>
      <c r="D76" s="72"/>
      <c r="E76" s="107"/>
      <c r="F76" s="107"/>
      <c r="G76" s="128"/>
    </row>
    <row r="77" spans="2:7" x14ac:dyDescent="0.25">
      <c r="B77" s="14"/>
      <c r="C77" s="14"/>
      <c r="D77" s="72"/>
      <c r="E77" s="14"/>
      <c r="F77" s="14"/>
      <c r="G77" s="4"/>
    </row>
    <row r="78" spans="2:7" x14ac:dyDescent="0.25">
      <c r="B78" s="14"/>
      <c r="C78" s="14"/>
      <c r="D78" s="72"/>
      <c r="E78" s="14"/>
      <c r="F78" s="14"/>
      <c r="G78" s="4"/>
    </row>
    <row r="79" spans="2:7" x14ac:dyDescent="0.25">
      <c r="B79" s="14"/>
      <c r="C79" s="14"/>
      <c r="D79" s="72"/>
      <c r="E79" s="14"/>
      <c r="F79" s="14"/>
      <c r="G79" s="4"/>
    </row>
    <row r="80" spans="2:7" x14ac:dyDescent="0.25">
      <c r="B80" s="14"/>
      <c r="C80" s="14"/>
      <c r="D80" s="72"/>
      <c r="E80" s="14"/>
      <c r="F80" s="14"/>
      <c r="G80" s="4"/>
    </row>
    <row r="81" spans="2:7" ht="15.75" thickBot="1" x14ac:dyDescent="0.3">
      <c r="B81" s="178"/>
      <c r="C81" s="178"/>
      <c r="D81" s="178"/>
      <c r="E81" s="178"/>
      <c r="F81" s="178"/>
      <c r="G81" s="179">
        <f>SUM(September[Cost])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P72"/>
  <sheetViews>
    <sheetView zoomScale="90" zoomScaleNormal="90" workbookViewId="0">
      <selection activeCell="G4" sqref="B4:G4"/>
    </sheetView>
  </sheetViews>
  <sheetFormatPr defaultRowHeight="15" x14ac:dyDescent="0.25"/>
  <cols>
    <col min="2" max="2" width="11.85546875" bestFit="1" customWidth="1"/>
    <col min="3" max="3" width="10.5703125" customWidth="1"/>
    <col min="4" max="4" width="13.28515625" bestFit="1" customWidth="1"/>
    <col min="5" max="5" width="18.28515625" bestFit="1" customWidth="1"/>
    <col min="6" max="6" width="25" bestFit="1" customWidth="1"/>
    <col min="7" max="7" width="12.7109375" bestFit="1" customWidth="1"/>
    <col min="11" max="11" width="16.28515625" bestFit="1" customWidth="1"/>
    <col min="12" max="12" width="10.140625" bestFit="1" customWidth="1"/>
  </cols>
  <sheetData>
    <row r="1" spans="2:16" ht="20.25" thickBot="1" x14ac:dyDescent="0.3">
      <c r="B1" s="244" t="s">
        <v>9</v>
      </c>
      <c r="C1" s="244"/>
      <c r="D1" s="244"/>
      <c r="E1" s="244"/>
      <c r="F1" s="244"/>
      <c r="G1" s="244"/>
    </row>
    <row r="2" spans="2:16" ht="15.75" thickTop="1" x14ac:dyDescent="0.25">
      <c r="B2" s="100"/>
      <c r="C2" s="100"/>
      <c r="D2" s="100"/>
      <c r="E2" s="100"/>
      <c r="F2" s="100"/>
      <c r="G2" s="100"/>
    </row>
    <row r="3" spans="2:1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100"/>
    </row>
    <row r="4" spans="2:16" x14ac:dyDescent="0.25">
      <c r="B4" s="38"/>
      <c r="C4" s="39"/>
      <c r="D4" s="39"/>
      <c r="E4" s="39"/>
      <c r="F4" s="39"/>
      <c r="G4" s="42"/>
      <c r="L4" s="5"/>
    </row>
    <row r="5" spans="2:16" x14ac:dyDescent="0.25">
      <c r="B5" s="38"/>
      <c r="C5" s="39"/>
      <c r="D5" s="39"/>
      <c r="E5" s="39"/>
      <c r="F5" s="39"/>
      <c r="G5" s="42"/>
      <c r="K5" s="100"/>
      <c r="L5" s="5"/>
      <c r="P5" s="5"/>
    </row>
    <row r="6" spans="2:16" x14ac:dyDescent="0.25">
      <c r="B6" s="38"/>
      <c r="C6" s="39"/>
      <c r="D6" s="39"/>
      <c r="E6" s="39"/>
      <c r="F6" s="39"/>
      <c r="G6" s="42"/>
    </row>
    <row r="7" spans="2:16" x14ac:dyDescent="0.25">
      <c r="B7" s="38"/>
      <c r="C7" s="39"/>
      <c r="D7" s="39"/>
      <c r="E7" s="39"/>
      <c r="F7" s="39"/>
      <c r="G7" s="42"/>
    </row>
    <row r="8" spans="2:16" x14ac:dyDescent="0.25">
      <c r="B8" s="38"/>
      <c r="C8" s="39"/>
      <c r="D8" s="39"/>
      <c r="E8" s="39"/>
      <c r="F8" s="39"/>
      <c r="G8" s="42"/>
    </row>
    <row r="9" spans="2:16" x14ac:dyDescent="0.25">
      <c r="B9" s="38"/>
      <c r="C9" s="39"/>
      <c r="D9" s="39"/>
      <c r="E9" s="39"/>
      <c r="F9" s="39"/>
      <c r="G9" s="42"/>
      <c r="K9" s="67"/>
    </row>
    <row r="10" spans="2:16" x14ac:dyDescent="0.25">
      <c r="B10" s="38"/>
      <c r="C10" s="39"/>
      <c r="D10" s="39"/>
      <c r="E10" s="39"/>
      <c r="F10" s="39"/>
      <c r="G10" s="42"/>
    </row>
    <row r="11" spans="2:16" x14ac:dyDescent="0.25">
      <c r="B11" s="38"/>
      <c r="C11" s="39"/>
      <c r="D11" s="39"/>
      <c r="E11" s="39"/>
      <c r="F11" s="39"/>
      <c r="G11" s="42"/>
    </row>
    <row r="12" spans="2:16" x14ac:dyDescent="0.25">
      <c r="B12" s="38"/>
      <c r="C12" s="39"/>
      <c r="D12" s="39"/>
      <c r="E12" s="39"/>
      <c r="F12" s="39"/>
      <c r="G12" s="42"/>
    </row>
    <row r="13" spans="2:16" x14ac:dyDescent="0.25">
      <c r="B13" s="38"/>
      <c r="C13" s="39"/>
      <c r="D13" s="39"/>
      <c r="E13" s="39"/>
      <c r="F13" s="39"/>
      <c r="G13" s="42"/>
    </row>
    <row r="14" spans="2:16" x14ac:dyDescent="0.25">
      <c r="B14" s="38"/>
      <c r="C14" s="39"/>
      <c r="D14" s="39"/>
      <c r="E14" s="39"/>
      <c r="F14" s="39"/>
      <c r="G14" s="42"/>
      <c r="L14" s="65"/>
    </row>
    <row r="15" spans="2:16" x14ac:dyDescent="0.25">
      <c r="B15" s="38"/>
      <c r="C15" s="39"/>
      <c r="D15" s="39"/>
      <c r="E15" s="39"/>
      <c r="F15" s="39"/>
      <c r="G15" s="42"/>
    </row>
    <row r="16" spans="2:16" x14ac:dyDescent="0.25">
      <c r="B16" s="38"/>
      <c r="C16" s="39"/>
      <c r="D16" s="39"/>
      <c r="E16" s="39"/>
      <c r="F16" s="39"/>
      <c r="G16" s="42"/>
      <c r="L16" s="65"/>
    </row>
    <row r="17" spans="2:15" x14ac:dyDescent="0.25">
      <c r="B17" s="38"/>
      <c r="C17" s="39"/>
      <c r="D17" s="72"/>
      <c r="E17" s="14"/>
      <c r="F17" s="72"/>
      <c r="G17" s="115"/>
    </row>
    <row r="18" spans="2:15" x14ac:dyDescent="0.25">
      <c r="B18" s="107"/>
      <c r="C18" s="107"/>
      <c r="D18" s="72"/>
      <c r="E18" s="14"/>
      <c r="F18" s="72"/>
      <c r="G18" s="115"/>
      <c r="L18" s="5"/>
      <c r="M18" s="65"/>
    </row>
    <row r="19" spans="2:15" x14ac:dyDescent="0.25">
      <c r="B19" s="38"/>
      <c r="C19" s="39"/>
      <c r="D19" s="72"/>
      <c r="E19" s="14"/>
      <c r="F19" s="72"/>
      <c r="G19" s="115"/>
      <c r="K19" s="9"/>
      <c r="L19" s="112"/>
      <c r="M19" s="112"/>
      <c r="N19" s="9"/>
      <c r="O19" s="9"/>
    </row>
    <row r="20" spans="2:15" x14ac:dyDescent="0.25">
      <c r="B20" s="38"/>
      <c r="C20" s="39"/>
      <c r="D20" s="39"/>
      <c r="E20" s="39"/>
      <c r="F20" s="39"/>
      <c r="G20" s="42"/>
      <c r="K20" s="9"/>
      <c r="L20" s="9"/>
      <c r="M20" s="112"/>
      <c r="N20" s="9"/>
      <c r="O20" s="9"/>
    </row>
    <row r="21" spans="2:15" x14ac:dyDescent="0.25">
      <c r="B21" s="38"/>
      <c r="C21" s="39"/>
      <c r="D21" s="39"/>
      <c r="E21" s="39"/>
      <c r="F21" s="39"/>
      <c r="G21" s="42"/>
      <c r="K21" s="9"/>
      <c r="L21" s="112"/>
      <c r="M21" s="113"/>
      <c r="N21" s="9"/>
      <c r="O21" s="9"/>
    </row>
    <row r="22" spans="2:15" x14ac:dyDescent="0.25">
      <c r="B22" s="38"/>
      <c r="C22" s="39"/>
      <c r="D22" s="39"/>
      <c r="E22" s="39"/>
      <c r="F22" s="39"/>
      <c r="G22" s="122"/>
      <c r="K22" s="9"/>
      <c r="L22" s="9"/>
      <c r="M22" s="9"/>
      <c r="N22" s="9"/>
      <c r="O22" s="9"/>
    </row>
    <row r="23" spans="2:15" x14ac:dyDescent="0.25">
      <c r="B23" s="38"/>
      <c r="C23" s="39"/>
      <c r="D23" s="39"/>
      <c r="E23" s="39"/>
      <c r="F23" s="39"/>
      <c r="G23" s="42"/>
      <c r="K23" s="9"/>
      <c r="L23" s="9"/>
      <c r="M23" s="113"/>
      <c r="N23" s="9"/>
      <c r="O23" s="9"/>
    </row>
    <row r="24" spans="2:15" x14ac:dyDescent="0.25">
      <c r="B24" s="38"/>
      <c r="C24" s="39"/>
      <c r="D24" s="39"/>
      <c r="E24" s="39"/>
      <c r="F24" s="39"/>
      <c r="G24" s="42"/>
      <c r="K24" s="9"/>
      <c r="L24" s="9"/>
      <c r="M24" s="9"/>
      <c r="N24" s="9"/>
      <c r="O24" s="9"/>
    </row>
    <row r="25" spans="2:15" x14ac:dyDescent="0.25">
      <c r="B25" s="38"/>
      <c r="C25" s="39"/>
      <c r="D25" s="39"/>
      <c r="E25" s="39"/>
      <c r="F25" s="14"/>
      <c r="G25" s="115"/>
    </row>
    <row r="26" spans="2:15" x14ac:dyDescent="0.25">
      <c r="B26" s="38"/>
      <c r="C26" s="39"/>
      <c r="D26" s="39"/>
      <c r="E26" s="39"/>
      <c r="F26" s="39"/>
      <c r="G26" s="42"/>
    </row>
    <row r="27" spans="2:15" x14ac:dyDescent="0.25">
      <c r="B27" s="38"/>
      <c r="C27" s="39"/>
      <c r="D27" s="39"/>
      <c r="E27" s="39"/>
      <c r="F27" s="39"/>
      <c r="G27" s="42"/>
    </row>
    <row r="28" spans="2:15" x14ac:dyDescent="0.25">
      <c r="B28" s="38"/>
      <c r="C28" s="39"/>
      <c r="D28" s="39"/>
      <c r="E28" s="39"/>
      <c r="F28" s="39"/>
      <c r="G28" s="42"/>
    </row>
    <row r="29" spans="2:15" x14ac:dyDescent="0.25">
      <c r="B29" s="38"/>
      <c r="C29" s="39"/>
      <c r="D29" s="39"/>
      <c r="E29" s="39"/>
      <c r="F29" s="39"/>
      <c r="G29" s="42"/>
    </row>
    <row r="30" spans="2:15" x14ac:dyDescent="0.25">
      <c r="B30" s="38"/>
      <c r="C30" s="39"/>
      <c r="D30" s="39"/>
      <c r="E30" s="39"/>
      <c r="F30" s="39"/>
      <c r="G30" s="42"/>
    </row>
    <row r="31" spans="2:15" x14ac:dyDescent="0.25">
      <c r="B31" s="38"/>
      <c r="C31" s="39"/>
      <c r="D31" s="39"/>
      <c r="E31" s="39"/>
      <c r="F31" s="39"/>
      <c r="G31" s="42"/>
    </row>
    <row r="32" spans="2:15" x14ac:dyDescent="0.25">
      <c r="B32" s="38"/>
      <c r="C32" s="39"/>
      <c r="D32" s="39"/>
      <c r="E32" s="39"/>
      <c r="F32" s="39"/>
      <c r="G32" s="42"/>
    </row>
    <row r="33" spans="2:10" x14ac:dyDescent="0.25">
      <c r="B33" s="38"/>
      <c r="C33" s="39"/>
      <c r="D33" s="39"/>
      <c r="E33" s="39"/>
      <c r="F33" s="39"/>
      <c r="G33" s="42"/>
    </row>
    <row r="34" spans="2:10" x14ac:dyDescent="0.25">
      <c r="B34" s="38"/>
      <c r="C34" s="39"/>
      <c r="D34" s="39"/>
      <c r="E34" s="39"/>
      <c r="F34" s="39"/>
      <c r="G34" s="42"/>
    </row>
    <row r="35" spans="2:10" x14ac:dyDescent="0.25">
      <c r="B35" s="38"/>
      <c r="C35" s="39"/>
      <c r="D35" s="39"/>
      <c r="E35" s="39"/>
      <c r="F35" s="39"/>
      <c r="G35" s="42"/>
    </row>
    <row r="36" spans="2:10" x14ac:dyDescent="0.25">
      <c r="B36" s="38"/>
      <c r="C36" s="39"/>
      <c r="D36" s="39"/>
      <c r="E36" s="39"/>
      <c r="F36" s="39"/>
      <c r="G36" s="42"/>
    </row>
    <row r="37" spans="2:10" x14ac:dyDescent="0.25">
      <c r="B37" s="38"/>
      <c r="C37" s="14"/>
      <c r="D37" s="39"/>
      <c r="E37" s="39"/>
      <c r="F37" s="39"/>
      <c r="G37" s="42"/>
      <c r="J37" s="5"/>
    </row>
    <row r="38" spans="2:10" x14ac:dyDescent="0.25">
      <c r="B38" s="38"/>
      <c r="C38" s="39"/>
      <c r="D38" s="39"/>
      <c r="E38" s="39"/>
      <c r="F38" s="39"/>
      <c r="G38" s="42"/>
      <c r="J38" s="5"/>
    </row>
    <row r="39" spans="2:10" x14ac:dyDescent="0.25">
      <c r="B39" s="38"/>
      <c r="C39" s="14"/>
      <c r="D39" s="39"/>
      <c r="E39" s="39"/>
      <c r="F39" s="39"/>
      <c r="G39" s="42"/>
      <c r="J39" s="5"/>
    </row>
    <row r="40" spans="2:10" x14ac:dyDescent="0.25">
      <c r="B40" s="38"/>
      <c r="C40" s="14"/>
      <c r="D40" s="39"/>
      <c r="E40" s="39"/>
      <c r="F40" s="39"/>
      <c r="G40" s="42"/>
    </row>
    <row r="41" spans="2:10" x14ac:dyDescent="0.25">
      <c r="B41" s="38"/>
      <c r="C41" s="39"/>
      <c r="D41" s="39"/>
      <c r="E41" s="39"/>
      <c r="F41" s="39"/>
      <c r="G41" s="42"/>
    </row>
    <row r="42" spans="2:10" x14ac:dyDescent="0.25">
      <c r="B42" s="38"/>
      <c r="C42" s="14"/>
      <c r="D42" s="39"/>
      <c r="E42" s="14"/>
      <c r="F42" s="14"/>
      <c r="G42" s="115"/>
      <c r="J42" s="65"/>
    </row>
    <row r="43" spans="2:10" x14ac:dyDescent="0.25">
      <c r="B43" s="38"/>
      <c r="C43" s="39"/>
      <c r="D43" s="39"/>
      <c r="E43" s="39"/>
      <c r="F43" s="39"/>
      <c r="G43" s="42"/>
    </row>
    <row r="44" spans="2:10" x14ac:dyDescent="0.25">
      <c r="B44" s="38"/>
      <c r="C44" s="39"/>
      <c r="D44" s="39"/>
      <c r="E44" s="39"/>
      <c r="F44" s="39"/>
      <c r="G44" s="42"/>
    </row>
    <row r="45" spans="2:10" x14ac:dyDescent="0.25">
      <c r="B45" s="38"/>
      <c r="C45" s="39"/>
      <c r="D45" s="39"/>
      <c r="E45" s="114"/>
      <c r="F45" s="114"/>
      <c r="G45" s="116"/>
    </row>
    <row r="46" spans="2:10" x14ac:dyDescent="0.25">
      <c r="B46" s="38"/>
      <c r="C46" s="39"/>
      <c r="D46" s="39"/>
      <c r="E46" s="39"/>
      <c r="F46" s="39"/>
      <c r="G46" s="42"/>
    </row>
    <row r="47" spans="2:10" x14ac:dyDescent="0.25">
      <c r="B47" s="38"/>
      <c r="C47" s="39"/>
      <c r="D47" s="39"/>
      <c r="E47" s="39"/>
      <c r="F47" s="39"/>
      <c r="G47" s="42"/>
    </row>
    <row r="48" spans="2:10" x14ac:dyDescent="0.25">
      <c r="B48" s="38"/>
      <c r="C48" s="39"/>
      <c r="D48" s="39"/>
      <c r="E48" s="39"/>
      <c r="F48" s="39"/>
      <c r="G48" s="42"/>
    </row>
    <row r="49" spans="2:10" x14ac:dyDescent="0.25">
      <c r="B49" s="38"/>
      <c r="C49" s="39"/>
      <c r="D49" s="39"/>
      <c r="E49" s="39"/>
      <c r="F49" s="39"/>
      <c r="G49" s="42"/>
      <c r="J49" s="5"/>
    </row>
    <row r="50" spans="2:10" x14ac:dyDescent="0.25">
      <c r="B50" s="38"/>
      <c r="C50" s="39"/>
      <c r="D50" s="39"/>
      <c r="E50" s="39"/>
      <c r="F50" s="39"/>
      <c r="G50" s="42"/>
    </row>
    <row r="51" spans="2:10" x14ac:dyDescent="0.25">
      <c r="B51" s="38"/>
      <c r="C51" s="39"/>
      <c r="D51" s="39"/>
      <c r="E51" s="39"/>
      <c r="F51" s="39"/>
      <c r="G51" s="42"/>
      <c r="J51" s="65"/>
    </row>
    <row r="52" spans="2:10" x14ac:dyDescent="0.25">
      <c r="B52" s="14"/>
      <c r="C52" s="14"/>
      <c r="D52" s="123"/>
      <c r="E52" s="14"/>
      <c r="F52" s="14"/>
      <c r="G52" s="115"/>
    </row>
    <row r="53" spans="2:10" x14ac:dyDescent="0.25">
      <c r="B53" s="38"/>
      <c r="C53" s="39"/>
      <c r="D53" s="39"/>
      <c r="E53" s="14"/>
      <c r="F53" s="39"/>
      <c r="G53" s="42"/>
    </row>
    <row r="54" spans="2:10" x14ac:dyDescent="0.25">
      <c r="B54" s="38"/>
      <c r="C54" s="39"/>
      <c r="D54" s="39"/>
      <c r="E54" s="39"/>
      <c r="F54" s="39"/>
      <c r="G54" s="42"/>
    </row>
    <row r="55" spans="2:10" x14ac:dyDescent="0.25">
      <c r="B55" s="38"/>
      <c r="C55" s="39"/>
      <c r="D55" s="39"/>
      <c r="E55" s="39"/>
      <c r="F55" s="39"/>
      <c r="G55" s="42"/>
    </row>
    <row r="56" spans="2:10" x14ac:dyDescent="0.25">
      <c r="B56" s="38"/>
      <c r="C56" s="39"/>
      <c r="D56" s="39"/>
      <c r="E56" s="39"/>
      <c r="F56" s="39"/>
      <c r="G56" s="42"/>
    </row>
    <row r="57" spans="2:10" x14ac:dyDescent="0.25">
      <c r="B57" s="39"/>
      <c r="C57" s="39"/>
      <c r="D57" s="42"/>
      <c r="E57" s="39"/>
      <c r="F57" s="39"/>
      <c r="G57" s="42"/>
    </row>
    <row r="58" spans="2:10" x14ac:dyDescent="0.25">
      <c r="B58" s="38"/>
      <c r="C58" s="39"/>
      <c r="D58" s="39"/>
      <c r="E58" s="39"/>
      <c r="F58" s="39"/>
      <c r="G58" s="42"/>
    </row>
    <row r="59" spans="2:10" x14ac:dyDescent="0.25">
      <c r="B59" s="38"/>
      <c r="C59" s="39"/>
      <c r="D59" s="39"/>
      <c r="E59" s="39"/>
      <c r="F59" s="39"/>
      <c r="G59" s="42"/>
    </row>
    <row r="60" spans="2:10" x14ac:dyDescent="0.25">
      <c r="B60" s="39"/>
      <c r="C60" s="39"/>
      <c r="D60" s="39"/>
      <c r="E60" s="39"/>
      <c r="F60" s="39"/>
      <c r="G60" s="42"/>
    </row>
    <row r="61" spans="2:10" x14ac:dyDescent="0.25">
      <c r="B61" s="39"/>
      <c r="C61" s="39"/>
      <c r="D61" s="42"/>
      <c r="E61" s="39"/>
      <c r="F61" s="39"/>
      <c r="G61" s="42"/>
    </row>
    <row r="62" spans="2:10" x14ac:dyDescent="0.25">
      <c r="B62" s="38"/>
      <c r="C62" s="72"/>
      <c r="D62" s="72"/>
      <c r="E62" s="72"/>
      <c r="F62" s="72"/>
      <c r="G62" s="73"/>
    </row>
    <row r="63" spans="2:10" x14ac:dyDescent="0.25">
      <c r="B63" s="38"/>
      <c r="C63" s="39"/>
      <c r="D63" s="39"/>
      <c r="E63" s="39"/>
      <c r="F63" s="39"/>
      <c r="G63" s="42"/>
    </row>
    <row r="64" spans="2:10" x14ac:dyDescent="0.25">
      <c r="B64" s="38"/>
      <c r="C64" s="72"/>
      <c r="D64" s="72"/>
      <c r="E64" s="72"/>
      <c r="F64" s="72"/>
      <c r="G64" s="73"/>
    </row>
    <row r="65" spans="2:7" x14ac:dyDescent="0.25">
      <c r="B65" s="38"/>
      <c r="C65" s="72"/>
      <c r="D65" s="72"/>
      <c r="E65" s="72"/>
      <c r="F65" s="72"/>
      <c r="G65" s="73"/>
    </row>
    <row r="66" spans="2:7" x14ac:dyDescent="0.25">
      <c r="B66" s="38"/>
      <c r="C66" s="72"/>
      <c r="D66" s="72"/>
      <c r="E66" s="72"/>
      <c r="F66" s="72"/>
      <c r="G66" s="73"/>
    </row>
    <row r="67" spans="2:7" x14ac:dyDescent="0.25">
      <c r="B67" s="39"/>
      <c r="C67" s="39"/>
      <c r="D67" s="42"/>
      <c r="E67" s="39"/>
      <c r="F67" s="39"/>
      <c r="G67" s="42"/>
    </row>
    <row r="68" spans="2:7" x14ac:dyDescent="0.25">
      <c r="B68" s="39"/>
      <c r="C68" s="39"/>
      <c r="D68" s="42"/>
      <c r="E68" s="39"/>
      <c r="F68" s="39"/>
      <c r="G68" s="42"/>
    </row>
    <row r="69" spans="2:7" x14ac:dyDescent="0.25">
      <c r="B69" s="39"/>
      <c r="C69" s="39"/>
      <c r="D69" s="42"/>
      <c r="E69" s="39"/>
      <c r="F69" s="39"/>
      <c r="G69" s="42"/>
    </row>
    <row r="70" spans="2:7" x14ac:dyDescent="0.25">
      <c r="B70" s="39"/>
      <c r="C70" s="39"/>
      <c r="D70" s="39"/>
      <c r="E70" s="39"/>
      <c r="F70" s="39"/>
      <c r="G70" s="42"/>
    </row>
    <row r="71" spans="2:7" x14ac:dyDescent="0.25">
      <c r="B71" s="39"/>
      <c r="C71" s="39"/>
      <c r="D71" s="39"/>
      <c r="E71" s="39"/>
      <c r="F71" s="39"/>
      <c r="G71" s="42"/>
    </row>
    <row r="72" spans="2:7" ht="15.75" thickBot="1" x14ac:dyDescent="0.3">
      <c r="B72" s="150"/>
      <c r="C72" s="150"/>
      <c r="D72" s="150"/>
      <c r="E72" s="150"/>
      <c r="F72" s="150"/>
      <c r="G72" s="151">
        <f>SUM(October[Cost])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autoPageBreaks="0"/>
  </sheetPr>
  <dimension ref="A1:V41"/>
  <sheetViews>
    <sheetView showGridLines="0" zoomScale="90" zoomScaleNormal="90" workbookViewId="0">
      <selection activeCell="B21" sqref="B20:B21"/>
    </sheetView>
  </sheetViews>
  <sheetFormatPr defaultRowHeight="15" x14ac:dyDescent="0.25"/>
  <cols>
    <col min="1" max="1" width="51.7109375" customWidth="1"/>
    <col min="2" max="2" width="60.140625" customWidth="1"/>
    <col min="3" max="3" width="13.28515625" customWidth="1"/>
    <col min="4" max="4" width="18.140625" customWidth="1"/>
    <col min="13" max="13" width="7.85546875" customWidth="1"/>
    <col min="15" max="15" width="10.140625" customWidth="1"/>
    <col min="16" max="16" width="10.28515625" customWidth="1"/>
  </cols>
  <sheetData>
    <row r="1" spans="1:22" ht="15" customHeight="1" thickBot="1" x14ac:dyDescent="0.3">
      <c r="A1" s="238" t="s">
        <v>101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195"/>
      <c r="O1" s="195"/>
      <c r="P1" s="195"/>
      <c r="Q1" s="55"/>
      <c r="R1" s="55"/>
      <c r="S1" s="55"/>
    </row>
    <row r="2" spans="1:22" ht="15" customHeight="1" thickTop="1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195"/>
      <c r="O2" s="195"/>
      <c r="P2" s="195"/>
      <c r="Q2" s="55"/>
      <c r="R2" s="55"/>
      <c r="S2" s="55"/>
      <c r="T2" s="142"/>
      <c r="U2" s="142"/>
      <c r="V2" s="142"/>
    </row>
    <row r="3" spans="1:22" ht="15" customHeight="1" thickTop="1" thickBot="1" x14ac:dyDescent="0.3">
      <c r="A3" s="239"/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195"/>
      <c r="O3" s="195"/>
      <c r="P3" s="195"/>
      <c r="Q3" s="55"/>
      <c r="R3" s="55"/>
      <c r="S3" s="55"/>
      <c r="T3" s="142"/>
      <c r="U3" s="142"/>
      <c r="V3" s="142"/>
    </row>
    <row r="4" spans="1:22" ht="18" customHeight="1" thickTop="1" x14ac:dyDescent="0.25">
      <c r="A4" s="237"/>
      <c r="B4" s="237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195"/>
      <c r="O4" s="195"/>
      <c r="P4" s="195"/>
      <c r="Q4" s="55"/>
      <c r="R4" s="55"/>
      <c r="S4" s="55"/>
      <c r="T4" s="142"/>
      <c r="U4" s="142"/>
      <c r="V4" s="142"/>
    </row>
    <row r="5" spans="1:22" ht="31.5" x14ac:dyDescent="0.5">
      <c r="A5" s="56" t="s">
        <v>12</v>
      </c>
      <c r="B5" s="60">
        <f>SUM(Income!B2:N7)</f>
        <v>60000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189"/>
      <c r="O5" s="189"/>
      <c r="P5" s="189"/>
      <c r="Q5" s="55"/>
      <c r="R5" s="55"/>
      <c r="S5" s="55"/>
      <c r="T5" s="142"/>
      <c r="U5" s="142"/>
      <c r="V5" s="142"/>
    </row>
    <row r="6" spans="1:22" ht="31.5" x14ac:dyDescent="0.5">
      <c r="A6" s="57" t="s">
        <v>22</v>
      </c>
      <c r="B6" s="61">
        <f>SUM(Income!B10:M15)</f>
        <v>48000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142"/>
      <c r="U6" s="142"/>
      <c r="V6" s="142"/>
    </row>
    <row r="7" spans="1:22" ht="31.5" x14ac:dyDescent="0.5">
      <c r="A7" s="57" t="s">
        <v>55</v>
      </c>
      <c r="B7" s="61">
        <f>SUM('Savings &amp; Tithe'!B2:M2)</f>
        <v>2400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142"/>
      <c r="U7" s="142"/>
      <c r="V7" s="142"/>
    </row>
    <row r="8" spans="1:22" ht="31.5" x14ac:dyDescent="0.5">
      <c r="A8" s="57" t="s">
        <v>23</v>
      </c>
      <c r="B8" s="61">
        <f>SUM('Savings &amp; Tithe'!B4:M4)</f>
        <v>9600</v>
      </c>
      <c r="C8" s="55"/>
      <c r="D8" s="55"/>
      <c r="E8" s="55"/>
      <c r="F8" s="55"/>
      <c r="G8" s="55"/>
      <c r="H8" s="237"/>
      <c r="I8" s="237"/>
      <c r="J8" s="237"/>
      <c r="K8" s="55"/>
      <c r="L8" s="55"/>
      <c r="M8" s="55"/>
      <c r="N8" s="55"/>
      <c r="O8" s="55"/>
      <c r="P8" s="55"/>
      <c r="Q8" s="55"/>
      <c r="R8" s="55"/>
      <c r="S8" s="55"/>
      <c r="T8" s="142"/>
      <c r="U8" s="142"/>
      <c r="V8" s="142"/>
    </row>
    <row r="9" spans="1:22" ht="31.5" x14ac:dyDescent="0.5">
      <c r="A9" s="57" t="s">
        <v>53</v>
      </c>
      <c r="B9" s="61">
        <f>SUM('Savings &amp; Tithe'!B6:M6)</f>
        <v>4800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142"/>
      <c r="U9" s="142"/>
      <c r="V9" s="142"/>
    </row>
    <row r="10" spans="1:22" ht="31.5" x14ac:dyDescent="0.5">
      <c r="A10" s="57" t="s">
        <v>65</v>
      </c>
      <c r="B10" s="61">
        <f>SUM('Savings &amp; Tithe'!B5:M5)</f>
        <v>0</v>
      </c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42"/>
      <c r="U10" s="142"/>
      <c r="V10" s="142"/>
    </row>
    <row r="11" spans="1:22" ht="31.5" x14ac:dyDescent="0.5">
      <c r="A11" s="57" t="s">
        <v>88</v>
      </c>
      <c r="B11" s="61">
        <f>SUM('Rent &amp; Bills'!B2:M2)</f>
        <v>4200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142"/>
      <c r="U11" s="142"/>
      <c r="V11" s="142"/>
    </row>
    <row r="12" spans="1:22" ht="31.5" x14ac:dyDescent="0.5">
      <c r="A12" s="57" t="s">
        <v>24</v>
      </c>
      <c r="B12" s="61">
        <f>SUM('Rent &amp; Bills'!B24:M24)</f>
        <v>10591.440000000002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142"/>
      <c r="U12" s="142"/>
      <c r="V12" s="142"/>
    </row>
    <row r="13" spans="1:22" ht="31.5" x14ac:dyDescent="0.5">
      <c r="A13" s="58" t="s">
        <v>25</v>
      </c>
      <c r="B13" s="62">
        <f>SUM('Expense Report'!B20:M20)</f>
        <v>235</v>
      </c>
      <c r="C13" s="55"/>
      <c r="D13" s="55"/>
      <c r="E13" s="55" t="s">
        <v>51</v>
      </c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142"/>
      <c r="U13" s="142"/>
      <c r="V13" s="142"/>
    </row>
    <row r="14" spans="1:22" ht="32.25" thickBot="1" x14ac:dyDescent="0.55000000000000004">
      <c r="A14" s="59" t="s">
        <v>56</v>
      </c>
      <c r="B14" s="63">
        <f>'2019_Overview'!N18</f>
        <v>12753.560000000005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142"/>
      <c r="U14" s="142"/>
      <c r="V14" s="142"/>
    </row>
    <row r="15" spans="1:22" ht="15.75" thickTop="1" x14ac:dyDescent="0.2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142"/>
      <c r="U15" s="142"/>
      <c r="V15" s="142"/>
    </row>
    <row r="16" spans="1:22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142"/>
      <c r="U16" s="142"/>
      <c r="V16" s="142"/>
    </row>
    <row r="17" spans="1:22" x14ac:dyDescent="0.25">
      <c r="A17" s="102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142"/>
      <c r="U17" s="142"/>
      <c r="V17" s="142"/>
    </row>
    <row r="18" spans="1:22" ht="15.75" x14ac:dyDescent="0.25">
      <c r="A18" s="103"/>
      <c r="B18" s="101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142"/>
      <c r="U18" s="142"/>
      <c r="V18" s="142"/>
    </row>
    <row r="19" spans="1:22" ht="15.75" x14ac:dyDescent="0.25">
      <c r="A19" s="103"/>
      <c r="B19" s="101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142"/>
      <c r="U19" s="142"/>
      <c r="V19" s="142"/>
    </row>
    <row r="20" spans="1:22" ht="15.75" x14ac:dyDescent="0.25">
      <c r="A20" s="103"/>
      <c r="B20" s="101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142"/>
      <c r="U20" s="142"/>
      <c r="V20" s="142"/>
    </row>
    <row r="21" spans="1:22" ht="15.75" x14ac:dyDescent="0.25">
      <c r="A21" s="103"/>
      <c r="B21" s="101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142"/>
      <c r="U21" s="142"/>
      <c r="V21" s="142"/>
    </row>
    <row r="22" spans="1:22" ht="15.75" x14ac:dyDescent="0.25">
      <c r="A22" s="198"/>
      <c r="B22" s="199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142"/>
      <c r="U22" s="142"/>
      <c r="V22" s="142"/>
    </row>
    <row r="23" spans="1:22" ht="15.75" x14ac:dyDescent="0.25">
      <c r="A23" s="198"/>
      <c r="B23" s="199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142"/>
      <c r="U23" s="142"/>
      <c r="V23" s="142"/>
    </row>
    <row r="24" spans="1:22" ht="15.75" x14ac:dyDescent="0.25">
      <c r="A24" s="200"/>
      <c r="B24" s="199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142"/>
      <c r="U24" s="142"/>
      <c r="V24" s="142"/>
    </row>
    <row r="25" spans="1:22" x14ac:dyDescent="0.25">
      <c r="A25" s="200"/>
      <c r="B25" s="200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142"/>
      <c r="U25" s="142"/>
      <c r="V25" s="142"/>
    </row>
    <row r="26" spans="1:22" x14ac:dyDescent="0.25">
      <c r="A26" s="200"/>
      <c r="B26" s="200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142"/>
      <c r="U26" s="142"/>
      <c r="V26" s="142"/>
    </row>
    <row r="27" spans="1:22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142"/>
      <c r="U27" s="142"/>
      <c r="V27" s="142"/>
    </row>
    <row r="28" spans="1:22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142"/>
      <c r="U28" s="142"/>
      <c r="V28" s="142"/>
    </row>
    <row r="29" spans="1:22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142"/>
      <c r="U29" s="142"/>
      <c r="V29" s="142"/>
    </row>
    <row r="30" spans="1:22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142"/>
      <c r="U30" s="142"/>
      <c r="V30" s="142"/>
    </row>
    <row r="31" spans="1:22" x14ac:dyDescent="0.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142"/>
      <c r="R31" s="142"/>
      <c r="S31" s="142"/>
      <c r="T31" s="142"/>
      <c r="U31" s="142"/>
      <c r="V31" s="142"/>
    </row>
    <row r="32" spans="1:22" x14ac:dyDescent="0.25">
      <c r="A32" s="142"/>
      <c r="B32" s="55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x14ac:dyDescent="0.25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x14ac:dyDescent="0.25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x14ac:dyDescent="0.25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x14ac:dyDescent="0.25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x14ac:dyDescent="0.25">
      <c r="A37" s="142"/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x14ac:dyDescent="0.25">
      <c r="A38" s="142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x14ac:dyDescent="0.25">
      <c r="A39" s="142"/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x14ac:dyDescent="0.25">
      <c r="A40" s="142"/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x14ac:dyDescent="0.25">
      <c r="B41" s="142"/>
    </row>
  </sheetData>
  <mergeCells count="3">
    <mergeCell ref="H8:J8"/>
    <mergeCell ref="A4:B4"/>
    <mergeCell ref="A1:M3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P78"/>
  <sheetViews>
    <sheetView zoomScale="90" zoomScaleNormal="90" workbookViewId="0">
      <selection activeCell="O19" sqref="O19"/>
    </sheetView>
  </sheetViews>
  <sheetFormatPr defaultRowHeight="15" x14ac:dyDescent="0.25"/>
  <cols>
    <col min="2" max="2" width="11" customWidth="1"/>
    <col min="3" max="3" width="10.5703125" customWidth="1"/>
    <col min="4" max="4" width="13.28515625" bestFit="1" customWidth="1"/>
    <col min="5" max="5" width="17.140625" customWidth="1"/>
    <col min="6" max="6" width="25" bestFit="1" customWidth="1"/>
    <col min="7" max="7" width="12.7109375" bestFit="1" customWidth="1"/>
    <col min="11" max="11" width="16.28515625" bestFit="1" customWidth="1"/>
    <col min="12" max="12" width="10.140625" bestFit="1" customWidth="1"/>
  </cols>
  <sheetData>
    <row r="1" spans="2:16" ht="20.25" thickBot="1" x14ac:dyDescent="0.3">
      <c r="B1" s="244" t="s">
        <v>10</v>
      </c>
      <c r="C1" s="244"/>
      <c r="D1" s="244"/>
      <c r="E1" s="244"/>
      <c r="F1" s="244"/>
      <c r="G1" s="244"/>
    </row>
    <row r="2" spans="2:16" ht="15.75" thickTop="1" x14ac:dyDescent="0.25">
      <c r="B2" s="111"/>
      <c r="C2" s="111"/>
      <c r="D2" s="111"/>
      <c r="E2" s="111"/>
      <c r="F2" s="111"/>
      <c r="G2" s="111"/>
    </row>
    <row r="3" spans="2:1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111"/>
    </row>
    <row r="4" spans="2:16" x14ac:dyDescent="0.25">
      <c r="B4" s="117"/>
      <c r="C4" s="39"/>
      <c r="D4" s="39"/>
      <c r="E4" s="39"/>
      <c r="F4" s="39"/>
      <c r="G4" s="42"/>
      <c r="L4" s="5"/>
    </row>
    <row r="5" spans="2:16" x14ac:dyDescent="0.25">
      <c r="B5" s="117"/>
      <c r="C5" s="39"/>
      <c r="D5" s="39"/>
      <c r="E5" s="39"/>
      <c r="F5" s="39"/>
      <c r="G5" s="73"/>
      <c r="K5" s="111"/>
      <c r="L5" s="5"/>
      <c r="P5" s="5"/>
    </row>
    <row r="6" spans="2:16" x14ac:dyDescent="0.25">
      <c r="B6" s="117"/>
      <c r="C6" s="39"/>
      <c r="D6" s="39"/>
      <c r="E6" s="39"/>
      <c r="F6" s="39"/>
      <c r="G6" s="42"/>
    </row>
    <row r="7" spans="2:16" x14ac:dyDescent="0.25">
      <c r="B7" s="117"/>
      <c r="C7" s="39"/>
      <c r="D7" s="39"/>
      <c r="E7" s="39"/>
      <c r="F7" s="39"/>
      <c r="G7" s="42"/>
    </row>
    <row r="8" spans="2:16" x14ac:dyDescent="0.25">
      <c r="B8" s="117"/>
      <c r="C8" s="39"/>
      <c r="D8" s="39"/>
      <c r="E8" s="39"/>
      <c r="F8" s="39"/>
      <c r="G8" s="122"/>
    </row>
    <row r="9" spans="2:16" x14ac:dyDescent="0.25">
      <c r="B9" s="117"/>
      <c r="C9" s="39"/>
      <c r="D9" s="39"/>
      <c r="E9" s="39"/>
      <c r="F9" s="39"/>
      <c r="G9" s="42"/>
      <c r="K9" s="67"/>
    </row>
    <row r="10" spans="2:16" x14ac:dyDescent="0.25">
      <c r="B10" s="117"/>
      <c r="C10" s="39"/>
      <c r="D10" s="39"/>
      <c r="E10" s="39"/>
      <c r="F10" s="39"/>
      <c r="G10" s="42"/>
    </row>
    <row r="11" spans="2:16" x14ac:dyDescent="0.25">
      <c r="B11" s="117"/>
      <c r="C11" s="39"/>
      <c r="D11" s="38"/>
      <c r="E11" s="39"/>
      <c r="F11" s="39"/>
      <c r="G11" s="42"/>
    </row>
    <row r="12" spans="2:16" x14ac:dyDescent="0.25">
      <c r="B12" s="117"/>
      <c r="C12" s="39"/>
      <c r="D12" s="38"/>
      <c r="E12" s="39"/>
      <c r="F12" s="39"/>
      <c r="G12" s="42"/>
    </row>
    <row r="13" spans="2:16" x14ac:dyDescent="0.25">
      <c r="B13" s="117"/>
      <c r="C13" s="39"/>
      <c r="D13" s="38"/>
      <c r="E13" s="39"/>
      <c r="F13" s="39"/>
      <c r="G13" s="42"/>
    </row>
    <row r="14" spans="2:16" x14ac:dyDescent="0.25">
      <c r="B14" s="117"/>
      <c r="C14" s="114"/>
      <c r="D14" s="114"/>
      <c r="E14" s="114"/>
      <c r="F14" s="114"/>
      <c r="G14" s="116"/>
      <c r="L14" s="65"/>
    </row>
    <row r="15" spans="2:16" x14ac:dyDescent="0.25">
      <c r="B15" s="117"/>
      <c r="C15" s="39"/>
      <c r="D15" s="38"/>
      <c r="E15" s="39"/>
      <c r="F15" s="39"/>
      <c r="G15" s="42"/>
    </row>
    <row r="16" spans="2:16" x14ac:dyDescent="0.25">
      <c r="B16" s="117"/>
      <c r="C16" s="39"/>
      <c r="D16" s="39"/>
      <c r="E16" s="39"/>
      <c r="F16" s="39"/>
      <c r="G16" s="42"/>
      <c r="L16" s="65"/>
    </row>
    <row r="17" spans="2:14" x14ac:dyDescent="0.25">
      <c r="B17" s="117"/>
      <c r="C17" s="39"/>
      <c r="D17" s="39"/>
      <c r="E17" s="39"/>
      <c r="F17" s="39"/>
      <c r="G17" s="42"/>
      <c r="K17" s="9"/>
      <c r="L17" s="9"/>
      <c r="M17" s="9"/>
      <c r="N17" s="9"/>
    </row>
    <row r="18" spans="2:14" x14ac:dyDescent="0.25">
      <c r="B18" s="117"/>
      <c r="C18" s="39"/>
      <c r="D18" s="39"/>
      <c r="E18" s="39"/>
      <c r="F18" s="39"/>
      <c r="G18" s="42"/>
      <c r="K18" s="9"/>
      <c r="L18" s="112"/>
      <c r="M18" s="113"/>
      <c r="N18" s="9"/>
    </row>
    <row r="19" spans="2:14" x14ac:dyDescent="0.25">
      <c r="B19" s="117"/>
      <c r="C19" s="39"/>
      <c r="D19" s="39"/>
      <c r="E19" s="39"/>
      <c r="F19" s="39"/>
      <c r="G19" s="42"/>
      <c r="K19" s="9"/>
      <c r="L19" s="112"/>
      <c r="M19" s="112"/>
      <c r="N19" s="9"/>
    </row>
    <row r="20" spans="2:14" x14ac:dyDescent="0.25">
      <c r="B20" s="117"/>
      <c r="C20" s="39"/>
      <c r="D20" s="39"/>
      <c r="E20" s="39"/>
      <c r="F20" s="39"/>
      <c r="G20" s="42"/>
      <c r="K20" s="9"/>
      <c r="L20" s="9"/>
      <c r="M20" s="112"/>
      <c r="N20" s="9"/>
    </row>
    <row r="21" spans="2:14" x14ac:dyDescent="0.25">
      <c r="B21" s="117"/>
      <c r="C21" s="39"/>
      <c r="D21" s="39"/>
      <c r="E21" s="39"/>
      <c r="F21" s="39"/>
      <c r="G21" s="42"/>
      <c r="K21" s="9"/>
      <c r="L21" s="112"/>
      <c r="M21" s="113"/>
      <c r="N21" s="9"/>
    </row>
    <row r="22" spans="2:14" x14ac:dyDescent="0.25">
      <c r="B22" s="117"/>
      <c r="C22" s="39"/>
      <c r="D22" s="39"/>
      <c r="E22" s="39"/>
      <c r="F22" s="39"/>
      <c r="G22" s="42"/>
      <c r="K22" s="9"/>
      <c r="L22" s="112"/>
      <c r="M22" s="9"/>
      <c r="N22" s="9"/>
    </row>
    <row r="23" spans="2:14" x14ac:dyDescent="0.25">
      <c r="B23" s="117"/>
      <c r="C23" s="39"/>
      <c r="D23" s="39"/>
      <c r="E23" s="39"/>
      <c r="F23" s="39"/>
      <c r="G23" s="42"/>
      <c r="K23" s="9"/>
      <c r="L23" s="112"/>
      <c r="M23" s="113"/>
      <c r="N23" s="9"/>
    </row>
    <row r="24" spans="2:14" x14ac:dyDescent="0.25">
      <c r="B24" s="117"/>
      <c r="C24" s="39"/>
      <c r="D24" s="39"/>
      <c r="E24" s="39"/>
      <c r="F24" s="39"/>
      <c r="G24" s="42"/>
      <c r="J24" s="5"/>
      <c r="K24" s="9"/>
      <c r="L24" s="9"/>
      <c r="M24" s="9"/>
      <c r="N24" s="9"/>
    </row>
    <row r="25" spans="2:14" x14ac:dyDescent="0.25">
      <c r="B25" s="117"/>
      <c r="C25" s="39"/>
      <c r="D25" s="39"/>
      <c r="E25" s="39"/>
      <c r="F25" s="39"/>
      <c r="G25" s="42"/>
      <c r="J25" s="5"/>
      <c r="K25" s="9"/>
      <c r="L25" s="9"/>
      <c r="M25" s="9"/>
      <c r="N25" s="9"/>
    </row>
    <row r="26" spans="2:14" x14ac:dyDescent="0.25">
      <c r="B26" s="117"/>
      <c r="C26" s="39"/>
      <c r="D26" s="39"/>
      <c r="E26" s="39"/>
      <c r="F26" s="39"/>
      <c r="G26" s="42"/>
      <c r="J26" s="5"/>
      <c r="K26" s="9"/>
      <c r="L26" s="113"/>
      <c r="M26" s="9"/>
      <c r="N26" s="9"/>
    </row>
    <row r="27" spans="2:14" x14ac:dyDescent="0.25">
      <c r="B27" s="117"/>
      <c r="C27" s="39"/>
      <c r="D27" s="39"/>
      <c r="E27" s="39"/>
      <c r="F27" s="39"/>
      <c r="G27" s="42"/>
      <c r="J27" s="5"/>
      <c r="K27" s="113"/>
      <c r="L27" s="9"/>
      <c r="M27" s="9"/>
      <c r="N27" s="9"/>
    </row>
    <row r="28" spans="2:14" x14ac:dyDescent="0.25">
      <c r="B28" s="117"/>
      <c r="C28" s="39"/>
      <c r="D28" s="39"/>
      <c r="E28" s="39"/>
      <c r="F28" s="39"/>
      <c r="G28" s="42"/>
      <c r="K28" s="9"/>
      <c r="L28" s="9"/>
      <c r="M28" s="9"/>
      <c r="N28" s="9"/>
    </row>
    <row r="29" spans="2:14" x14ac:dyDescent="0.25">
      <c r="B29" s="117"/>
      <c r="C29" s="39"/>
      <c r="D29" s="39"/>
      <c r="E29" s="39"/>
      <c r="F29" s="39"/>
      <c r="G29" s="42"/>
      <c r="K29" s="9"/>
      <c r="L29" s="9"/>
      <c r="M29" s="9"/>
      <c r="N29" s="9"/>
    </row>
    <row r="30" spans="2:14" x14ac:dyDescent="0.25">
      <c r="B30" s="117"/>
      <c r="C30" s="39"/>
      <c r="D30" s="39"/>
      <c r="E30" s="39"/>
      <c r="F30" s="39"/>
      <c r="G30" s="42"/>
      <c r="K30" s="9"/>
      <c r="L30" s="9"/>
      <c r="M30" s="9"/>
      <c r="N30" s="9"/>
    </row>
    <row r="31" spans="2:14" x14ac:dyDescent="0.25">
      <c r="B31" s="117"/>
      <c r="C31" s="39"/>
      <c r="D31" s="39"/>
      <c r="E31" s="39"/>
      <c r="F31" s="39"/>
      <c r="G31" s="42"/>
      <c r="K31" s="9"/>
      <c r="L31" s="9"/>
      <c r="M31" s="9"/>
      <c r="N31" s="9"/>
    </row>
    <row r="32" spans="2:14" x14ac:dyDescent="0.25">
      <c r="B32" s="117"/>
      <c r="C32" s="39"/>
      <c r="D32" s="39"/>
      <c r="E32" s="39"/>
      <c r="F32" s="39"/>
      <c r="G32" s="42"/>
    </row>
    <row r="33" spans="2:7" x14ac:dyDescent="0.25">
      <c r="B33" s="117"/>
      <c r="C33" s="39"/>
      <c r="D33" s="39"/>
      <c r="E33" s="39"/>
      <c r="F33" s="39"/>
      <c r="G33" s="42"/>
    </row>
    <row r="34" spans="2:7" x14ac:dyDescent="0.25">
      <c r="B34" s="117"/>
      <c r="C34" s="39"/>
      <c r="D34" s="39"/>
      <c r="E34" s="39"/>
      <c r="F34" s="39"/>
      <c r="G34" s="73"/>
    </row>
    <row r="35" spans="2:7" x14ac:dyDescent="0.25">
      <c r="B35" s="117"/>
      <c r="C35" s="39"/>
      <c r="D35" s="39"/>
      <c r="E35" s="39"/>
      <c r="F35" s="39"/>
      <c r="G35" s="42"/>
    </row>
    <row r="36" spans="2:7" x14ac:dyDescent="0.25">
      <c r="B36" s="117"/>
      <c r="C36" s="39"/>
      <c r="D36" s="39"/>
      <c r="E36" s="39"/>
      <c r="F36" s="39"/>
      <c r="G36" s="73"/>
    </row>
    <row r="37" spans="2:7" x14ac:dyDescent="0.25">
      <c r="B37" s="117"/>
      <c r="C37" s="39"/>
      <c r="D37" s="39"/>
      <c r="E37" s="39"/>
      <c r="F37" s="39"/>
      <c r="G37" s="42"/>
    </row>
    <row r="38" spans="2:7" x14ac:dyDescent="0.25">
      <c r="B38" s="117"/>
      <c r="C38" s="39"/>
      <c r="D38" s="39"/>
      <c r="E38" s="39"/>
      <c r="F38" s="39"/>
      <c r="G38" s="42"/>
    </row>
    <row r="39" spans="2:7" x14ac:dyDescent="0.25">
      <c r="B39" s="117"/>
      <c r="C39" s="39"/>
      <c r="D39" s="39"/>
      <c r="E39" s="39"/>
      <c r="F39" s="39"/>
      <c r="G39" s="42"/>
    </row>
    <row r="40" spans="2:7" x14ac:dyDescent="0.25">
      <c r="B40" s="117"/>
      <c r="C40" s="39"/>
      <c r="D40" s="39"/>
      <c r="E40" s="39"/>
      <c r="F40" s="39"/>
      <c r="G40" s="42"/>
    </row>
    <row r="41" spans="2:7" x14ac:dyDescent="0.25">
      <c r="B41" s="117"/>
      <c r="C41" s="39"/>
      <c r="D41" s="39"/>
      <c r="E41" s="39"/>
      <c r="F41" s="39"/>
      <c r="G41" s="42"/>
    </row>
    <row r="42" spans="2:7" x14ac:dyDescent="0.25">
      <c r="B42" s="117"/>
      <c r="C42" s="39"/>
      <c r="D42" s="39"/>
      <c r="E42" s="39"/>
      <c r="F42" s="39"/>
      <c r="G42" s="73"/>
    </row>
    <row r="43" spans="2:7" x14ac:dyDescent="0.25">
      <c r="B43" s="117"/>
      <c r="C43" s="39"/>
      <c r="D43" s="39"/>
      <c r="E43" s="39"/>
      <c r="F43" s="39"/>
      <c r="G43" s="42"/>
    </row>
    <row r="44" spans="2:7" x14ac:dyDescent="0.25">
      <c r="B44" s="117"/>
      <c r="C44" s="39"/>
      <c r="D44" s="39"/>
      <c r="E44" s="39"/>
      <c r="F44" s="39"/>
      <c r="G44" s="42"/>
    </row>
    <row r="45" spans="2:7" x14ac:dyDescent="0.25">
      <c r="B45" s="117"/>
      <c r="C45" s="39"/>
      <c r="D45" s="39"/>
      <c r="E45" s="39"/>
      <c r="F45" s="39"/>
      <c r="G45" s="73"/>
    </row>
    <row r="46" spans="2:7" x14ac:dyDescent="0.25">
      <c r="B46" s="117"/>
      <c r="C46" s="39"/>
      <c r="D46" s="39"/>
      <c r="E46" s="39"/>
      <c r="F46" s="39"/>
      <c r="G46" s="73"/>
    </row>
    <row r="47" spans="2:7" x14ac:dyDescent="0.25">
      <c r="B47" s="117"/>
      <c r="C47" s="39"/>
      <c r="D47" s="39"/>
      <c r="E47" s="39"/>
      <c r="F47" s="39"/>
      <c r="G47" s="73"/>
    </row>
    <row r="48" spans="2:7" x14ac:dyDescent="0.25">
      <c r="B48" s="117"/>
      <c r="C48" s="39"/>
      <c r="D48" s="39"/>
      <c r="E48" s="39"/>
      <c r="F48" s="39"/>
      <c r="G48" s="42"/>
    </row>
    <row r="49" spans="2:10" x14ac:dyDescent="0.25">
      <c r="B49" s="117"/>
      <c r="C49" s="39"/>
      <c r="D49" s="39"/>
      <c r="E49" s="39"/>
      <c r="F49" s="39"/>
      <c r="G49" s="42"/>
      <c r="J49" s="5"/>
    </row>
    <row r="50" spans="2:10" x14ac:dyDescent="0.25">
      <c r="B50" s="117"/>
      <c r="C50" s="39"/>
      <c r="D50" s="39"/>
      <c r="E50" s="39"/>
      <c r="F50" s="39"/>
      <c r="G50" s="42"/>
    </row>
    <row r="51" spans="2:10" x14ac:dyDescent="0.25">
      <c r="B51" s="117"/>
      <c r="C51" s="39"/>
      <c r="D51" s="39"/>
      <c r="E51" s="39"/>
      <c r="F51" s="39"/>
      <c r="G51" s="42"/>
      <c r="J51" s="65"/>
    </row>
    <row r="52" spans="2:10" x14ac:dyDescent="0.25">
      <c r="B52" s="117"/>
      <c r="C52" s="39"/>
      <c r="D52" s="39"/>
      <c r="E52" s="39"/>
      <c r="F52" s="39"/>
      <c r="G52" s="80"/>
    </row>
    <row r="53" spans="2:10" x14ac:dyDescent="0.25">
      <c r="B53" s="117"/>
      <c r="C53" s="39"/>
      <c r="D53" s="39"/>
      <c r="E53" s="39"/>
      <c r="F53" s="39"/>
      <c r="G53" s="42"/>
    </row>
    <row r="54" spans="2:10" x14ac:dyDescent="0.25">
      <c r="B54" s="117"/>
      <c r="C54" s="39"/>
      <c r="D54" s="39"/>
      <c r="E54" s="39"/>
      <c r="F54" s="39"/>
      <c r="G54" s="42"/>
    </row>
    <row r="55" spans="2:10" x14ac:dyDescent="0.25">
      <c r="B55" s="117"/>
      <c r="C55" s="39"/>
      <c r="D55" s="39"/>
      <c r="E55" s="39"/>
      <c r="F55" s="39"/>
      <c r="G55" s="42"/>
    </row>
    <row r="56" spans="2:10" x14ac:dyDescent="0.25">
      <c r="B56" s="117"/>
      <c r="C56" s="39"/>
      <c r="D56" s="39"/>
      <c r="E56" s="39"/>
      <c r="F56" s="39"/>
      <c r="G56" s="42"/>
    </row>
    <row r="57" spans="2:10" x14ac:dyDescent="0.25">
      <c r="B57" s="117"/>
      <c r="C57" s="39"/>
      <c r="D57" s="39"/>
      <c r="E57" s="39"/>
      <c r="F57" s="39"/>
      <c r="G57" s="73"/>
    </row>
    <row r="58" spans="2:10" x14ac:dyDescent="0.25">
      <c r="B58" s="117"/>
      <c r="C58" s="39"/>
      <c r="D58" s="39"/>
      <c r="E58" s="39"/>
      <c r="F58" s="39"/>
      <c r="G58" s="42"/>
    </row>
    <row r="59" spans="2:10" x14ac:dyDescent="0.25">
      <c r="B59" s="117"/>
      <c r="C59" s="39"/>
      <c r="D59" s="39"/>
      <c r="E59" s="39"/>
      <c r="F59" s="39"/>
      <c r="G59" s="42"/>
    </row>
    <row r="60" spans="2:10" x14ac:dyDescent="0.25">
      <c r="B60" s="117"/>
      <c r="C60" s="39"/>
      <c r="D60" s="39"/>
      <c r="E60" s="39"/>
      <c r="F60" s="39"/>
      <c r="G60" s="42"/>
    </row>
    <row r="61" spans="2:10" x14ac:dyDescent="0.25">
      <c r="B61" s="117"/>
      <c r="C61" s="39"/>
      <c r="D61" s="39"/>
      <c r="E61" s="39"/>
      <c r="F61" s="39"/>
      <c r="G61" s="42"/>
    </row>
    <row r="62" spans="2:10" x14ac:dyDescent="0.25">
      <c r="B62" s="117"/>
      <c r="C62" s="39"/>
      <c r="D62" s="39"/>
      <c r="E62" s="39"/>
      <c r="F62" s="39"/>
      <c r="G62" s="42"/>
    </row>
    <row r="63" spans="2:10" x14ac:dyDescent="0.25">
      <c r="B63" s="117"/>
      <c r="C63" s="39"/>
      <c r="D63" s="39"/>
      <c r="E63" s="39"/>
      <c r="F63" s="39"/>
      <c r="G63" s="42"/>
    </row>
    <row r="64" spans="2:10" x14ac:dyDescent="0.25">
      <c r="B64" s="117"/>
      <c r="C64" s="39"/>
      <c r="D64" s="39"/>
      <c r="E64" s="39"/>
      <c r="F64" s="39"/>
      <c r="G64" s="42"/>
    </row>
    <row r="65" spans="2:7" x14ac:dyDescent="0.25">
      <c r="B65" s="117"/>
      <c r="C65" s="39"/>
      <c r="D65" s="39"/>
      <c r="E65" s="39"/>
      <c r="F65" s="39"/>
      <c r="G65" s="80"/>
    </row>
    <row r="66" spans="2:7" x14ac:dyDescent="0.25">
      <c r="B66" s="117"/>
      <c r="C66" s="39"/>
      <c r="D66" s="39"/>
      <c r="E66" s="39"/>
      <c r="F66" s="39"/>
      <c r="G66" s="80"/>
    </row>
    <row r="67" spans="2:7" x14ac:dyDescent="0.25">
      <c r="B67" s="117"/>
      <c r="C67" s="39"/>
      <c r="D67" s="39"/>
      <c r="E67" s="39"/>
      <c r="F67" s="39"/>
      <c r="G67" s="80"/>
    </row>
    <row r="68" spans="2:7" x14ac:dyDescent="0.25">
      <c r="B68" s="117"/>
      <c r="C68" s="39"/>
      <c r="D68" s="39"/>
      <c r="E68" s="39"/>
      <c r="F68" s="39"/>
      <c r="G68" s="80"/>
    </row>
    <row r="69" spans="2:7" x14ac:dyDescent="0.25">
      <c r="B69" s="117"/>
      <c r="C69" s="39"/>
      <c r="D69" s="39"/>
      <c r="E69" s="39"/>
      <c r="F69" s="39"/>
      <c r="G69" s="42"/>
    </row>
    <row r="70" spans="2:7" x14ac:dyDescent="0.25">
      <c r="B70" s="117"/>
      <c r="C70" s="39"/>
      <c r="D70" s="39"/>
      <c r="E70" s="39"/>
      <c r="F70" s="39"/>
      <c r="G70" s="42"/>
    </row>
    <row r="71" spans="2:7" x14ac:dyDescent="0.25">
      <c r="B71" s="117"/>
      <c r="C71" s="39"/>
      <c r="D71" s="39"/>
      <c r="E71" s="39"/>
      <c r="F71" s="39"/>
      <c r="G71" s="42"/>
    </row>
    <row r="72" spans="2:7" x14ac:dyDescent="0.25">
      <c r="B72" s="117"/>
      <c r="C72" s="39"/>
      <c r="D72" s="39"/>
      <c r="E72" s="39"/>
      <c r="F72" s="39"/>
      <c r="G72" s="42"/>
    </row>
    <row r="73" spans="2:7" x14ac:dyDescent="0.25">
      <c r="B73" s="117"/>
      <c r="C73" s="39"/>
      <c r="D73" s="39"/>
      <c r="E73" s="39"/>
      <c r="F73" s="39"/>
      <c r="G73" s="42"/>
    </row>
    <row r="74" spans="2:7" x14ac:dyDescent="0.25">
      <c r="B74" s="39"/>
      <c r="C74" s="39"/>
      <c r="D74" s="39"/>
      <c r="E74" s="39"/>
      <c r="F74" s="39"/>
      <c r="G74" s="42"/>
    </row>
    <row r="75" spans="2:7" x14ac:dyDescent="0.25">
      <c r="B75" s="39"/>
      <c r="C75" s="39"/>
      <c r="D75" s="39"/>
      <c r="E75" s="39"/>
      <c r="F75" s="39"/>
      <c r="G75" s="42"/>
    </row>
    <row r="76" spans="2:7" x14ac:dyDescent="0.25">
      <c r="B76" s="39"/>
      <c r="C76" s="39"/>
      <c r="D76" s="39"/>
      <c r="E76" s="39"/>
      <c r="F76" s="39"/>
      <c r="G76" s="42"/>
    </row>
    <row r="77" spans="2:7" x14ac:dyDescent="0.25">
      <c r="B77" s="39"/>
      <c r="C77" s="39"/>
      <c r="D77" s="39"/>
      <c r="E77" s="39"/>
      <c r="F77" s="39"/>
      <c r="G77" s="42"/>
    </row>
    <row r="78" spans="2:7" ht="15.75" thickBot="1" x14ac:dyDescent="0.3">
      <c r="B78" s="150"/>
      <c r="C78" s="150"/>
      <c r="D78" s="150"/>
      <c r="E78" s="150"/>
      <c r="F78" s="150"/>
      <c r="G78" s="151">
        <f>SUM(November[Cost])</f>
        <v>0</v>
      </c>
    </row>
  </sheetData>
  <mergeCells count="1">
    <mergeCell ref="B1:G1"/>
  </mergeCells>
  <conditionalFormatting sqref="G4:G73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P70"/>
  <sheetViews>
    <sheetView zoomScale="90" zoomScaleNormal="90" workbookViewId="0">
      <selection activeCell="K27" sqref="K27"/>
    </sheetView>
  </sheetViews>
  <sheetFormatPr defaultRowHeight="15" x14ac:dyDescent="0.25"/>
  <cols>
    <col min="2" max="2" width="11.85546875" bestFit="1" customWidth="1"/>
    <col min="3" max="3" width="10.5703125" customWidth="1"/>
    <col min="4" max="4" width="13.28515625" bestFit="1" customWidth="1"/>
    <col min="5" max="5" width="16" bestFit="1" customWidth="1"/>
    <col min="6" max="6" width="25" bestFit="1" customWidth="1"/>
    <col min="7" max="7" width="12.7109375" bestFit="1" customWidth="1"/>
    <col min="10" max="10" width="10.42578125" bestFit="1" customWidth="1"/>
    <col min="11" max="11" width="16.28515625" bestFit="1" customWidth="1"/>
    <col min="12" max="12" width="10.140625" bestFit="1" customWidth="1"/>
  </cols>
  <sheetData>
    <row r="1" spans="2:16" ht="20.25" thickBot="1" x14ac:dyDescent="0.3">
      <c r="B1" s="244" t="s">
        <v>11</v>
      </c>
      <c r="C1" s="244"/>
      <c r="D1" s="244"/>
      <c r="E1" s="244"/>
      <c r="F1" s="244"/>
      <c r="G1" s="244"/>
    </row>
    <row r="2" spans="2:16" ht="15.75" thickTop="1" x14ac:dyDescent="0.25">
      <c r="B2" s="111"/>
      <c r="C2" s="111"/>
      <c r="D2" s="111"/>
      <c r="E2" s="111"/>
      <c r="F2" s="111"/>
      <c r="G2" s="111"/>
    </row>
    <row r="3" spans="2:1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J3" s="7"/>
      <c r="K3" s="139"/>
    </row>
    <row r="4" spans="2:16" x14ac:dyDescent="0.25">
      <c r="B4" s="38"/>
      <c r="C4" s="39"/>
      <c r="D4" s="38"/>
      <c r="E4" s="39"/>
      <c r="F4" s="39"/>
      <c r="G4" s="42"/>
      <c r="J4" s="140"/>
      <c r="K4" s="5"/>
      <c r="L4" s="5"/>
    </row>
    <row r="5" spans="2:16" x14ac:dyDescent="0.25">
      <c r="B5" s="38"/>
      <c r="C5" s="39"/>
      <c r="D5" s="38"/>
      <c r="E5" s="39"/>
      <c r="F5" s="39"/>
      <c r="G5" s="42"/>
      <c r="J5" s="140"/>
      <c r="K5" s="4"/>
      <c r="L5" s="5"/>
      <c r="P5" s="5"/>
    </row>
    <row r="6" spans="2:16" x14ac:dyDescent="0.25">
      <c r="B6" s="38"/>
      <c r="C6" s="114"/>
      <c r="D6" s="38"/>
      <c r="E6" s="114"/>
      <c r="F6" s="114"/>
      <c r="G6" s="116"/>
      <c r="J6" s="141"/>
      <c r="K6" s="5"/>
    </row>
    <row r="7" spans="2:16" x14ac:dyDescent="0.25">
      <c r="B7" s="38"/>
      <c r="C7" s="39"/>
      <c r="D7" s="38"/>
      <c r="E7" s="39"/>
      <c r="F7" s="39"/>
      <c r="G7" s="42"/>
    </row>
    <row r="8" spans="2:16" x14ac:dyDescent="0.25">
      <c r="B8" s="38"/>
      <c r="C8" s="39"/>
      <c r="D8" s="38"/>
      <c r="E8" s="39"/>
      <c r="F8" s="39"/>
      <c r="G8" s="42"/>
      <c r="I8" s="9"/>
      <c r="J8" s="9"/>
      <c r="K8" s="9"/>
      <c r="L8" s="9"/>
    </row>
    <row r="9" spans="2:16" x14ac:dyDescent="0.25">
      <c r="B9" s="38"/>
      <c r="C9" s="39"/>
      <c r="D9" s="38"/>
      <c r="E9" s="39"/>
      <c r="F9" s="39"/>
      <c r="G9" s="42"/>
      <c r="I9" s="9"/>
      <c r="J9" s="9"/>
      <c r="K9" s="143"/>
      <c r="L9" s="9"/>
    </row>
    <row r="10" spans="2:16" x14ac:dyDescent="0.25">
      <c r="B10" s="38"/>
      <c r="C10" s="39"/>
      <c r="D10" s="38"/>
      <c r="E10" s="39"/>
      <c r="F10" s="39"/>
      <c r="G10" s="42"/>
      <c r="I10" s="9"/>
      <c r="J10" s="9"/>
      <c r="K10" s="113"/>
      <c r="L10" s="9"/>
    </row>
    <row r="11" spans="2:16" x14ac:dyDescent="0.25">
      <c r="B11" s="38"/>
      <c r="C11" s="39"/>
      <c r="D11" s="38"/>
      <c r="E11" s="39"/>
      <c r="F11" s="39"/>
      <c r="G11" s="42"/>
      <c r="I11" s="9"/>
      <c r="J11" s="9"/>
      <c r="K11" s="9"/>
      <c r="L11" s="9"/>
    </row>
    <row r="12" spans="2:16" x14ac:dyDescent="0.25">
      <c r="B12" s="38"/>
      <c r="C12" s="39"/>
      <c r="D12" s="38"/>
      <c r="E12" s="39"/>
      <c r="F12" s="39"/>
      <c r="G12" s="42"/>
      <c r="I12" s="9"/>
      <c r="J12" s="9"/>
      <c r="K12" s="113"/>
      <c r="L12" s="9"/>
    </row>
    <row r="13" spans="2:16" x14ac:dyDescent="0.25">
      <c r="B13" s="38"/>
      <c r="C13" s="39"/>
      <c r="D13" s="38"/>
      <c r="E13" s="39"/>
      <c r="F13" s="39"/>
      <c r="G13" s="42"/>
      <c r="I13" s="9"/>
      <c r="J13" s="9"/>
      <c r="K13" s="9"/>
      <c r="L13" s="9"/>
    </row>
    <row r="14" spans="2:16" x14ac:dyDescent="0.25">
      <c r="B14" s="38"/>
      <c r="C14" s="39"/>
      <c r="D14" s="38"/>
      <c r="E14" s="39"/>
      <c r="F14" s="39"/>
      <c r="G14" s="42"/>
      <c r="I14" s="9"/>
      <c r="J14" s="9"/>
      <c r="K14" s="9"/>
      <c r="L14" s="113"/>
    </row>
    <row r="15" spans="2:16" x14ac:dyDescent="0.25">
      <c r="B15" s="38"/>
      <c r="C15" s="39"/>
      <c r="D15" s="38"/>
      <c r="E15" s="39"/>
      <c r="F15" s="39"/>
      <c r="G15" s="42"/>
    </row>
    <row r="16" spans="2:16" x14ac:dyDescent="0.25">
      <c r="B16" s="38"/>
      <c r="C16" s="39"/>
      <c r="D16" s="38"/>
      <c r="E16" s="39"/>
      <c r="F16" s="39"/>
      <c r="G16" s="42"/>
      <c r="L16" s="65"/>
    </row>
    <row r="17" spans="2:14" x14ac:dyDescent="0.25">
      <c r="B17" s="38"/>
      <c r="C17" s="39"/>
      <c r="D17" s="38"/>
      <c r="E17" s="39"/>
      <c r="F17" s="39"/>
      <c r="G17" s="42"/>
    </row>
    <row r="18" spans="2:14" x14ac:dyDescent="0.25">
      <c r="B18" s="38"/>
      <c r="C18" s="39"/>
      <c r="D18" s="38"/>
      <c r="E18" s="39"/>
      <c r="F18" s="39"/>
      <c r="G18" s="42"/>
      <c r="L18" s="5"/>
      <c r="M18" s="65"/>
    </row>
    <row r="19" spans="2:14" x14ac:dyDescent="0.25">
      <c r="B19" s="38"/>
      <c r="C19" s="39"/>
      <c r="D19" s="38"/>
      <c r="E19" s="39"/>
      <c r="F19" s="39"/>
      <c r="G19" s="42"/>
      <c r="L19" s="112"/>
      <c r="M19" s="112"/>
      <c r="N19" s="9"/>
    </row>
    <row r="20" spans="2:14" x14ac:dyDescent="0.25">
      <c r="B20" s="38"/>
      <c r="C20" s="39"/>
      <c r="D20" s="38"/>
      <c r="E20" s="39"/>
      <c r="F20" s="39"/>
      <c r="G20" s="42"/>
      <c r="L20" s="9"/>
      <c r="M20" s="112"/>
      <c r="N20" s="9"/>
    </row>
    <row r="21" spans="2:14" x14ac:dyDescent="0.25">
      <c r="B21" s="38"/>
      <c r="C21" s="39"/>
      <c r="D21" s="38"/>
      <c r="E21" s="39"/>
      <c r="F21" s="39"/>
      <c r="G21" s="42"/>
      <c r="L21" s="112"/>
      <c r="M21" s="113"/>
      <c r="N21" s="9"/>
    </row>
    <row r="22" spans="2:14" x14ac:dyDescent="0.25">
      <c r="B22" s="38"/>
      <c r="C22" s="39"/>
      <c r="D22" s="38"/>
      <c r="E22" s="39"/>
      <c r="F22" s="39"/>
      <c r="G22" s="42"/>
      <c r="L22" s="9"/>
      <c r="M22" s="9"/>
      <c r="N22" s="9"/>
    </row>
    <row r="23" spans="2:14" x14ac:dyDescent="0.25">
      <c r="B23" s="38"/>
      <c r="C23" s="39"/>
      <c r="D23" s="38"/>
      <c r="E23" s="39"/>
      <c r="F23" s="39"/>
      <c r="G23" s="42"/>
      <c r="L23" s="9"/>
      <c r="M23" s="113"/>
      <c r="N23" s="9"/>
    </row>
    <row r="24" spans="2:14" x14ac:dyDescent="0.25">
      <c r="B24" s="38"/>
      <c r="C24" s="39"/>
      <c r="D24" s="38"/>
      <c r="E24" s="39"/>
      <c r="F24" s="39"/>
      <c r="G24" s="42"/>
      <c r="L24" s="9"/>
      <c r="M24" s="9"/>
      <c r="N24" s="9"/>
    </row>
    <row r="25" spans="2:14" x14ac:dyDescent="0.25">
      <c r="B25" s="38"/>
      <c r="C25" s="39"/>
      <c r="D25" s="38"/>
      <c r="E25" s="39"/>
      <c r="F25" s="39"/>
      <c r="G25" s="42"/>
    </row>
    <row r="26" spans="2:14" x14ac:dyDescent="0.25">
      <c r="B26" s="38"/>
      <c r="C26" s="39"/>
      <c r="D26" s="38"/>
      <c r="E26" s="39"/>
      <c r="F26" s="39"/>
      <c r="G26" s="42"/>
    </row>
    <row r="27" spans="2:14" x14ac:dyDescent="0.25">
      <c r="B27" s="38"/>
      <c r="C27" s="39"/>
      <c r="D27" s="38"/>
      <c r="E27" s="39"/>
      <c r="F27" s="39"/>
      <c r="G27" s="42"/>
    </row>
    <row r="28" spans="2:14" x14ac:dyDescent="0.25">
      <c r="B28" s="117"/>
      <c r="C28" s="39"/>
      <c r="D28" s="39"/>
      <c r="E28" s="39"/>
      <c r="F28" s="39"/>
      <c r="G28" s="42"/>
    </row>
    <row r="29" spans="2:14" x14ac:dyDescent="0.25">
      <c r="B29" s="117"/>
      <c r="C29" s="39"/>
      <c r="D29" s="39"/>
      <c r="E29" s="39"/>
      <c r="F29" s="39"/>
      <c r="G29" s="42"/>
    </row>
    <row r="30" spans="2:14" x14ac:dyDescent="0.25">
      <c r="B30" s="117"/>
      <c r="C30" s="39"/>
      <c r="D30" s="39"/>
      <c r="E30" s="39"/>
      <c r="F30" s="39"/>
      <c r="G30" s="42"/>
    </row>
    <row r="31" spans="2:14" x14ac:dyDescent="0.25">
      <c r="B31" s="39"/>
      <c r="C31" s="39"/>
      <c r="D31" s="39"/>
      <c r="E31" s="39"/>
      <c r="F31" s="39"/>
      <c r="G31" s="42"/>
    </row>
    <row r="32" spans="2:14" x14ac:dyDescent="0.25">
      <c r="B32" s="39"/>
      <c r="C32" s="39"/>
      <c r="D32" s="39"/>
      <c r="E32" s="39"/>
      <c r="F32" s="39"/>
      <c r="G32" s="42"/>
    </row>
    <row r="33" spans="2:7" x14ac:dyDescent="0.25">
      <c r="B33" s="39"/>
      <c r="C33" s="39"/>
      <c r="D33" s="39"/>
      <c r="E33" s="39"/>
      <c r="F33" s="39"/>
      <c r="G33" s="42"/>
    </row>
    <row r="34" spans="2:7" x14ac:dyDescent="0.25">
      <c r="B34" s="39"/>
      <c r="C34" s="39"/>
      <c r="D34" s="39"/>
      <c r="E34" s="39"/>
      <c r="F34" s="39"/>
      <c r="G34" s="42"/>
    </row>
    <row r="35" spans="2:7" x14ac:dyDescent="0.25">
      <c r="B35" s="39"/>
      <c r="C35" s="39"/>
      <c r="D35" s="39"/>
      <c r="E35" s="39"/>
      <c r="F35" s="39"/>
      <c r="G35" s="42"/>
    </row>
    <row r="36" spans="2:7" x14ac:dyDescent="0.25">
      <c r="B36" s="39"/>
      <c r="C36" s="39"/>
      <c r="D36" s="39"/>
      <c r="E36" s="39"/>
      <c r="F36" s="39"/>
      <c r="G36" s="42"/>
    </row>
    <row r="37" spans="2:7" x14ac:dyDescent="0.25">
      <c r="B37" s="39"/>
      <c r="C37" s="39"/>
      <c r="D37" s="39"/>
      <c r="E37" s="39"/>
      <c r="F37" s="39"/>
      <c r="G37" s="42"/>
    </row>
    <row r="38" spans="2:7" x14ac:dyDescent="0.25">
      <c r="B38" s="39"/>
      <c r="C38" s="39"/>
      <c r="D38" s="39"/>
      <c r="E38" s="39"/>
      <c r="F38" s="39"/>
      <c r="G38" s="42"/>
    </row>
    <row r="39" spans="2:7" x14ac:dyDescent="0.25">
      <c r="B39" s="39"/>
      <c r="C39" s="39"/>
      <c r="D39" s="39"/>
      <c r="E39" s="39"/>
      <c r="F39" s="39"/>
      <c r="G39" s="42"/>
    </row>
    <row r="40" spans="2:7" x14ac:dyDescent="0.25">
      <c r="B40" s="39"/>
      <c r="C40" s="39"/>
      <c r="D40" s="39"/>
      <c r="E40" s="39"/>
      <c r="F40" s="39"/>
      <c r="G40" s="42"/>
    </row>
    <row r="41" spans="2:7" x14ac:dyDescent="0.25">
      <c r="B41" s="39"/>
      <c r="C41" s="39"/>
      <c r="D41" s="39"/>
      <c r="E41" s="39"/>
      <c r="F41" s="39"/>
      <c r="G41" s="42"/>
    </row>
    <row r="42" spans="2:7" x14ac:dyDescent="0.25">
      <c r="B42" s="39"/>
      <c r="C42" s="39"/>
      <c r="D42" s="39"/>
      <c r="E42" s="39"/>
      <c r="F42" s="39"/>
      <c r="G42" s="42"/>
    </row>
    <row r="43" spans="2:7" x14ac:dyDescent="0.25">
      <c r="B43" s="39"/>
      <c r="C43" s="39"/>
      <c r="D43" s="39"/>
      <c r="E43" s="39"/>
      <c r="F43" s="39"/>
      <c r="G43" s="42"/>
    </row>
    <row r="44" spans="2:7" x14ac:dyDescent="0.25">
      <c r="B44" s="39"/>
      <c r="C44" s="39"/>
      <c r="D44" s="39"/>
      <c r="E44" s="39"/>
      <c r="F44" s="39"/>
      <c r="G44" s="42"/>
    </row>
    <row r="45" spans="2:7" x14ac:dyDescent="0.25">
      <c r="B45" s="39"/>
      <c r="C45" s="39"/>
      <c r="D45" s="39"/>
      <c r="E45" s="39"/>
      <c r="F45" s="39"/>
      <c r="G45" s="42"/>
    </row>
    <row r="46" spans="2:7" x14ac:dyDescent="0.25">
      <c r="B46" s="39"/>
      <c r="C46" s="39"/>
      <c r="D46" s="39"/>
      <c r="E46" s="39"/>
      <c r="F46" s="39"/>
      <c r="G46" s="42"/>
    </row>
    <row r="47" spans="2:7" x14ac:dyDescent="0.25">
      <c r="B47" s="39"/>
      <c r="C47" s="39"/>
      <c r="D47" s="39"/>
      <c r="E47" s="39"/>
      <c r="F47" s="39"/>
      <c r="G47" s="42"/>
    </row>
    <row r="48" spans="2:7" x14ac:dyDescent="0.25">
      <c r="B48" s="39"/>
      <c r="C48" s="39"/>
      <c r="D48" s="39"/>
      <c r="E48" s="39"/>
      <c r="F48" s="39"/>
      <c r="G48" s="42"/>
    </row>
    <row r="49" spans="2:10" x14ac:dyDescent="0.25">
      <c r="B49" s="39"/>
      <c r="C49" s="39"/>
      <c r="D49" s="39"/>
      <c r="E49" s="39"/>
      <c r="F49" s="39"/>
      <c r="G49" s="42"/>
      <c r="J49" s="5"/>
    </row>
    <row r="50" spans="2:10" x14ac:dyDescent="0.25">
      <c r="B50" s="39"/>
      <c r="C50" s="39"/>
      <c r="D50" s="39"/>
      <c r="E50" s="39"/>
      <c r="F50" s="39"/>
      <c r="G50" s="42"/>
    </row>
    <row r="51" spans="2:10" x14ac:dyDescent="0.25">
      <c r="B51" s="39"/>
      <c r="C51" s="39"/>
      <c r="D51" s="39"/>
      <c r="E51" s="39"/>
      <c r="F51" s="39"/>
      <c r="G51" s="42"/>
      <c r="J51" s="65"/>
    </row>
    <row r="52" spans="2:10" x14ac:dyDescent="0.25">
      <c r="B52" s="39"/>
      <c r="C52" s="39"/>
      <c r="D52" s="39"/>
      <c r="E52" s="39"/>
      <c r="F52" s="39"/>
      <c r="G52" s="42"/>
    </row>
    <row r="53" spans="2:10" x14ac:dyDescent="0.25">
      <c r="B53" s="39"/>
      <c r="C53" s="39"/>
      <c r="D53" s="39"/>
      <c r="E53" s="39"/>
      <c r="F53" s="39"/>
      <c r="G53" s="42"/>
    </row>
    <row r="54" spans="2:10" x14ac:dyDescent="0.25">
      <c r="B54" s="39"/>
      <c r="C54" s="39"/>
      <c r="D54" s="39"/>
      <c r="E54" s="39"/>
      <c r="F54" s="39"/>
      <c r="G54" s="42"/>
    </row>
    <row r="55" spans="2:10" x14ac:dyDescent="0.25">
      <c r="B55" s="39"/>
      <c r="C55" s="39"/>
      <c r="D55" s="39"/>
      <c r="E55" s="39"/>
      <c r="F55" s="39"/>
      <c r="G55" s="42"/>
    </row>
    <row r="56" spans="2:10" x14ac:dyDescent="0.25">
      <c r="B56" s="39"/>
      <c r="C56" s="39"/>
      <c r="D56" s="39"/>
      <c r="E56" s="39"/>
      <c r="F56" s="39"/>
      <c r="G56" s="42"/>
    </row>
    <row r="57" spans="2:10" x14ac:dyDescent="0.25">
      <c r="B57" s="39"/>
      <c r="C57" s="39"/>
      <c r="D57" s="39"/>
      <c r="E57" s="39"/>
      <c r="F57" s="39"/>
      <c r="G57" s="42"/>
    </row>
    <row r="58" spans="2:10" x14ac:dyDescent="0.25">
      <c r="B58" s="39"/>
      <c r="C58" s="39"/>
      <c r="D58" s="39"/>
      <c r="E58" s="39"/>
      <c r="F58" s="39"/>
      <c r="G58" s="42"/>
    </row>
    <row r="59" spans="2:10" x14ac:dyDescent="0.25">
      <c r="B59" s="39"/>
      <c r="C59" s="39"/>
      <c r="D59" s="39"/>
      <c r="E59" s="39"/>
      <c r="F59" s="39"/>
      <c r="G59" s="42"/>
    </row>
    <row r="60" spans="2:10" x14ac:dyDescent="0.25">
      <c r="B60" s="39"/>
      <c r="C60" s="39"/>
      <c r="D60" s="39"/>
      <c r="E60" s="39"/>
      <c r="F60" s="39"/>
      <c r="G60" s="42"/>
    </row>
    <row r="61" spans="2:10" x14ac:dyDescent="0.25">
      <c r="B61" s="39"/>
      <c r="C61" s="39"/>
      <c r="D61" s="39"/>
      <c r="E61" s="39"/>
      <c r="F61" s="39"/>
      <c r="G61" s="42"/>
    </row>
    <row r="62" spans="2:10" x14ac:dyDescent="0.25">
      <c r="B62" s="39"/>
      <c r="C62" s="39"/>
      <c r="D62" s="39"/>
      <c r="E62" s="39"/>
      <c r="F62" s="39"/>
      <c r="G62" s="42"/>
    </row>
    <row r="63" spans="2:10" x14ac:dyDescent="0.25">
      <c r="B63" s="39"/>
      <c r="C63" s="39"/>
      <c r="D63" s="39"/>
      <c r="E63" s="39"/>
      <c r="F63" s="39"/>
      <c r="G63" s="42"/>
    </row>
    <row r="64" spans="2:10" ht="15.75" thickBot="1" x14ac:dyDescent="0.3">
      <c r="B64" s="150"/>
      <c r="C64" s="150"/>
      <c r="D64" s="150"/>
      <c r="E64" s="150"/>
      <c r="F64" s="150"/>
      <c r="G64" s="151">
        <f>SUM(December[Cost])</f>
        <v>0</v>
      </c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T29"/>
  <sheetViews>
    <sheetView zoomScale="120" zoomScaleNormal="120" workbookViewId="0">
      <selection activeCell="D29" sqref="D29"/>
    </sheetView>
  </sheetViews>
  <sheetFormatPr defaultRowHeight="15" x14ac:dyDescent="0.25"/>
  <cols>
    <col min="1" max="1" width="19.5703125" customWidth="1"/>
    <col min="2" max="13" width="12.5703125" customWidth="1"/>
    <col min="14" max="14" width="12.28515625" bestFit="1" customWidth="1"/>
    <col min="15" max="15" width="12.5703125" bestFit="1" customWidth="1"/>
    <col min="16" max="16" width="13.42578125" bestFit="1" customWidth="1"/>
  </cols>
  <sheetData>
    <row r="1" spans="1:20" ht="18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64" t="s">
        <v>52</v>
      </c>
    </row>
    <row r="2" spans="1:20" ht="15.75" thickTop="1" x14ac:dyDescent="0.25">
      <c r="A2" s="106" t="s">
        <v>12</v>
      </c>
      <c r="B2" s="5">
        <f>Income!B8</f>
        <v>5000</v>
      </c>
      <c r="C2" s="5">
        <f>Income!C8</f>
        <v>5000</v>
      </c>
      <c r="D2" s="5">
        <f>Income!D8</f>
        <v>5000</v>
      </c>
      <c r="E2" s="5">
        <f>Income!E8</f>
        <v>5000</v>
      </c>
      <c r="F2" s="5">
        <f>Income!F8</f>
        <v>5000</v>
      </c>
      <c r="G2" s="5">
        <f>Income!G8</f>
        <v>5000</v>
      </c>
      <c r="H2" s="5">
        <f>Income!H8</f>
        <v>5000</v>
      </c>
      <c r="I2" s="5">
        <f>Income!I8</f>
        <v>5000</v>
      </c>
      <c r="J2" s="5">
        <f>Income!J8</f>
        <v>5000</v>
      </c>
      <c r="K2" s="5">
        <f>Income!K8</f>
        <v>5000</v>
      </c>
      <c r="L2" s="5">
        <f>Income!L8</f>
        <v>5000</v>
      </c>
      <c r="M2" s="5">
        <f>Income!M8</f>
        <v>5000</v>
      </c>
      <c r="N2" s="5"/>
      <c r="P2" s="65">
        <f>SUM(B2:M2)</f>
        <v>60000</v>
      </c>
      <c r="R2" s="52"/>
      <c r="S2" s="52"/>
      <c r="T2" s="52"/>
    </row>
    <row r="3" spans="1:20" x14ac:dyDescent="0.25">
      <c r="A3" s="106" t="s">
        <v>13</v>
      </c>
      <c r="B3" s="5">
        <f>Income!B16</f>
        <v>4000</v>
      </c>
      <c r="C3" s="5">
        <f>Income!C16</f>
        <v>4000</v>
      </c>
      <c r="D3" s="5">
        <f>Income!D16</f>
        <v>4000</v>
      </c>
      <c r="E3" s="5">
        <f>Income!E16</f>
        <v>4000</v>
      </c>
      <c r="F3" s="5">
        <f>Income!F16</f>
        <v>4000</v>
      </c>
      <c r="G3" s="5">
        <f>Income!G16</f>
        <v>4000</v>
      </c>
      <c r="H3" s="5">
        <f>Income!H16</f>
        <v>4000</v>
      </c>
      <c r="I3" s="5">
        <f>Income!I16</f>
        <v>4000</v>
      </c>
      <c r="J3" s="5">
        <f>Income!J16</f>
        <v>4000</v>
      </c>
      <c r="K3" s="5">
        <f>Income!K16</f>
        <v>4000</v>
      </c>
      <c r="L3" s="5">
        <f>Income!L16</f>
        <v>4000</v>
      </c>
      <c r="M3" s="5">
        <f>Income!M16</f>
        <v>4000</v>
      </c>
      <c r="P3" s="65">
        <f>SUM(B3:M3)</f>
        <v>48000</v>
      </c>
      <c r="R3" s="53"/>
      <c r="S3" s="53"/>
      <c r="T3" s="53"/>
    </row>
    <row r="4" spans="1:20" x14ac:dyDescent="0.25">
      <c r="A4" s="106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P4" s="65"/>
      <c r="R4" s="194"/>
      <c r="S4" s="194"/>
      <c r="T4" s="194"/>
    </row>
    <row r="5" spans="1:20" x14ac:dyDescent="0.25">
      <c r="A5" s="76" t="s">
        <v>75</v>
      </c>
      <c r="B5" s="104">
        <f>'Savings &amp; Tithe'!B4</f>
        <v>800</v>
      </c>
      <c r="C5" s="104">
        <f>'Savings &amp; Tithe'!C4</f>
        <v>800</v>
      </c>
      <c r="D5" s="104">
        <f>'Savings &amp; Tithe'!D4</f>
        <v>800</v>
      </c>
      <c r="E5" s="104">
        <f>'Savings &amp; Tithe'!E4</f>
        <v>800</v>
      </c>
      <c r="F5" s="104">
        <f>'Savings &amp; Tithe'!F4</f>
        <v>800</v>
      </c>
      <c r="G5" s="104">
        <f>'Savings &amp; Tithe'!G4</f>
        <v>800</v>
      </c>
      <c r="H5" s="104">
        <f>'Savings &amp; Tithe'!H4</f>
        <v>800</v>
      </c>
      <c r="I5" s="104">
        <f>'Savings &amp; Tithe'!I4</f>
        <v>800</v>
      </c>
      <c r="J5" s="104">
        <f>'Savings &amp; Tithe'!J4</f>
        <v>800</v>
      </c>
      <c r="K5" s="104">
        <f>'Savings &amp; Tithe'!K4</f>
        <v>800</v>
      </c>
      <c r="L5" s="104">
        <f>'Savings &amp; Tithe'!L4</f>
        <v>800</v>
      </c>
      <c r="M5" s="104">
        <f>'Savings &amp; Tithe'!M4</f>
        <v>800</v>
      </c>
      <c r="P5" s="65">
        <f>SUM(B5:M5)</f>
        <v>9600</v>
      </c>
      <c r="R5" s="52"/>
      <c r="S5" s="52"/>
      <c r="T5" s="52"/>
    </row>
    <row r="6" spans="1:20" x14ac:dyDescent="0.25">
      <c r="A6" s="106" t="s">
        <v>14</v>
      </c>
      <c r="B6" s="10">
        <f>'Savings &amp; Tithe'!B6</f>
        <v>400</v>
      </c>
      <c r="C6" s="10">
        <f>'Savings &amp; Tithe'!C6</f>
        <v>400</v>
      </c>
      <c r="D6" s="10">
        <f>'Savings &amp; Tithe'!D6</f>
        <v>400</v>
      </c>
      <c r="E6" s="10">
        <f>'Savings &amp; Tithe'!E6</f>
        <v>400</v>
      </c>
      <c r="F6" s="10">
        <f>'Savings &amp; Tithe'!F6</f>
        <v>400</v>
      </c>
      <c r="G6" s="10">
        <f>'Savings &amp; Tithe'!G6</f>
        <v>400</v>
      </c>
      <c r="H6" s="10">
        <f>'Savings &amp; Tithe'!H6</f>
        <v>400</v>
      </c>
      <c r="I6" s="10">
        <f>'Savings &amp; Tithe'!I6</f>
        <v>400</v>
      </c>
      <c r="J6" s="10">
        <f>'Savings &amp; Tithe'!J6</f>
        <v>400</v>
      </c>
      <c r="K6" s="10">
        <f>'Savings &amp; Tithe'!K6</f>
        <v>400</v>
      </c>
      <c r="L6" s="10">
        <f>'Savings &amp; Tithe'!L6</f>
        <v>400</v>
      </c>
      <c r="M6" s="10">
        <f>'Savings &amp; Tithe'!M6</f>
        <v>400</v>
      </c>
      <c r="P6" s="65">
        <f>SUM(B6:M6)</f>
        <v>4800</v>
      </c>
      <c r="R6" s="52"/>
      <c r="S6" s="52"/>
      <c r="T6" s="52"/>
    </row>
    <row r="7" spans="1:20" x14ac:dyDescent="0.25">
      <c r="A7" s="106" t="s">
        <v>65</v>
      </c>
      <c r="B7" s="167">
        <f>'Savings &amp; Tithe'!B5</f>
        <v>0</v>
      </c>
      <c r="C7" s="167">
        <f>'Savings &amp; Tithe'!C5</f>
        <v>0</v>
      </c>
      <c r="D7" s="167">
        <f>'Savings &amp; Tithe'!D5</f>
        <v>0</v>
      </c>
      <c r="E7" s="167">
        <f>'Savings &amp; Tithe'!E5</f>
        <v>0</v>
      </c>
      <c r="F7" s="167">
        <f>'Savings &amp; Tithe'!F5</f>
        <v>0</v>
      </c>
      <c r="G7" s="167">
        <f>'Savings &amp; Tithe'!G5</f>
        <v>0</v>
      </c>
      <c r="H7" s="167">
        <f>'Savings &amp; Tithe'!H5</f>
        <v>0</v>
      </c>
      <c r="I7" s="167">
        <f>'Savings &amp; Tithe'!I5</f>
        <v>0</v>
      </c>
      <c r="J7" s="167">
        <f>'Savings &amp; Tithe'!J5</f>
        <v>0</v>
      </c>
      <c r="K7" s="167">
        <f>'Savings &amp; Tithe'!K5</f>
        <v>0</v>
      </c>
      <c r="L7" s="167">
        <f>'Savings &amp; Tithe'!L5</f>
        <v>0</v>
      </c>
      <c r="M7" s="167">
        <f>'Savings &amp; Tithe'!M5</f>
        <v>0</v>
      </c>
      <c r="P7" s="65">
        <f>SUM(B7:M7)</f>
        <v>0</v>
      </c>
      <c r="R7" s="190"/>
      <c r="S7" s="190"/>
      <c r="T7" s="190"/>
    </row>
    <row r="8" spans="1:20" x14ac:dyDescent="0.25">
      <c r="A8" s="10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P8" s="65"/>
      <c r="R8" s="52"/>
      <c r="S8" s="52"/>
      <c r="T8" s="52"/>
    </row>
    <row r="9" spans="1:20" x14ac:dyDescent="0.25">
      <c r="A9" s="106" t="s">
        <v>15</v>
      </c>
      <c r="B9" s="24">
        <f>(B3)-SUM(B5:B7)</f>
        <v>2800</v>
      </c>
      <c r="C9" s="24">
        <f t="shared" ref="C9:M9" si="0">(C3)-SUM(C5:C7)</f>
        <v>2800</v>
      </c>
      <c r="D9" s="24">
        <f t="shared" si="0"/>
        <v>2800</v>
      </c>
      <c r="E9" s="24">
        <f>(E3)-SUM(E5:E7)</f>
        <v>2800</v>
      </c>
      <c r="F9" s="24">
        <f>(F3)-SUM(F5:F7)</f>
        <v>2800</v>
      </c>
      <c r="G9" s="24">
        <f t="shared" si="0"/>
        <v>2800</v>
      </c>
      <c r="H9" s="24">
        <f t="shared" si="0"/>
        <v>2800</v>
      </c>
      <c r="I9" s="24">
        <f t="shared" si="0"/>
        <v>2800</v>
      </c>
      <c r="J9" s="24">
        <f t="shared" si="0"/>
        <v>2800</v>
      </c>
      <c r="K9" s="24">
        <f t="shared" si="0"/>
        <v>2800</v>
      </c>
      <c r="L9" s="24">
        <f t="shared" si="0"/>
        <v>2800</v>
      </c>
      <c r="M9" s="24">
        <f t="shared" si="0"/>
        <v>2800</v>
      </c>
      <c r="P9" s="65">
        <f>SUM(B9:M9)</f>
        <v>33600</v>
      </c>
    </row>
    <row r="10" spans="1:20" x14ac:dyDescent="0.25">
      <c r="A10" s="106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P10" s="65"/>
    </row>
    <row r="11" spans="1:20" x14ac:dyDescent="0.25">
      <c r="A11" s="106" t="s">
        <v>16</v>
      </c>
      <c r="B11" s="11">
        <f>'Rent &amp; Bills'!B28</f>
        <v>1717.62</v>
      </c>
      <c r="C11" s="11">
        <f>'Rent &amp; Bills'!C28</f>
        <v>1717.62</v>
      </c>
      <c r="D11" s="11">
        <f>'Rent &amp; Bills'!D28</f>
        <v>1717.62</v>
      </c>
      <c r="E11" s="11">
        <f>'Rent &amp; Bills'!E28</f>
        <v>1717.62</v>
      </c>
      <c r="F11" s="11">
        <f>'Rent &amp; Bills'!F28</f>
        <v>1717.62</v>
      </c>
      <c r="G11" s="11">
        <f>'Rent &amp; Bills'!G28</f>
        <v>1717.62</v>
      </c>
      <c r="H11" s="11">
        <f>'Rent &amp; Bills'!H28</f>
        <v>1717.62</v>
      </c>
      <c r="I11" s="11">
        <f>'Rent &amp; Bills'!I28</f>
        <v>1717.62</v>
      </c>
      <c r="J11" s="11">
        <f>'Rent &amp; Bills'!J28</f>
        <v>1717.62</v>
      </c>
      <c r="K11" s="11">
        <f>'Rent &amp; Bills'!K28</f>
        <v>1717.62</v>
      </c>
      <c r="L11" s="11">
        <f>'Rent &amp; Bills'!L28</f>
        <v>1717.62</v>
      </c>
      <c r="M11" s="11">
        <f>'Rent &amp; Bills'!M28</f>
        <v>1717.62</v>
      </c>
      <c r="P11" s="65">
        <f>SUM(B11:M11)</f>
        <v>20611.439999999991</v>
      </c>
    </row>
    <row r="12" spans="1:20" x14ac:dyDescent="0.25">
      <c r="A12" s="10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P12" s="65"/>
    </row>
    <row r="13" spans="1:20" x14ac:dyDescent="0.25">
      <c r="A13" s="106" t="s">
        <v>17</v>
      </c>
      <c r="B13" s="25">
        <f>B9-B11</f>
        <v>1082.3800000000001</v>
      </c>
      <c r="C13" s="25">
        <f t="shared" ref="C13:G13" si="1">C9-C11</f>
        <v>1082.3800000000001</v>
      </c>
      <c r="D13" s="25">
        <f t="shared" si="1"/>
        <v>1082.3800000000001</v>
      </c>
      <c r="E13" s="25">
        <f t="shared" si="1"/>
        <v>1082.3800000000001</v>
      </c>
      <c r="F13" s="25">
        <f>F9-F11</f>
        <v>1082.3800000000001</v>
      </c>
      <c r="G13" s="25">
        <f t="shared" si="1"/>
        <v>1082.3800000000001</v>
      </c>
      <c r="H13" s="25">
        <f t="shared" ref="H13:M13" si="2">H9-H11</f>
        <v>1082.3800000000001</v>
      </c>
      <c r="I13" s="25">
        <f t="shared" si="2"/>
        <v>1082.3800000000001</v>
      </c>
      <c r="J13" s="25">
        <f t="shared" si="2"/>
        <v>1082.3800000000001</v>
      </c>
      <c r="K13" s="25">
        <f>K9-K11</f>
        <v>1082.3800000000001</v>
      </c>
      <c r="L13" s="25">
        <f t="shared" si="2"/>
        <v>1082.3800000000001</v>
      </c>
      <c r="M13" s="25">
        <f t="shared" si="2"/>
        <v>1082.3800000000001</v>
      </c>
      <c r="P13" s="65">
        <f>AVERAGE(B13:M13)</f>
        <v>1082.3800000000003</v>
      </c>
    </row>
    <row r="14" spans="1:20" x14ac:dyDescent="0.25">
      <c r="A14" s="10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P14" s="65"/>
    </row>
    <row r="15" spans="1:20" x14ac:dyDescent="0.25">
      <c r="A15" s="106" t="s">
        <v>18</v>
      </c>
      <c r="B15" s="12">
        <f>'Expense Report'!B20</f>
        <v>235</v>
      </c>
      <c r="C15" s="12">
        <f>'Expense Report'!C20</f>
        <v>0</v>
      </c>
      <c r="D15" s="12">
        <f>'Expense Report'!D20</f>
        <v>0</v>
      </c>
      <c r="E15" s="12">
        <f>'Expense Report'!E20</f>
        <v>0</v>
      </c>
      <c r="F15" s="12">
        <f>'Expense Report'!F20</f>
        <v>0</v>
      </c>
      <c r="G15" s="12">
        <f>'Expense Report'!G20</f>
        <v>0</v>
      </c>
      <c r="H15" s="12">
        <f>'Expense Report'!H20</f>
        <v>0</v>
      </c>
      <c r="I15" s="12">
        <f>'Expense Report'!I20</f>
        <v>0</v>
      </c>
      <c r="J15" s="12">
        <f>'Expense Report'!J20</f>
        <v>0</v>
      </c>
      <c r="K15" s="12">
        <f>'Expense Report'!K20</f>
        <v>0</v>
      </c>
      <c r="L15" s="12">
        <f>'Expense Report'!L20</f>
        <v>0</v>
      </c>
      <c r="M15" s="12">
        <f>'Expense Report'!M20</f>
        <v>0</v>
      </c>
      <c r="P15" s="65">
        <f>SUM(B15:M15)</f>
        <v>235</v>
      </c>
    </row>
    <row r="16" spans="1:20" x14ac:dyDescent="0.25">
      <c r="A16" s="106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9" x14ac:dyDescent="0.25">
      <c r="A17" s="10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9" ht="15.75" thickBot="1" x14ac:dyDescent="0.3">
      <c r="A18" s="106" t="s">
        <v>100</v>
      </c>
      <c r="B18" s="13">
        <f>B3-B5-B6-B11-B15-B7</f>
        <v>847.38000000000011</v>
      </c>
      <c r="C18" s="13">
        <f t="shared" ref="C18:M18" si="3">C3-C5-C6-C11-C15-C7</f>
        <v>1082.3800000000001</v>
      </c>
      <c r="D18" s="13">
        <f t="shared" si="3"/>
        <v>1082.3800000000001</v>
      </c>
      <c r="E18" s="13">
        <f t="shared" si="3"/>
        <v>1082.3800000000001</v>
      </c>
      <c r="F18" s="13">
        <f t="shared" si="3"/>
        <v>1082.3800000000001</v>
      </c>
      <c r="G18" s="13">
        <f>G3-G5-G6-G11-G15-G7</f>
        <v>1082.3800000000001</v>
      </c>
      <c r="H18" s="13">
        <f t="shared" si="3"/>
        <v>1082.3800000000001</v>
      </c>
      <c r="I18" s="13">
        <f>I3-I5-I6-I11-I15-I7</f>
        <v>1082.3800000000001</v>
      </c>
      <c r="J18" s="13">
        <f t="shared" si="3"/>
        <v>1082.3800000000001</v>
      </c>
      <c r="K18" s="13">
        <f>K3-K5-K6-K11-K15-K7</f>
        <v>1082.3800000000001</v>
      </c>
      <c r="L18" s="13">
        <f t="shared" si="3"/>
        <v>1082.3800000000001</v>
      </c>
      <c r="M18" s="13">
        <f t="shared" si="3"/>
        <v>1082.3800000000001</v>
      </c>
      <c r="N18" s="48">
        <f>SUM(B18:M18)</f>
        <v>12753.560000000005</v>
      </c>
      <c r="O18" s="9"/>
    </row>
    <row r="19" spans="1:19" ht="15.75" thickTop="1" x14ac:dyDescent="0.25"/>
    <row r="20" spans="1:19" x14ac:dyDescent="0.25">
      <c r="B20" s="65"/>
      <c r="C20" s="65"/>
      <c r="D20" s="65"/>
      <c r="E20" s="65"/>
      <c r="F20" s="65"/>
      <c r="G20" s="65"/>
      <c r="H20" s="65"/>
      <c r="I20" s="65"/>
      <c r="J20" s="65"/>
      <c r="K20" s="65"/>
      <c r="S20" s="5"/>
    </row>
    <row r="21" spans="1:19" x14ac:dyDescent="0.25">
      <c r="S21" s="5"/>
    </row>
    <row r="22" spans="1:19" x14ac:dyDescent="0.25">
      <c r="S22" s="5"/>
    </row>
    <row r="23" spans="1:19" x14ac:dyDescent="0.25">
      <c r="Q23" s="5"/>
      <c r="S23" s="5"/>
    </row>
    <row r="25" spans="1:19" x14ac:dyDescent="0.25">
      <c r="F25" s="183"/>
      <c r="G25" s="5"/>
      <c r="H25" s="5"/>
    </row>
    <row r="26" spans="1:19" x14ac:dyDescent="0.25">
      <c r="F26" s="5"/>
      <c r="G26" s="5"/>
      <c r="H26" s="5"/>
      <c r="I26" s="65"/>
    </row>
    <row r="27" spans="1:19" x14ac:dyDescent="0.25">
      <c r="E27" s="184"/>
      <c r="F27" s="5"/>
      <c r="G27" s="5"/>
      <c r="H27" s="5"/>
      <c r="I27" s="5"/>
    </row>
    <row r="28" spans="1:19" x14ac:dyDescent="0.25">
      <c r="E28" s="5"/>
      <c r="G28" s="65"/>
    </row>
    <row r="29" spans="1:19" x14ac:dyDescent="0.25">
      <c r="E29" s="5"/>
      <c r="F29" s="5"/>
      <c r="G29" s="65"/>
      <c r="H29" s="65"/>
    </row>
  </sheetData>
  <conditionalFormatting sqref="B18:N18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B3:M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{B6CEDF6B-F899-42E9-98BE-6BF7482E47EA}</x14:id>
        </ext>
      </extLst>
    </cfRule>
  </conditionalFormatting>
  <conditionalFormatting sqref="B2:M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{8167C7D8-295B-423E-A5F0-01588A165F1F}</x14:id>
        </ext>
      </extLst>
    </cfRule>
  </conditionalFormatting>
  <conditionalFormatting sqref="B15:M1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{F0DB3FCF-747B-4BC0-8516-B4ED007CAA76}</x14:id>
        </ext>
      </extLst>
    </cfRule>
  </conditionalFormatting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CEDF6B-F899-42E9-98BE-6BF7482E47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B3:M3</xm:sqref>
        </x14:conditionalFormatting>
        <x14:conditionalFormatting xmlns:xm="http://schemas.microsoft.com/office/excel/2006/main">
          <x14:cfRule type="dataBar" id="{8167C7D8-295B-423E-A5F0-01588A165F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B2:M2</xm:sqref>
        </x14:conditionalFormatting>
        <x14:conditionalFormatting xmlns:xm="http://schemas.microsoft.com/office/excel/2006/main">
          <x14:cfRule type="dataBar" id="{F0DB3FCF-747B-4BC0-8516-B4ED007CAA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B15:M15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W29"/>
  <sheetViews>
    <sheetView tabSelected="1" zoomScaleNormal="100" workbookViewId="0">
      <selection activeCell="F34" sqref="F34"/>
    </sheetView>
  </sheetViews>
  <sheetFormatPr defaultRowHeight="15" x14ac:dyDescent="0.25"/>
  <cols>
    <col min="1" max="1" width="9.28515625" bestFit="1" customWidth="1"/>
    <col min="2" max="2" width="11.5703125" bestFit="1" customWidth="1"/>
    <col min="3" max="4" width="12" bestFit="1" customWidth="1"/>
    <col min="5" max="9" width="11.5703125" bestFit="1" customWidth="1"/>
    <col min="10" max="10" width="12.5703125" bestFit="1" customWidth="1"/>
    <col min="11" max="11" width="11.5703125" bestFit="1" customWidth="1"/>
    <col min="12" max="12" width="12" bestFit="1" customWidth="1"/>
    <col min="13" max="13" width="11.85546875" bestFit="1" customWidth="1"/>
    <col min="14" max="14" width="6.140625" bestFit="1" customWidth="1"/>
    <col min="16" max="16" width="11.5703125" bestFit="1" customWidth="1"/>
    <col min="17" max="20" width="10.5703125" bestFit="1" customWidth="1"/>
    <col min="22" max="22" width="10.5703125" bestFit="1" customWidth="1"/>
  </cols>
  <sheetData>
    <row r="1" spans="1:23" ht="18" thickBo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64" t="s">
        <v>54</v>
      </c>
    </row>
    <row r="2" spans="1:23" ht="15.75" thickTop="1" x14ac:dyDescent="0.25">
      <c r="A2" s="16" t="s">
        <v>29</v>
      </c>
      <c r="B2" s="153">
        <v>5000</v>
      </c>
      <c r="C2" s="153">
        <v>5000</v>
      </c>
      <c r="D2" s="153">
        <v>5000</v>
      </c>
      <c r="E2" s="153">
        <v>5000</v>
      </c>
      <c r="F2" s="153">
        <v>5000</v>
      </c>
      <c r="G2" s="153">
        <v>5000</v>
      </c>
      <c r="H2" s="153">
        <v>5000</v>
      </c>
      <c r="I2" s="153">
        <v>5000</v>
      </c>
      <c r="J2" s="153">
        <v>5000</v>
      </c>
      <c r="K2" s="153">
        <v>5000</v>
      </c>
      <c r="L2" s="153">
        <v>5000</v>
      </c>
      <c r="M2" s="153">
        <v>5000</v>
      </c>
      <c r="N2" s="87"/>
    </row>
    <row r="3" spans="1:23" x14ac:dyDescent="0.25">
      <c r="A3" s="16" t="s">
        <v>30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87"/>
      <c r="U3" s="52"/>
      <c r="V3" s="52"/>
      <c r="W3" s="52"/>
    </row>
    <row r="4" spans="1:23" x14ac:dyDescent="0.25">
      <c r="A4" s="16" t="s">
        <v>31</v>
      </c>
      <c r="B4" s="154"/>
      <c r="C4" s="154"/>
      <c r="D4" s="152"/>
      <c r="E4" s="152"/>
      <c r="F4" s="153"/>
      <c r="G4" s="152"/>
      <c r="H4" s="153"/>
      <c r="J4" s="152"/>
      <c r="K4" s="152"/>
      <c r="L4" s="152"/>
      <c r="M4" s="152"/>
      <c r="N4" s="87"/>
      <c r="U4" s="53"/>
      <c r="V4" s="53"/>
      <c r="W4" s="53"/>
    </row>
    <row r="5" spans="1:23" x14ac:dyDescent="0.25">
      <c r="A5" s="16" t="s">
        <v>32</v>
      </c>
      <c r="B5" s="163"/>
      <c r="C5" s="163"/>
      <c r="D5" s="163"/>
      <c r="E5" s="163"/>
      <c r="F5" s="161"/>
      <c r="G5" s="161"/>
      <c r="H5" s="161"/>
      <c r="I5" s="161"/>
      <c r="J5" s="161"/>
      <c r="K5" s="161"/>
      <c r="L5" s="161"/>
      <c r="M5" s="161"/>
      <c r="U5" s="194"/>
      <c r="V5" s="194"/>
      <c r="W5" s="194"/>
    </row>
    <row r="6" spans="1:23" x14ac:dyDescent="0.25">
      <c r="A6" s="16" t="s">
        <v>69</v>
      </c>
      <c r="B6" s="164"/>
      <c r="C6" s="164"/>
      <c r="D6" s="165"/>
      <c r="E6" s="166"/>
      <c r="F6" s="162"/>
      <c r="G6" s="162"/>
      <c r="H6" s="162"/>
      <c r="I6" s="162"/>
      <c r="J6" s="162"/>
      <c r="K6" s="162"/>
      <c r="L6" s="162"/>
      <c r="M6" s="162"/>
      <c r="U6" s="52"/>
      <c r="V6" s="52"/>
      <c r="W6" s="52"/>
    </row>
    <row r="7" spans="1:23" x14ac:dyDescent="0.25">
      <c r="A7" s="16" t="s">
        <v>70</v>
      </c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U7" s="52"/>
      <c r="V7" s="52"/>
      <c r="W7" s="52"/>
    </row>
    <row r="8" spans="1:23" ht="17.25" customHeight="1" thickBot="1" x14ac:dyDescent="0.3">
      <c r="A8" s="18" t="s">
        <v>12</v>
      </c>
      <c r="B8" s="88">
        <f>SUM(B2:B7)</f>
        <v>5000</v>
      </c>
      <c r="C8" s="88">
        <f t="shared" ref="C8:N8" si="0">SUM(C2:C7)</f>
        <v>5000</v>
      </c>
      <c r="D8" s="88">
        <f t="shared" si="0"/>
        <v>5000</v>
      </c>
      <c r="E8" s="88">
        <f t="shared" si="0"/>
        <v>5000</v>
      </c>
      <c r="F8" s="88">
        <f t="shared" si="0"/>
        <v>5000</v>
      </c>
      <c r="G8" s="88">
        <f t="shared" si="0"/>
        <v>5000</v>
      </c>
      <c r="H8" s="88">
        <f t="shared" si="0"/>
        <v>5000</v>
      </c>
      <c r="I8" s="88">
        <f t="shared" si="0"/>
        <v>5000</v>
      </c>
      <c r="J8" s="88">
        <f t="shared" si="0"/>
        <v>5000</v>
      </c>
      <c r="K8" s="88">
        <f t="shared" si="0"/>
        <v>5000</v>
      </c>
      <c r="L8" s="88">
        <f t="shared" si="0"/>
        <v>5000</v>
      </c>
      <c r="M8" s="88">
        <f t="shared" si="0"/>
        <v>5000</v>
      </c>
      <c r="N8" s="88">
        <f t="shared" si="0"/>
        <v>0</v>
      </c>
      <c r="U8" s="52"/>
      <c r="V8" s="52"/>
      <c r="W8" s="52"/>
    </row>
    <row r="9" spans="1:23" ht="17.25" customHeight="1" thickTop="1" x14ac:dyDescent="0.25">
      <c r="A9" s="1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</row>
    <row r="10" spans="1:23" x14ac:dyDescent="0.25">
      <c r="A10" s="16" t="s">
        <v>29</v>
      </c>
      <c r="B10" s="152">
        <v>4000</v>
      </c>
      <c r="C10" s="152">
        <v>4000</v>
      </c>
      <c r="D10" s="152">
        <v>4000</v>
      </c>
      <c r="E10" s="152">
        <v>4000</v>
      </c>
      <c r="F10" s="152">
        <v>4000</v>
      </c>
      <c r="G10" s="152">
        <v>4000</v>
      </c>
      <c r="H10" s="152">
        <v>4000</v>
      </c>
      <c r="I10" s="152">
        <v>4000</v>
      </c>
      <c r="J10" s="152">
        <v>4000</v>
      </c>
      <c r="K10" s="152">
        <v>4000</v>
      </c>
      <c r="L10" s="152">
        <v>4000</v>
      </c>
      <c r="M10" s="152">
        <v>4000</v>
      </c>
    </row>
    <row r="11" spans="1:23" x14ac:dyDescent="0.25">
      <c r="A11" s="16" t="s">
        <v>30</v>
      </c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</row>
    <row r="12" spans="1:23" x14ac:dyDescent="0.25">
      <c r="A12" s="16" t="s">
        <v>31</v>
      </c>
      <c r="B12" s="153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</row>
    <row r="13" spans="1:23" x14ac:dyDescent="0.25">
      <c r="A13" s="16" t="s">
        <v>32</v>
      </c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</row>
    <row r="14" spans="1:23" x14ac:dyDescent="0.25">
      <c r="A14" s="16" t="s">
        <v>69</v>
      </c>
      <c r="B14" s="162"/>
      <c r="C14" s="162"/>
      <c r="D14" s="162"/>
      <c r="E14" s="9"/>
      <c r="G14" s="162"/>
      <c r="H14" s="162"/>
      <c r="J14" s="162"/>
      <c r="K14" s="162"/>
      <c r="L14" s="162"/>
      <c r="M14" s="162"/>
    </row>
    <row r="15" spans="1:23" x14ac:dyDescent="0.25">
      <c r="A15" s="16" t="s">
        <v>70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</row>
    <row r="16" spans="1:23" ht="16.5" thickBot="1" x14ac:dyDescent="0.3">
      <c r="A16" s="18" t="s">
        <v>19</v>
      </c>
      <c r="B16" s="88">
        <f>SUM(B10:B15)</f>
        <v>4000</v>
      </c>
      <c r="C16" s="88">
        <f t="shared" ref="C16:M16" si="1">SUM(C10:C15)</f>
        <v>4000</v>
      </c>
      <c r="D16" s="88">
        <f t="shared" si="1"/>
        <v>4000</v>
      </c>
      <c r="E16" s="88">
        <f t="shared" si="1"/>
        <v>4000</v>
      </c>
      <c r="F16" s="88">
        <f t="shared" si="1"/>
        <v>4000</v>
      </c>
      <c r="G16" s="88">
        <f t="shared" si="1"/>
        <v>4000</v>
      </c>
      <c r="H16" s="88">
        <f t="shared" si="1"/>
        <v>4000</v>
      </c>
      <c r="I16" s="88">
        <f t="shared" si="1"/>
        <v>4000</v>
      </c>
      <c r="J16" s="88">
        <f t="shared" si="1"/>
        <v>4000</v>
      </c>
      <c r="K16" s="88">
        <f t="shared" si="1"/>
        <v>4000</v>
      </c>
      <c r="L16" s="88">
        <f t="shared" si="1"/>
        <v>4000</v>
      </c>
      <c r="M16" s="88">
        <f t="shared" si="1"/>
        <v>4000</v>
      </c>
      <c r="N16" s="88">
        <f>SUM(N10:N15)</f>
        <v>0</v>
      </c>
    </row>
    <row r="17" spans="1:22" ht="15.75" thickTop="1" x14ac:dyDescent="0.25">
      <c r="A17" s="2"/>
    </row>
    <row r="18" spans="1:22" x14ac:dyDescent="0.25">
      <c r="A18" s="2"/>
    </row>
    <row r="19" spans="1:22" x14ac:dyDescent="0.25">
      <c r="A19" s="2"/>
    </row>
    <row r="20" spans="1:22" x14ac:dyDescent="0.25">
      <c r="A20" s="2"/>
    </row>
    <row r="21" spans="1:22" x14ac:dyDescent="0.25">
      <c r="A21" s="2"/>
      <c r="F21" s="5"/>
    </row>
    <row r="22" spans="1:22" x14ac:dyDescent="0.25">
      <c r="A22" s="2"/>
      <c r="L22" s="168"/>
      <c r="P22" s="175"/>
      <c r="Q22" s="175"/>
    </row>
    <row r="23" spans="1:22" x14ac:dyDescent="0.25">
      <c r="A23" s="2"/>
      <c r="J23" s="5"/>
      <c r="L23" s="168"/>
      <c r="P23" s="15"/>
      <c r="Q23" s="4"/>
      <c r="R23" s="5"/>
      <c r="S23" s="5"/>
      <c r="T23" s="5"/>
      <c r="V23" s="5"/>
    </row>
    <row r="24" spans="1:22" x14ac:dyDescent="0.25">
      <c r="A24" s="2"/>
      <c r="F24" s="185"/>
      <c r="G24" s="185"/>
      <c r="J24" s="5"/>
      <c r="P24" s="65"/>
      <c r="Q24" s="5"/>
      <c r="R24" s="5"/>
      <c r="S24" s="5"/>
      <c r="V24" s="5"/>
    </row>
    <row r="25" spans="1:22" x14ac:dyDescent="0.25">
      <c r="A25" s="2"/>
      <c r="D25" s="65"/>
      <c r="J25" s="5"/>
      <c r="P25" s="171"/>
      <c r="Q25" s="171"/>
      <c r="R25" s="5"/>
      <c r="S25" s="5"/>
      <c r="T25" s="65"/>
      <c r="V25" s="65"/>
    </row>
    <row r="26" spans="1:22" x14ac:dyDescent="0.25">
      <c r="A26" s="2"/>
      <c r="J26" s="65"/>
      <c r="M26" s="5"/>
      <c r="V26" s="65"/>
    </row>
    <row r="27" spans="1:22" x14ac:dyDescent="0.25">
      <c r="A27" s="2"/>
    </row>
    <row r="28" spans="1:22" x14ac:dyDescent="0.25">
      <c r="A28" s="2"/>
    </row>
    <row r="29" spans="1:22" x14ac:dyDescent="0.25">
      <c r="A29" s="2"/>
    </row>
  </sheetData>
  <pageMargins left="0.70000000000000007" right="0.70000000000000007" top="0.75" bottom="0.75" header="0.30000000000000004" footer="0.30000000000000004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F1FC-0013-4307-9BC9-E6751B45F7DB}">
  <sheetPr>
    <tabColor theme="2" tint="-0.249977111117893"/>
  </sheetPr>
  <dimension ref="A1:AG52"/>
  <sheetViews>
    <sheetView zoomScale="90" zoomScaleNormal="90" workbookViewId="0">
      <selection activeCell="AB11" sqref="AB11"/>
    </sheetView>
  </sheetViews>
  <sheetFormatPr defaultRowHeight="12.75" x14ac:dyDescent="0.2"/>
  <cols>
    <col min="1" max="1" width="13.42578125" style="204" bestFit="1" customWidth="1"/>
    <col min="2" max="17" width="10" style="204" bestFit="1" customWidth="1"/>
    <col min="18" max="19" width="11.7109375" style="204" bestFit="1" customWidth="1"/>
    <col min="20" max="21" width="10" style="204" bestFit="1" customWidth="1"/>
    <col min="22" max="23" width="11.28515625" style="204" bestFit="1" customWidth="1"/>
    <col min="24" max="26" width="11" style="204" bestFit="1" customWidth="1"/>
    <col min="27" max="27" width="9.140625" style="204"/>
    <col min="28" max="28" width="11" style="204" bestFit="1" customWidth="1"/>
    <col min="29" max="29" width="9.140625" style="204"/>
    <col min="30" max="30" width="13.42578125" style="204" bestFit="1" customWidth="1"/>
    <col min="31" max="33" width="12" style="204" bestFit="1" customWidth="1"/>
    <col min="34" max="16384" width="9.140625" style="204"/>
  </cols>
  <sheetData>
    <row r="1" spans="1:33" ht="13.5" thickBot="1" x14ac:dyDescent="0.25">
      <c r="B1" s="205" t="s">
        <v>110</v>
      </c>
      <c r="C1" s="205" t="s">
        <v>111</v>
      </c>
      <c r="D1" s="206" t="s">
        <v>112</v>
      </c>
      <c r="E1" s="206" t="s">
        <v>113</v>
      </c>
      <c r="F1" s="207" t="s">
        <v>114</v>
      </c>
      <c r="G1" s="207" t="s">
        <v>115</v>
      </c>
      <c r="H1" s="207" t="s">
        <v>116</v>
      </c>
      <c r="I1" s="207" t="s">
        <v>117</v>
      </c>
      <c r="J1" s="207" t="s">
        <v>118</v>
      </c>
      <c r="K1" s="207" t="s">
        <v>119</v>
      </c>
      <c r="L1" s="207" t="s">
        <v>120</v>
      </c>
      <c r="M1" s="207" t="s">
        <v>121</v>
      </c>
      <c r="N1" s="207" t="s">
        <v>122</v>
      </c>
      <c r="O1" s="207" t="s">
        <v>123</v>
      </c>
      <c r="P1" s="207" t="s">
        <v>124</v>
      </c>
      <c r="Q1" s="207" t="s">
        <v>125</v>
      </c>
      <c r="R1" s="207" t="s">
        <v>126</v>
      </c>
      <c r="S1" s="207" t="s">
        <v>127</v>
      </c>
      <c r="T1" s="207" t="s">
        <v>128</v>
      </c>
      <c r="U1" s="207" t="s">
        <v>129</v>
      </c>
      <c r="V1" s="207" t="s">
        <v>130</v>
      </c>
      <c r="W1" s="207" t="s">
        <v>131</v>
      </c>
      <c r="X1" s="207" t="s">
        <v>132</v>
      </c>
      <c r="Y1" s="207" t="s">
        <v>133</v>
      </c>
      <c r="Z1" s="208" t="s">
        <v>28</v>
      </c>
      <c r="AE1" s="204">
        <v>72000</v>
      </c>
      <c r="AF1" s="209"/>
    </row>
    <row r="2" spans="1:33" x14ac:dyDescent="0.2">
      <c r="A2" s="210" t="s">
        <v>134</v>
      </c>
      <c r="B2" s="211">
        <v>2500</v>
      </c>
      <c r="C2" s="211">
        <v>2500</v>
      </c>
      <c r="D2" s="211">
        <v>2500</v>
      </c>
      <c r="E2" s="211">
        <v>2500</v>
      </c>
      <c r="F2" s="211">
        <v>2500</v>
      </c>
      <c r="G2" s="211">
        <v>2500</v>
      </c>
      <c r="H2" s="211">
        <v>2500</v>
      </c>
      <c r="I2" s="211">
        <v>2500</v>
      </c>
      <c r="J2" s="211">
        <v>2500</v>
      </c>
      <c r="K2" s="211">
        <v>2500</v>
      </c>
      <c r="L2" s="211">
        <v>2500</v>
      </c>
      <c r="M2" s="211">
        <v>2500</v>
      </c>
      <c r="N2" s="211">
        <v>2500</v>
      </c>
      <c r="O2" s="211">
        <v>2500</v>
      </c>
      <c r="P2" s="211">
        <v>2500</v>
      </c>
      <c r="Q2" s="211">
        <v>2500</v>
      </c>
      <c r="R2" s="211">
        <v>2500</v>
      </c>
      <c r="S2" s="211">
        <v>2500</v>
      </c>
      <c r="T2" s="211">
        <v>2500</v>
      </c>
      <c r="U2" s="211">
        <v>2500</v>
      </c>
      <c r="V2" s="211">
        <v>2500</v>
      </c>
      <c r="W2" s="211">
        <v>2500</v>
      </c>
      <c r="X2" s="211">
        <v>2500</v>
      </c>
      <c r="Y2" s="211">
        <v>2500</v>
      </c>
      <c r="Z2" s="212">
        <f>SUM(B2:Y2)</f>
        <v>60000</v>
      </c>
      <c r="AB2" s="213">
        <v>12400</v>
      </c>
      <c r="AF2" s="209"/>
    </row>
    <row r="3" spans="1:33" x14ac:dyDescent="0.2">
      <c r="A3" s="214"/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5"/>
      <c r="AB3" s="209"/>
      <c r="AD3" s="216">
        <v>0.1</v>
      </c>
      <c r="AE3" s="217">
        <v>9950</v>
      </c>
      <c r="AF3" s="209">
        <v>9950</v>
      </c>
      <c r="AG3" s="213">
        <f>AD3*AF3</f>
        <v>995</v>
      </c>
    </row>
    <row r="4" spans="1:33" x14ac:dyDescent="0.2">
      <c r="A4" s="214" t="s">
        <v>135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5"/>
      <c r="AD4" s="216">
        <v>0.12</v>
      </c>
      <c r="AE4" s="217">
        <v>9951</v>
      </c>
      <c r="AF4" s="209">
        <f>AE5-AE4</f>
        <v>30575</v>
      </c>
      <c r="AG4" s="213">
        <f>AD4*AF4</f>
        <v>3669</v>
      </c>
    </row>
    <row r="5" spans="1:33" x14ac:dyDescent="0.2">
      <c r="A5" s="218" t="s">
        <v>136</v>
      </c>
      <c r="B5" s="213">
        <v>260</v>
      </c>
      <c r="C5" s="213">
        <v>260</v>
      </c>
      <c r="D5" s="213">
        <v>260</v>
      </c>
      <c r="E5" s="213">
        <v>260</v>
      </c>
      <c r="F5" s="213">
        <v>260</v>
      </c>
      <c r="G5" s="213">
        <v>260</v>
      </c>
      <c r="H5" s="213">
        <v>260</v>
      </c>
      <c r="I5" s="213">
        <v>260</v>
      </c>
      <c r="J5" s="213">
        <v>260</v>
      </c>
      <c r="K5" s="213">
        <v>260</v>
      </c>
      <c r="L5" s="213">
        <v>260</v>
      </c>
      <c r="M5" s="213">
        <v>260</v>
      </c>
      <c r="N5" s="213">
        <v>260</v>
      </c>
      <c r="O5" s="213">
        <v>260</v>
      </c>
      <c r="P5" s="213">
        <v>260</v>
      </c>
      <c r="Q5" s="213">
        <v>260</v>
      </c>
      <c r="R5" s="213">
        <v>260</v>
      </c>
      <c r="S5" s="213">
        <v>260</v>
      </c>
      <c r="T5" s="213">
        <v>260</v>
      </c>
      <c r="U5" s="213">
        <v>260</v>
      </c>
      <c r="V5" s="213">
        <v>260</v>
      </c>
      <c r="W5" s="213">
        <v>260</v>
      </c>
      <c r="X5" s="213">
        <v>260</v>
      </c>
      <c r="Y5" s="213">
        <v>260</v>
      </c>
      <c r="Z5" s="215">
        <f>SUM(B5:Y5)</f>
        <v>6240</v>
      </c>
      <c r="AB5" s="209">
        <f>Z2-AB2-AB3</f>
        <v>47600</v>
      </c>
      <c r="AD5" s="216">
        <v>0.22</v>
      </c>
      <c r="AE5" s="217">
        <v>40526</v>
      </c>
      <c r="AF5" s="209">
        <f>AB5-AE5</f>
        <v>7074</v>
      </c>
      <c r="AG5" s="213">
        <f>AD5*AF5</f>
        <v>1556.28</v>
      </c>
    </row>
    <row r="6" spans="1:33" x14ac:dyDescent="0.2">
      <c r="A6" s="218" t="s">
        <v>137</v>
      </c>
      <c r="B6" s="213">
        <v>155</v>
      </c>
      <c r="C6" s="213">
        <v>155</v>
      </c>
      <c r="D6" s="213">
        <v>155</v>
      </c>
      <c r="E6" s="213">
        <v>155</v>
      </c>
      <c r="F6" s="213">
        <v>155</v>
      </c>
      <c r="G6" s="213">
        <v>155</v>
      </c>
      <c r="H6" s="213">
        <v>155</v>
      </c>
      <c r="I6" s="213">
        <v>155</v>
      </c>
      <c r="J6" s="213">
        <v>155</v>
      </c>
      <c r="K6" s="213">
        <v>155</v>
      </c>
      <c r="L6" s="213">
        <v>155</v>
      </c>
      <c r="M6" s="213">
        <v>155</v>
      </c>
      <c r="N6" s="213">
        <v>155</v>
      </c>
      <c r="O6" s="213">
        <v>155</v>
      </c>
      <c r="P6" s="213">
        <v>155</v>
      </c>
      <c r="Q6" s="213">
        <v>155</v>
      </c>
      <c r="R6" s="213">
        <v>155</v>
      </c>
      <c r="S6" s="213">
        <v>155</v>
      </c>
      <c r="T6" s="213">
        <v>155</v>
      </c>
      <c r="U6" s="213">
        <v>155</v>
      </c>
      <c r="V6" s="213">
        <v>155</v>
      </c>
      <c r="W6" s="213">
        <v>155</v>
      </c>
      <c r="X6" s="213">
        <v>155</v>
      </c>
      <c r="Y6" s="213">
        <v>155</v>
      </c>
      <c r="Z6" s="215">
        <f>SUM(B6:Y6)</f>
        <v>3720</v>
      </c>
      <c r="AB6" s="217"/>
      <c r="AD6" s="216"/>
      <c r="AE6" s="217"/>
      <c r="AF6" s="209"/>
      <c r="AG6" s="213">
        <f>SUM(AG3:AG5)</f>
        <v>6220.28</v>
      </c>
    </row>
    <row r="7" spans="1:33" x14ac:dyDescent="0.2">
      <c r="A7" s="218" t="s">
        <v>138</v>
      </c>
      <c r="B7" s="213">
        <v>36</v>
      </c>
      <c r="C7" s="213">
        <v>36</v>
      </c>
      <c r="D7" s="213">
        <v>36</v>
      </c>
      <c r="E7" s="213">
        <v>36</v>
      </c>
      <c r="F7" s="213">
        <v>36</v>
      </c>
      <c r="G7" s="213">
        <v>36</v>
      </c>
      <c r="H7" s="213">
        <v>36</v>
      </c>
      <c r="I7" s="213">
        <v>36</v>
      </c>
      <c r="J7" s="213">
        <v>36</v>
      </c>
      <c r="K7" s="213">
        <v>36</v>
      </c>
      <c r="L7" s="213">
        <v>36</v>
      </c>
      <c r="M7" s="213">
        <v>36</v>
      </c>
      <c r="N7" s="213">
        <v>36</v>
      </c>
      <c r="O7" s="213">
        <v>36</v>
      </c>
      <c r="P7" s="213">
        <v>36</v>
      </c>
      <c r="Q7" s="213">
        <v>36</v>
      </c>
      <c r="R7" s="213">
        <v>36</v>
      </c>
      <c r="S7" s="213">
        <v>36</v>
      </c>
      <c r="T7" s="213">
        <v>36</v>
      </c>
      <c r="U7" s="213">
        <v>36</v>
      </c>
      <c r="V7" s="213">
        <v>36</v>
      </c>
      <c r="W7" s="213">
        <v>36</v>
      </c>
      <c r="X7" s="213">
        <v>36</v>
      </c>
      <c r="Y7" s="213">
        <v>36</v>
      </c>
      <c r="Z7" s="215">
        <f>SUM(B7:Y7)</f>
        <v>864</v>
      </c>
      <c r="AD7" s="216"/>
      <c r="AE7" s="217"/>
      <c r="AF7" s="209"/>
      <c r="AG7" s="216"/>
    </row>
    <row r="8" spans="1:33" x14ac:dyDescent="0.2">
      <c r="A8" s="210" t="s">
        <v>28</v>
      </c>
      <c r="B8" s="211">
        <f>SUM(B5:B7)</f>
        <v>451</v>
      </c>
      <c r="C8" s="211">
        <f t="shared" ref="C8:Y8" si="0">SUM(C5:C7)</f>
        <v>451</v>
      </c>
      <c r="D8" s="211">
        <f t="shared" si="0"/>
        <v>451</v>
      </c>
      <c r="E8" s="211">
        <f t="shared" si="0"/>
        <v>451</v>
      </c>
      <c r="F8" s="211">
        <f t="shared" si="0"/>
        <v>451</v>
      </c>
      <c r="G8" s="211">
        <f t="shared" si="0"/>
        <v>451</v>
      </c>
      <c r="H8" s="211">
        <f t="shared" si="0"/>
        <v>451</v>
      </c>
      <c r="I8" s="211">
        <f t="shared" si="0"/>
        <v>451</v>
      </c>
      <c r="J8" s="211">
        <f t="shared" si="0"/>
        <v>451</v>
      </c>
      <c r="K8" s="211">
        <f t="shared" si="0"/>
        <v>451</v>
      </c>
      <c r="L8" s="211">
        <f t="shared" si="0"/>
        <v>451</v>
      </c>
      <c r="M8" s="211">
        <f t="shared" si="0"/>
        <v>451</v>
      </c>
      <c r="N8" s="211">
        <f t="shared" si="0"/>
        <v>451</v>
      </c>
      <c r="O8" s="211">
        <f t="shared" si="0"/>
        <v>451</v>
      </c>
      <c r="P8" s="211">
        <f t="shared" si="0"/>
        <v>451</v>
      </c>
      <c r="Q8" s="211">
        <f t="shared" si="0"/>
        <v>451</v>
      </c>
      <c r="R8" s="211">
        <f t="shared" si="0"/>
        <v>451</v>
      </c>
      <c r="S8" s="211">
        <f t="shared" si="0"/>
        <v>451</v>
      </c>
      <c r="T8" s="211">
        <f t="shared" si="0"/>
        <v>451</v>
      </c>
      <c r="U8" s="211">
        <f t="shared" si="0"/>
        <v>451</v>
      </c>
      <c r="V8" s="211">
        <f t="shared" si="0"/>
        <v>451</v>
      </c>
      <c r="W8" s="211">
        <f t="shared" si="0"/>
        <v>451</v>
      </c>
      <c r="X8" s="211">
        <f t="shared" si="0"/>
        <v>451</v>
      </c>
      <c r="Y8" s="211">
        <f t="shared" si="0"/>
        <v>451</v>
      </c>
      <c r="Z8" s="212">
        <f>SUM(B8:Y8)</f>
        <v>10824</v>
      </c>
    </row>
    <row r="9" spans="1:33" x14ac:dyDescent="0.2">
      <c r="A9" s="214"/>
      <c r="B9" s="219"/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5"/>
    </row>
    <row r="10" spans="1:33" x14ac:dyDescent="0.2">
      <c r="A10" s="214" t="s">
        <v>139</v>
      </c>
      <c r="B10" s="213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5"/>
    </row>
    <row r="11" spans="1:33" x14ac:dyDescent="0.2">
      <c r="A11" s="218" t="s">
        <v>140</v>
      </c>
      <c r="B11" s="213">
        <v>4.97</v>
      </c>
      <c r="C11" s="213">
        <v>4.97</v>
      </c>
      <c r="D11" s="213">
        <v>4.97</v>
      </c>
      <c r="E11" s="213">
        <v>4.97</v>
      </c>
      <c r="F11" s="213">
        <v>4.97</v>
      </c>
      <c r="G11" s="213">
        <v>4.97</v>
      </c>
      <c r="H11" s="213">
        <v>4.97</v>
      </c>
      <c r="I11" s="213">
        <v>4.97</v>
      </c>
      <c r="J11" s="213">
        <v>4.97</v>
      </c>
      <c r="K11" s="213">
        <v>4.97</v>
      </c>
      <c r="L11" s="213">
        <v>4.97</v>
      </c>
      <c r="M11" s="213">
        <v>4.97</v>
      </c>
      <c r="N11" s="213">
        <v>4.97</v>
      </c>
      <c r="O11" s="213">
        <v>4.97</v>
      </c>
      <c r="P11" s="213">
        <v>4.97</v>
      </c>
      <c r="Q11" s="213">
        <v>4.97</v>
      </c>
      <c r="R11" s="213">
        <v>4.97</v>
      </c>
      <c r="S11" s="213">
        <v>4.97</v>
      </c>
      <c r="T11" s="213">
        <v>4.97</v>
      </c>
      <c r="U11" s="213">
        <v>4.97</v>
      </c>
      <c r="V11" s="213">
        <v>4.97</v>
      </c>
      <c r="W11" s="213">
        <v>4.97</v>
      </c>
      <c r="X11" s="213">
        <v>4.97</v>
      </c>
      <c r="Y11" s="213">
        <v>4.97</v>
      </c>
      <c r="Z11" s="215">
        <f>SUM(B11:Y11)</f>
        <v>119.27999999999999</v>
      </c>
    </row>
    <row r="12" spans="1:33" x14ac:dyDescent="0.2">
      <c r="A12" s="218" t="s">
        <v>141</v>
      </c>
      <c r="B12" s="213">
        <v>24.05</v>
      </c>
      <c r="C12" s="213">
        <v>24.05</v>
      </c>
      <c r="D12" s="213">
        <v>24.05</v>
      </c>
      <c r="E12" s="213">
        <v>24.05</v>
      </c>
      <c r="F12" s="213">
        <v>24.05</v>
      </c>
      <c r="G12" s="213">
        <v>24.05</v>
      </c>
      <c r="H12" s="213">
        <v>24.05</v>
      </c>
      <c r="I12" s="213">
        <v>24.05</v>
      </c>
      <c r="J12" s="213">
        <v>24.05</v>
      </c>
      <c r="K12" s="213">
        <v>24.05</v>
      </c>
      <c r="L12" s="213">
        <v>24.05</v>
      </c>
      <c r="M12" s="213">
        <v>24.05</v>
      </c>
      <c r="N12" s="213">
        <v>24.05</v>
      </c>
      <c r="O12" s="213">
        <v>24.05</v>
      </c>
      <c r="P12" s="213">
        <v>24.05</v>
      </c>
      <c r="Q12" s="213">
        <v>24.05</v>
      </c>
      <c r="R12" s="213">
        <v>24.05</v>
      </c>
      <c r="S12" s="213">
        <v>24.05</v>
      </c>
      <c r="T12" s="213">
        <v>24.05</v>
      </c>
      <c r="U12" s="213">
        <v>24.05</v>
      </c>
      <c r="V12" s="213">
        <v>24.05</v>
      </c>
      <c r="W12" s="213">
        <v>24.05</v>
      </c>
      <c r="X12" s="213">
        <v>24.05</v>
      </c>
      <c r="Y12" s="213">
        <v>24.05</v>
      </c>
      <c r="Z12" s="215">
        <f>SUM(B12:Y12)</f>
        <v>577.20000000000005</v>
      </c>
    </row>
    <row r="13" spans="1:33" x14ac:dyDescent="0.2">
      <c r="A13" s="218" t="s">
        <v>142</v>
      </c>
      <c r="B13" s="213">
        <v>5.49</v>
      </c>
      <c r="C13" s="213">
        <v>5.49</v>
      </c>
      <c r="D13" s="213">
        <v>5.49</v>
      </c>
      <c r="E13" s="213">
        <v>5.49</v>
      </c>
      <c r="F13" s="213">
        <v>5.49</v>
      </c>
      <c r="G13" s="213">
        <v>5.49</v>
      </c>
      <c r="H13" s="213">
        <v>5.49</v>
      </c>
      <c r="I13" s="213">
        <v>5.49</v>
      </c>
      <c r="J13" s="213">
        <v>5.49</v>
      </c>
      <c r="K13" s="213">
        <v>5.49</v>
      </c>
      <c r="L13" s="213">
        <v>5.49</v>
      </c>
      <c r="M13" s="213">
        <v>5.49</v>
      </c>
      <c r="N13" s="213">
        <v>5.49</v>
      </c>
      <c r="O13" s="213">
        <v>5.49</v>
      </c>
      <c r="P13" s="213">
        <v>5.49</v>
      </c>
      <c r="Q13" s="213">
        <v>5.49</v>
      </c>
      <c r="R13" s="213">
        <v>5.49</v>
      </c>
      <c r="S13" s="213">
        <v>5.49</v>
      </c>
      <c r="T13" s="213">
        <v>5.49</v>
      </c>
      <c r="U13" s="213">
        <v>5.49</v>
      </c>
      <c r="V13" s="213">
        <v>5.49</v>
      </c>
      <c r="W13" s="213">
        <v>5.49</v>
      </c>
      <c r="X13" s="213">
        <v>5.49</v>
      </c>
      <c r="Y13" s="213">
        <v>5.49</v>
      </c>
      <c r="Z13" s="215">
        <f>SUM(B13:Y13)</f>
        <v>131.75999999999996</v>
      </c>
    </row>
    <row r="14" spans="1:33" x14ac:dyDescent="0.2">
      <c r="A14" s="210" t="s">
        <v>28</v>
      </c>
      <c r="B14" s="211">
        <f>SUM(B11:B13)</f>
        <v>34.51</v>
      </c>
      <c r="C14" s="211">
        <f t="shared" ref="C14:Y14" si="1">SUM(C11:C13)</f>
        <v>34.51</v>
      </c>
      <c r="D14" s="211">
        <f t="shared" si="1"/>
        <v>34.51</v>
      </c>
      <c r="E14" s="211">
        <f t="shared" si="1"/>
        <v>34.51</v>
      </c>
      <c r="F14" s="211">
        <f t="shared" si="1"/>
        <v>34.51</v>
      </c>
      <c r="G14" s="211">
        <f t="shared" si="1"/>
        <v>34.51</v>
      </c>
      <c r="H14" s="211">
        <f t="shared" si="1"/>
        <v>34.51</v>
      </c>
      <c r="I14" s="211">
        <f t="shared" si="1"/>
        <v>34.51</v>
      </c>
      <c r="J14" s="211">
        <f t="shared" si="1"/>
        <v>34.51</v>
      </c>
      <c r="K14" s="211">
        <f t="shared" si="1"/>
        <v>34.51</v>
      </c>
      <c r="L14" s="211">
        <f t="shared" si="1"/>
        <v>34.51</v>
      </c>
      <c r="M14" s="211">
        <f t="shared" si="1"/>
        <v>34.51</v>
      </c>
      <c r="N14" s="211">
        <f t="shared" si="1"/>
        <v>34.51</v>
      </c>
      <c r="O14" s="211">
        <f t="shared" si="1"/>
        <v>34.51</v>
      </c>
      <c r="P14" s="211">
        <f t="shared" si="1"/>
        <v>34.51</v>
      </c>
      <c r="Q14" s="211">
        <f t="shared" si="1"/>
        <v>34.51</v>
      </c>
      <c r="R14" s="211">
        <f t="shared" si="1"/>
        <v>34.51</v>
      </c>
      <c r="S14" s="211">
        <f t="shared" si="1"/>
        <v>34.51</v>
      </c>
      <c r="T14" s="211">
        <f t="shared" si="1"/>
        <v>34.51</v>
      </c>
      <c r="U14" s="211">
        <f t="shared" si="1"/>
        <v>34.51</v>
      </c>
      <c r="V14" s="211">
        <f t="shared" si="1"/>
        <v>34.51</v>
      </c>
      <c r="W14" s="211">
        <f t="shared" si="1"/>
        <v>34.51</v>
      </c>
      <c r="X14" s="211">
        <f t="shared" si="1"/>
        <v>34.51</v>
      </c>
      <c r="Y14" s="211">
        <f t="shared" si="1"/>
        <v>34.51</v>
      </c>
      <c r="Z14" s="212">
        <f>SUM(B14:Y14)</f>
        <v>828.2399999999999</v>
      </c>
    </row>
    <row r="15" spans="1:33" x14ac:dyDescent="0.2">
      <c r="A15" s="214"/>
      <c r="Z15" s="220"/>
    </row>
    <row r="16" spans="1:33" x14ac:dyDescent="0.2">
      <c r="A16" s="221" t="s">
        <v>143</v>
      </c>
      <c r="B16" s="222">
        <v>150</v>
      </c>
      <c r="C16" s="222">
        <v>150</v>
      </c>
      <c r="D16" s="222">
        <v>150</v>
      </c>
      <c r="E16" s="222">
        <v>150</v>
      </c>
      <c r="F16" s="222">
        <v>150</v>
      </c>
      <c r="G16" s="222">
        <v>150</v>
      </c>
      <c r="H16" s="222">
        <v>157.01</v>
      </c>
      <c r="I16" s="222">
        <v>157.01</v>
      </c>
      <c r="J16" s="222">
        <v>157.01</v>
      </c>
      <c r="K16" s="222">
        <v>157.01</v>
      </c>
      <c r="L16" s="222">
        <v>157.01</v>
      </c>
      <c r="M16" s="222">
        <v>157.01</v>
      </c>
      <c r="N16" s="222">
        <v>157.01</v>
      </c>
      <c r="O16" s="222">
        <v>157.01</v>
      </c>
      <c r="P16" s="222">
        <v>157.01</v>
      </c>
      <c r="Q16" s="222">
        <v>157.01</v>
      </c>
      <c r="R16" s="222">
        <v>157.01</v>
      </c>
      <c r="S16" s="222">
        <v>157.01</v>
      </c>
      <c r="T16" s="222">
        <v>157.01</v>
      </c>
      <c r="U16" s="222">
        <v>157.01</v>
      </c>
      <c r="V16" s="222">
        <v>157.01</v>
      </c>
      <c r="W16" s="222">
        <v>157.01</v>
      </c>
      <c r="X16" s="222">
        <v>157.01</v>
      </c>
      <c r="Y16" s="222">
        <v>157.01</v>
      </c>
      <c r="Z16" s="223">
        <f>SUM(B16:Y16)</f>
        <v>3726.1800000000021</v>
      </c>
    </row>
    <row r="17" spans="1:31" x14ac:dyDescent="0.2">
      <c r="Z17" s="220"/>
    </row>
    <row r="18" spans="1:31" ht="13.5" thickBot="1" x14ac:dyDescent="0.25">
      <c r="A18" s="224" t="s">
        <v>144</v>
      </c>
      <c r="B18" s="225">
        <v>2000</v>
      </c>
      <c r="C18" s="225">
        <v>2000</v>
      </c>
      <c r="D18" s="225">
        <v>2000</v>
      </c>
      <c r="E18" s="225">
        <v>2000</v>
      </c>
      <c r="F18" s="225">
        <v>2000</v>
      </c>
      <c r="G18" s="225">
        <v>2000</v>
      </c>
      <c r="H18" s="225">
        <v>2000</v>
      </c>
      <c r="I18" s="225">
        <v>2000</v>
      </c>
      <c r="J18" s="225">
        <v>2000</v>
      </c>
      <c r="K18" s="225">
        <v>2000</v>
      </c>
      <c r="L18" s="225">
        <v>2000</v>
      </c>
      <c r="M18" s="225">
        <v>2000</v>
      </c>
      <c r="N18" s="225">
        <v>2000</v>
      </c>
      <c r="O18" s="225">
        <v>2000</v>
      </c>
      <c r="P18" s="225">
        <v>2000</v>
      </c>
      <c r="Q18" s="225">
        <v>2000</v>
      </c>
      <c r="R18" s="225">
        <v>2000</v>
      </c>
      <c r="S18" s="225">
        <v>2000</v>
      </c>
      <c r="T18" s="225">
        <v>2000</v>
      </c>
      <c r="U18" s="225">
        <v>2000</v>
      </c>
      <c r="V18" s="225">
        <v>2000</v>
      </c>
      <c r="W18" s="225">
        <v>2000</v>
      </c>
      <c r="X18" s="225">
        <v>2000</v>
      </c>
      <c r="Y18" s="225">
        <v>2000</v>
      </c>
      <c r="Z18" s="226">
        <f>SUM(B18:Y18)</f>
        <v>48000</v>
      </c>
    </row>
    <row r="19" spans="1:31" ht="13.5" thickTop="1" x14ac:dyDescent="0.2">
      <c r="I19" s="209"/>
      <c r="J19" s="209"/>
      <c r="K19" s="213"/>
      <c r="L19" s="213"/>
      <c r="Z19" s="220"/>
    </row>
    <row r="20" spans="1:31" x14ac:dyDescent="0.2">
      <c r="A20" s="214"/>
      <c r="B20" s="213"/>
      <c r="C20" s="213"/>
      <c r="D20" s="213"/>
      <c r="E20" s="213"/>
      <c r="F20" s="213"/>
      <c r="G20" s="213"/>
      <c r="H20" s="213"/>
      <c r="I20" s="213" t="s">
        <v>74</v>
      </c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5"/>
      <c r="AD20" s="218"/>
      <c r="AE20" s="227"/>
    </row>
    <row r="21" spans="1:31" x14ac:dyDescent="0.2">
      <c r="A21" s="214" t="s">
        <v>135</v>
      </c>
      <c r="B21" s="213"/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5"/>
      <c r="AD21" s="218"/>
      <c r="AE21" s="227"/>
    </row>
    <row r="22" spans="1:31" x14ac:dyDescent="0.2">
      <c r="A22" s="218" t="s">
        <v>136</v>
      </c>
      <c r="B22" s="228">
        <f>B5/B2</f>
        <v>0.104</v>
      </c>
      <c r="C22" s="228">
        <f t="shared" ref="C22:Z22" si="2">C5/C2</f>
        <v>0.104</v>
      </c>
      <c r="D22" s="228">
        <f t="shared" si="2"/>
        <v>0.104</v>
      </c>
      <c r="E22" s="228">
        <f t="shared" si="2"/>
        <v>0.104</v>
      </c>
      <c r="F22" s="228">
        <f t="shared" si="2"/>
        <v>0.104</v>
      </c>
      <c r="G22" s="228">
        <f t="shared" si="2"/>
        <v>0.104</v>
      </c>
      <c r="H22" s="228">
        <f t="shared" si="2"/>
        <v>0.104</v>
      </c>
      <c r="I22" s="228">
        <f t="shared" si="2"/>
        <v>0.104</v>
      </c>
      <c r="J22" s="228">
        <f t="shared" si="2"/>
        <v>0.104</v>
      </c>
      <c r="K22" s="228">
        <f t="shared" si="2"/>
        <v>0.104</v>
      </c>
      <c r="L22" s="228">
        <f t="shared" si="2"/>
        <v>0.104</v>
      </c>
      <c r="M22" s="228">
        <f t="shared" si="2"/>
        <v>0.104</v>
      </c>
      <c r="N22" s="228">
        <f t="shared" si="2"/>
        <v>0.104</v>
      </c>
      <c r="O22" s="228">
        <f t="shared" si="2"/>
        <v>0.104</v>
      </c>
      <c r="P22" s="228">
        <f t="shared" si="2"/>
        <v>0.104</v>
      </c>
      <c r="Q22" s="228">
        <f t="shared" si="2"/>
        <v>0.104</v>
      </c>
      <c r="R22" s="228">
        <f t="shared" si="2"/>
        <v>0.104</v>
      </c>
      <c r="S22" s="228">
        <f t="shared" si="2"/>
        <v>0.104</v>
      </c>
      <c r="T22" s="228">
        <f t="shared" si="2"/>
        <v>0.104</v>
      </c>
      <c r="U22" s="228">
        <f t="shared" si="2"/>
        <v>0.104</v>
      </c>
      <c r="V22" s="228">
        <f t="shared" si="2"/>
        <v>0.104</v>
      </c>
      <c r="W22" s="228">
        <f t="shared" si="2"/>
        <v>0.104</v>
      </c>
      <c r="X22" s="228">
        <f t="shared" si="2"/>
        <v>0.104</v>
      </c>
      <c r="Y22" s="228">
        <f t="shared" si="2"/>
        <v>0.104</v>
      </c>
      <c r="Z22" s="229">
        <f t="shared" si="2"/>
        <v>0.104</v>
      </c>
      <c r="AD22" s="218"/>
      <c r="AE22" s="227"/>
    </row>
    <row r="23" spans="1:31" x14ac:dyDescent="0.2">
      <c r="A23" s="218" t="s">
        <v>137</v>
      </c>
      <c r="B23" s="228">
        <f>B6/B2</f>
        <v>6.2E-2</v>
      </c>
      <c r="C23" s="228">
        <f t="shared" ref="C23:Z23" si="3">C6/C2</f>
        <v>6.2E-2</v>
      </c>
      <c r="D23" s="228">
        <f t="shared" si="3"/>
        <v>6.2E-2</v>
      </c>
      <c r="E23" s="228">
        <f t="shared" si="3"/>
        <v>6.2E-2</v>
      </c>
      <c r="F23" s="228">
        <f t="shared" si="3"/>
        <v>6.2E-2</v>
      </c>
      <c r="G23" s="228">
        <f t="shared" si="3"/>
        <v>6.2E-2</v>
      </c>
      <c r="H23" s="228">
        <f t="shared" si="3"/>
        <v>6.2E-2</v>
      </c>
      <c r="I23" s="228">
        <f t="shared" si="3"/>
        <v>6.2E-2</v>
      </c>
      <c r="J23" s="228">
        <f t="shared" si="3"/>
        <v>6.2E-2</v>
      </c>
      <c r="K23" s="228">
        <f t="shared" si="3"/>
        <v>6.2E-2</v>
      </c>
      <c r="L23" s="228">
        <f t="shared" si="3"/>
        <v>6.2E-2</v>
      </c>
      <c r="M23" s="228">
        <f t="shared" si="3"/>
        <v>6.2E-2</v>
      </c>
      <c r="N23" s="228">
        <f t="shared" si="3"/>
        <v>6.2E-2</v>
      </c>
      <c r="O23" s="228">
        <f t="shared" si="3"/>
        <v>6.2E-2</v>
      </c>
      <c r="P23" s="228">
        <f t="shared" si="3"/>
        <v>6.2E-2</v>
      </c>
      <c r="Q23" s="228">
        <f t="shared" si="3"/>
        <v>6.2E-2</v>
      </c>
      <c r="R23" s="228">
        <f t="shared" si="3"/>
        <v>6.2E-2</v>
      </c>
      <c r="S23" s="228">
        <f t="shared" si="3"/>
        <v>6.2E-2</v>
      </c>
      <c r="T23" s="228">
        <f t="shared" si="3"/>
        <v>6.2E-2</v>
      </c>
      <c r="U23" s="228">
        <f t="shared" si="3"/>
        <v>6.2E-2</v>
      </c>
      <c r="V23" s="228">
        <f t="shared" si="3"/>
        <v>6.2E-2</v>
      </c>
      <c r="W23" s="228">
        <f t="shared" si="3"/>
        <v>6.2E-2</v>
      </c>
      <c r="X23" s="228">
        <f t="shared" si="3"/>
        <v>6.2E-2</v>
      </c>
      <c r="Y23" s="228">
        <f t="shared" si="3"/>
        <v>6.2E-2</v>
      </c>
      <c r="Z23" s="229">
        <f t="shared" si="3"/>
        <v>6.2E-2</v>
      </c>
    </row>
    <row r="24" spans="1:31" x14ac:dyDescent="0.2">
      <c r="A24" s="218" t="s">
        <v>138</v>
      </c>
      <c r="B24" s="228">
        <f>B7/B2</f>
        <v>1.44E-2</v>
      </c>
      <c r="C24" s="228">
        <f t="shared" ref="C24:Z24" si="4">C7/C2</f>
        <v>1.44E-2</v>
      </c>
      <c r="D24" s="228">
        <f t="shared" si="4"/>
        <v>1.44E-2</v>
      </c>
      <c r="E24" s="228">
        <f t="shared" si="4"/>
        <v>1.44E-2</v>
      </c>
      <c r="F24" s="228">
        <f t="shared" si="4"/>
        <v>1.44E-2</v>
      </c>
      <c r="G24" s="228">
        <f t="shared" si="4"/>
        <v>1.44E-2</v>
      </c>
      <c r="H24" s="228">
        <f>H7/H2</f>
        <v>1.44E-2</v>
      </c>
      <c r="I24" s="228">
        <f t="shared" si="4"/>
        <v>1.44E-2</v>
      </c>
      <c r="J24" s="228">
        <f t="shared" si="4"/>
        <v>1.44E-2</v>
      </c>
      <c r="K24" s="228">
        <f t="shared" si="4"/>
        <v>1.44E-2</v>
      </c>
      <c r="L24" s="228">
        <f t="shared" si="4"/>
        <v>1.44E-2</v>
      </c>
      <c r="M24" s="228">
        <f t="shared" si="4"/>
        <v>1.44E-2</v>
      </c>
      <c r="N24" s="228">
        <f t="shared" si="4"/>
        <v>1.44E-2</v>
      </c>
      <c r="O24" s="228">
        <f t="shared" si="4"/>
        <v>1.44E-2</v>
      </c>
      <c r="P24" s="228">
        <f t="shared" si="4"/>
        <v>1.44E-2</v>
      </c>
      <c r="Q24" s="228">
        <f t="shared" si="4"/>
        <v>1.44E-2</v>
      </c>
      <c r="R24" s="228">
        <f t="shared" si="4"/>
        <v>1.44E-2</v>
      </c>
      <c r="S24" s="228">
        <f>S7/S2</f>
        <v>1.44E-2</v>
      </c>
      <c r="T24" s="228">
        <f t="shared" si="4"/>
        <v>1.44E-2</v>
      </c>
      <c r="U24" s="228">
        <f t="shared" si="4"/>
        <v>1.44E-2</v>
      </c>
      <c r="V24" s="228">
        <f t="shared" si="4"/>
        <v>1.44E-2</v>
      </c>
      <c r="W24" s="228">
        <f t="shared" si="4"/>
        <v>1.44E-2</v>
      </c>
      <c r="X24" s="228">
        <f t="shared" si="4"/>
        <v>1.44E-2</v>
      </c>
      <c r="Y24" s="228">
        <f t="shared" si="4"/>
        <v>1.44E-2</v>
      </c>
      <c r="Z24" s="229">
        <f t="shared" si="4"/>
        <v>1.44E-2</v>
      </c>
    </row>
    <row r="25" spans="1:31" x14ac:dyDescent="0.2">
      <c r="A25" s="210" t="s">
        <v>28</v>
      </c>
      <c r="B25" s="230">
        <f>B8/B2</f>
        <v>0.1804</v>
      </c>
      <c r="C25" s="230">
        <f t="shared" ref="C25:Z25" si="5">C8/C2</f>
        <v>0.1804</v>
      </c>
      <c r="D25" s="230">
        <f t="shared" si="5"/>
        <v>0.1804</v>
      </c>
      <c r="E25" s="230">
        <f t="shared" si="5"/>
        <v>0.1804</v>
      </c>
      <c r="F25" s="230">
        <f t="shared" si="5"/>
        <v>0.1804</v>
      </c>
      <c r="G25" s="230">
        <f t="shared" si="5"/>
        <v>0.1804</v>
      </c>
      <c r="H25" s="230">
        <f t="shared" si="5"/>
        <v>0.1804</v>
      </c>
      <c r="I25" s="230">
        <f t="shared" si="5"/>
        <v>0.1804</v>
      </c>
      <c r="J25" s="230">
        <f t="shared" si="5"/>
        <v>0.1804</v>
      </c>
      <c r="K25" s="230">
        <f t="shared" si="5"/>
        <v>0.1804</v>
      </c>
      <c r="L25" s="230">
        <f t="shared" si="5"/>
        <v>0.1804</v>
      </c>
      <c r="M25" s="230">
        <f t="shared" si="5"/>
        <v>0.1804</v>
      </c>
      <c r="N25" s="230">
        <f t="shared" si="5"/>
        <v>0.1804</v>
      </c>
      <c r="O25" s="230">
        <f t="shared" si="5"/>
        <v>0.1804</v>
      </c>
      <c r="P25" s="230">
        <f t="shared" si="5"/>
        <v>0.1804</v>
      </c>
      <c r="Q25" s="230">
        <f t="shared" si="5"/>
        <v>0.1804</v>
      </c>
      <c r="R25" s="230">
        <f t="shared" si="5"/>
        <v>0.1804</v>
      </c>
      <c r="S25" s="230">
        <f t="shared" si="5"/>
        <v>0.1804</v>
      </c>
      <c r="T25" s="230">
        <f t="shared" si="5"/>
        <v>0.1804</v>
      </c>
      <c r="U25" s="230">
        <f t="shared" si="5"/>
        <v>0.1804</v>
      </c>
      <c r="V25" s="230">
        <f t="shared" si="5"/>
        <v>0.1804</v>
      </c>
      <c r="W25" s="230">
        <f t="shared" si="5"/>
        <v>0.1804</v>
      </c>
      <c r="X25" s="230">
        <f t="shared" si="5"/>
        <v>0.1804</v>
      </c>
      <c r="Y25" s="230">
        <f t="shared" si="5"/>
        <v>0.1804</v>
      </c>
      <c r="Z25" s="231">
        <f t="shared" si="5"/>
        <v>0.1804</v>
      </c>
    </row>
    <row r="26" spans="1:31" x14ac:dyDescent="0.2">
      <c r="A26" s="214"/>
      <c r="B26" s="232"/>
      <c r="C26" s="232"/>
      <c r="D26" s="232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29"/>
    </row>
    <row r="27" spans="1:31" x14ac:dyDescent="0.2">
      <c r="A27" s="214" t="s">
        <v>139</v>
      </c>
      <c r="B27" s="228"/>
      <c r="C27" s="228"/>
      <c r="D27" s="228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229"/>
    </row>
    <row r="28" spans="1:31" x14ac:dyDescent="0.2">
      <c r="A28" s="218" t="s">
        <v>140</v>
      </c>
      <c r="B28" s="228">
        <f>B11/B2</f>
        <v>1.9879999999999997E-3</v>
      </c>
      <c r="C28" s="228">
        <f t="shared" ref="C28:Z28" si="6">C11/C2</f>
        <v>1.9879999999999997E-3</v>
      </c>
      <c r="D28" s="228">
        <f t="shared" si="6"/>
        <v>1.9879999999999997E-3</v>
      </c>
      <c r="E28" s="228">
        <f t="shared" si="6"/>
        <v>1.9879999999999997E-3</v>
      </c>
      <c r="F28" s="228">
        <f t="shared" si="6"/>
        <v>1.9879999999999997E-3</v>
      </c>
      <c r="G28" s="228">
        <f t="shared" si="6"/>
        <v>1.9879999999999997E-3</v>
      </c>
      <c r="H28" s="228">
        <f t="shared" si="6"/>
        <v>1.9879999999999997E-3</v>
      </c>
      <c r="I28" s="228">
        <f t="shared" si="6"/>
        <v>1.9879999999999997E-3</v>
      </c>
      <c r="J28" s="228">
        <f t="shared" si="6"/>
        <v>1.9879999999999997E-3</v>
      </c>
      <c r="K28" s="228">
        <f t="shared" si="6"/>
        <v>1.9879999999999997E-3</v>
      </c>
      <c r="L28" s="228">
        <f t="shared" si="6"/>
        <v>1.9879999999999997E-3</v>
      </c>
      <c r="M28" s="228">
        <f t="shared" si="6"/>
        <v>1.9879999999999997E-3</v>
      </c>
      <c r="N28" s="228">
        <f t="shared" si="6"/>
        <v>1.9879999999999997E-3</v>
      </c>
      <c r="O28" s="228">
        <f t="shared" si="6"/>
        <v>1.9879999999999997E-3</v>
      </c>
      <c r="P28" s="228">
        <f t="shared" si="6"/>
        <v>1.9879999999999997E-3</v>
      </c>
      <c r="Q28" s="228">
        <f t="shared" si="6"/>
        <v>1.9879999999999997E-3</v>
      </c>
      <c r="R28" s="228">
        <f t="shared" si="6"/>
        <v>1.9879999999999997E-3</v>
      </c>
      <c r="S28" s="228">
        <f t="shared" si="6"/>
        <v>1.9879999999999997E-3</v>
      </c>
      <c r="T28" s="228">
        <f t="shared" si="6"/>
        <v>1.9879999999999997E-3</v>
      </c>
      <c r="U28" s="228">
        <f t="shared" si="6"/>
        <v>1.9879999999999997E-3</v>
      </c>
      <c r="V28" s="228">
        <f t="shared" si="6"/>
        <v>1.9879999999999997E-3</v>
      </c>
      <c r="W28" s="228">
        <f t="shared" si="6"/>
        <v>1.9879999999999997E-3</v>
      </c>
      <c r="X28" s="228">
        <f t="shared" si="6"/>
        <v>1.9879999999999997E-3</v>
      </c>
      <c r="Y28" s="228">
        <f t="shared" si="6"/>
        <v>1.9879999999999997E-3</v>
      </c>
      <c r="Z28" s="229">
        <f t="shared" si="6"/>
        <v>1.9879999999999997E-3</v>
      </c>
    </row>
    <row r="29" spans="1:31" x14ac:dyDescent="0.2">
      <c r="A29" s="218" t="s">
        <v>141</v>
      </c>
      <c r="B29" s="228">
        <f>B12/B2</f>
        <v>9.6200000000000001E-3</v>
      </c>
      <c r="C29" s="228">
        <f t="shared" ref="C29:Z29" si="7">C12/C2</f>
        <v>9.6200000000000001E-3</v>
      </c>
      <c r="D29" s="228">
        <f t="shared" si="7"/>
        <v>9.6200000000000001E-3</v>
      </c>
      <c r="E29" s="228">
        <f t="shared" si="7"/>
        <v>9.6200000000000001E-3</v>
      </c>
      <c r="F29" s="228">
        <f t="shared" si="7"/>
        <v>9.6200000000000001E-3</v>
      </c>
      <c r="G29" s="228">
        <f t="shared" si="7"/>
        <v>9.6200000000000001E-3</v>
      </c>
      <c r="H29" s="228">
        <f t="shared" si="7"/>
        <v>9.6200000000000001E-3</v>
      </c>
      <c r="I29" s="228">
        <f t="shared" si="7"/>
        <v>9.6200000000000001E-3</v>
      </c>
      <c r="J29" s="228">
        <f t="shared" si="7"/>
        <v>9.6200000000000001E-3</v>
      </c>
      <c r="K29" s="228">
        <f t="shared" si="7"/>
        <v>9.6200000000000001E-3</v>
      </c>
      <c r="L29" s="228">
        <f t="shared" si="7"/>
        <v>9.6200000000000001E-3</v>
      </c>
      <c r="M29" s="228">
        <f t="shared" si="7"/>
        <v>9.6200000000000001E-3</v>
      </c>
      <c r="N29" s="228">
        <f t="shared" si="7"/>
        <v>9.6200000000000001E-3</v>
      </c>
      <c r="O29" s="228">
        <f t="shared" si="7"/>
        <v>9.6200000000000001E-3</v>
      </c>
      <c r="P29" s="228">
        <f t="shared" si="7"/>
        <v>9.6200000000000001E-3</v>
      </c>
      <c r="Q29" s="228">
        <f t="shared" si="7"/>
        <v>9.6200000000000001E-3</v>
      </c>
      <c r="R29" s="228">
        <f t="shared" si="7"/>
        <v>9.6200000000000001E-3</v>
      </c>
      <c r="S29" s="228">
        <f t="shared" si="7"/>
        <v>9.6200000000000001E-3</v>
      </c>
      <c r="T29" s="228">
        <f t="shared" si="7"/>
        <v>9.6200000000000001E-3</v>
      </c>
      <c r="U29" s="228">
        <f t="shared" si="7"/>
        <v>9.6200000000000001E-3</v>
      </c>
      <c r="V29" s="228">
        <f t="shared" si="7"/>
        <v>9.6200000000000001E-3</v>
      </c>
      <c r="W29" s="228">
        <f t="shared" si="7"/>
        <v>9.6200000000000001E-3</v>
      </c>
      <c r="X29" s="228">
        <f t="shared" si="7"/>
        <v>9.6200000000000001E-3</v>
      </c>
      <c r="Y29" s="228">
        <f t="shared" si="7"/>
        <v>9.6200000000000001E-3</v>
      </c>
      <c r="Z29" s="229">
        <f t="shared" si="7"/>
        <v>9.6200000000000001E-3</v>
      </c>
    </row>
    <row r="30" spans="1:31" x14ac:dyDescent="0.2">
      <c r="A30" s="218" t="s">
        <v>142</v>
      </c>
      <c r="B30" s="228">
        <f>B13/B2</f>
        <v>2.196E-3</v>
      </c>
      <c r="C30" s="228">
        <f t="shared" ref="C30:Z30" si="8">C13/C2</f>
        <v>2.196E-3</v>
      </c>
      <c r="D30" s="228">
        <f t="shared" si="8"/>
        <v>2.196E-3</v>
      </c>
      <c r="E30" s="228">
        <f t="shared" si="8"/>
        <v>2.196E-3</v>
      </c>
      <c r="F30" s="228">
        <f t="shared" si="8"/>
        <v>2.196E-3</v>
      </c>
      <c r="G30" s="228">
        <f t="shared" si="8"/>
        <v>2.196E-3</v>
      </c>
      <c r="H30" s="228">
        <f t="shared" si="8"/>
        <v>2.196E-3</v>
      </c>
      <c r="I30" s="228">
        <f t="shared" si="8"/>
        <v>2.196E-3</v>
      </c>
      <c r="J30" s="228">
        <f t="shared" si="8"/>
        <v>2.196E-3</v>
      </c>
      <c r="K30" s="228">
        <f t="shared" si="8"/>
        <v>2.196E-3</v>
      </c>
      <c r="L30" s="228">
        <f t="shared" si="8"/>
        <v>2.196E-3</v>
      </c>
      <c r="M30" s="228">
        <f t="shared" si="8"/>
        <v>2.196E-3</v>
      </c>
      <c r="N30" s="228">
        <f t="shared" si="8"/>
        <v>2.196E-3</v>
      </c>
      <c r="O30" s="228">
        <f t="shared" si="8"/>
        <v>2.196E-3</v>
      </c>
      <c r="P30" s="228">
        <f t="shared" si="8"/>
        <v>2.196E-3</v>
      </c>
      <c r="Q30" s="228">
        <f t="shared" si="8"/>
        <v>2.196E-3</v>
      </c>
      <c r="R30" s="228">
        <f t="shared" si="8"/>
        <v>2.196E-3</v>
      </c>
      <c r="S30" s="228">
        <f t="shared" si="8"/>
        <v>2.196E-3</v>
      </c>
      <c r="T30" s="228">
        <f t="shared" si="8"/>
        <v>2.196E-3</v>
      </c>
      <c r="U30" s="228">
        <f t="shared" si="8"/>
        <v>2.196E-3</v>
      </c>
      <c r="V30" s="228">
        <f t="shared" si="8"/>
        <v>2.196E-3</v>
      </c>
      <c r="W30" s="228">
        <f t="shared" si="8"/>
        <v>2.196E-3</v>
      </c>
      <c r="X30" s="228">
        <f t="shared" si="8"/>
        <v>2.196E-3</v>
      </c>
      <c r="Y30" s="228">
        <f t="shared" si="8"/>
        <v>2.196E-3</v>
      </c>
      <c r="Z30" s="229">
        <f t="shared" si="8"/>
        <v>2.1959999999999992E-3</v>
      </c>
    </row>
    <row r="31" spans="1:31" x14ac:dyDescent="0.2">
      <c r="A31" s="210" t="s">
        <v>28</v>
      </c>
      <c r="B31" s="230">
        <f>B14/B2</f>
        <v>1.3803999999999999E-2</v>
      </c>
      <c r="C31" s="230">
        <f t="shared" ref="C31:Z31" si="9">C14/C2</f>
        <v>1.3803999999999999E-2</v>
      </c>
      <c r="D31" s="230">
        <f t="shared" si="9"/>
        <v>1.3803999999999999E-2</v>
      </c>
      <c r="E31" s="230">
        <f t="shared" si="9"/>
        <v>1.3803999999999999E-2</v>
      </c>
      <c r="F31" s="230">
        <f t="shared" si="9"/>
        <v>1.3803999999999999E-2</v>
      </c>
      <c r="G31" s="230">
        <f t="shared" si="9"/>
        <v>1.3803999999999999E-2</v>
      </c>
      <c r="H31" s="230">
        <f t="shared" si="9"/>
        <v>1.3803999999999999E-2</v>
      </c>
      <c r="I31" s="230">
        <f t="shared" si="9"/>
        <v>1.3803999999999999E-2</v>
      </c>
      <c r="J31" s="230">
        <f t="shared" si="9"/>
        <v>1.3803999999999999E-2</v>
      </c>
      <c r="K31" s="230">
        <f t="shared" si="9"/>
        <v>1.3803999999999999E-2</v>
      </c>
      <c r="L31" s="230">
        <f t="shared" si="9"/>
        <v>1.3803999999999999E-2</v>
      </c>
      <c r="M31" s="230">
        <f t="shared" si="9"/>
        <v>1.3803999999999999E-2</v>
      </c>
      <c r="N31" s="230">
        <f t="shared" si="9"/>
        <v>1.3803999999999999E-2</v>
      </c>
      <c r="O31" s="230">
        <f t="shared" si="9"/>
        <v>1.3803999999999999E-2</v>
      </c>
      <c r="P31" s="230">
        <f t="shared" si="9"/>
        <v>1.3803999999999999E-2</v>
      </c>
      <c r="Q31" s="230">
        <f t="shared" si="9"/>
        <v>1.3803999999999999E-2</v>
      </c>
      <c r="R31" s="230">
        <f t="shared" si="9"/>
        <v>1.3803999999999999E-2</v>
      </c>
      <c r="S31" s="230">
        <f t="shared" si="9"/>
        <v>1.3803999999999999E-2</v>
      </c>
      <c r="T31" s="230">
        <f t="shared" si="9"/>
        <v>1.3803999999999999E-2</v>
      </c>
      <c r="U31" s="230">
        <f t="shared" si="9"/>
        <v>1.3803999999999999E-2</v>
      </c>
      <c r="V31" s="230">
        <f t="shared" si="9"/>
        <v>1.3803999999999999E-2</v>
      </c>
      <c r="W31" s="230">
        <f t="shared" si="9"/>
        <v>1.3803999999999999E-2</v>
      </c>
      <c r="X31" s="230">
        <f t="shared" si="9"/>
        <v>1.3803999999999999E-2</v>
      </c>
      <c r="Y31" s="230">
        <f t="shared" si="9"/>
        <v>1.3803999999999999E-2</v>
      </c>
      <c r="Z31" s="231">
        <f t="shared" si="9"/>
        <v>1.3803999999999999E-2</v>
      </c>
    </row>
    <row r="32" spans="1:31" x14ac:dyDescent="0.2">
      <c r="A32" s="214"/>
      <c r="B32" s="228"/>
      <c r="C32" s="228"/>
      <c r="D32" s="228"/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9"/>
    </row>
    <row r="33" spans="1:26" x14ac:dyDescent="0.2">
      <c r="A33" s="221" t="s">
        <v>143</v>
      </c>
      <c r="B33" s="230">
        <f>B16/B2</f>
        <v>0.06</v>
      </c>
      <c r="C33" s="230">
        <f t="shared" ref="C33:Z33" si="10">C16/C2</f>
        <v>0.06</v>
      </c>
      <c r="D33" s="230">
        <f t="shared" si="10"/>
        <v>0.06</v>
      </c>
      <c r="E33" s="230">
        <f t="shared" si="10"/>
        <v>0.06</v>
      </c>
      <c r="F33" s="230">
        <f t="shared" si="10"/>
        <v>0.06</v>
      </c>
      <c r="G33" s="230">
        <f t="shared" si="10"/>
        <v>0.06</v>
      </c>
      <c r="H33" s="230">
        <f t="shared" si="10"/>
        <v>6.2803999999999999E-2</v>
      </c>
      <c r="I33" s="230">
        <f t="shared" si="10"/>
        <v>6.2803999999999999E-2</v>
      </c>
      <c r="J33" s="230">
        <f t="shared" si="10"/>
        <v>6.2803999999999999E-2</v>
      </c>
      <c r="K33" s="230">
        <f t="shared" si="10"/>
        <v>6.2803999999999999E-2</v>
      </c>
      <c r="L33" s="230">
        <f t="shared" si="10"/>
        <v>6.2803999999999999E-2</v>
      </c>
      <c r="M33" s="230">
        <f t="shared" si="10"/>
        <v>6.2803999999999999E-2</v>
      </c>
      <c r="N33" s="230">
        <f t="shared" si="10"/>
        <v>6.2803999999999999E-2</v>
      </c>
      <c r="O33" s="230">
        <f t="shared" si="10"/>
        <v>6.2803999999999999E-2</v>
      </c>
      <c r="P33" s="230">
        <f t="shared" si="10"/>
        <v>6.2803999999999999E-2</v>
      </c>
      <c r="Q33" s="230">
        <f t="shared" si="10"/>
        <v>6.2803999999999999E-2</v>
      </c>
      <c r="R33" s="230">
        <f t="shared" si="10"/>
        <v>6.2803999999999999E-2</v>
      </c>
      <c r="S33" s="230">
        <f t="shared" si="10"/>
        <v>6.2803999999999999E-2</v>
      </c>
      <c r="T33" s="230">
        <f t="shared" si="10"/>
        <v>6.2803999999999999E-2</v>
      </c>
      <c r="U33" s="230">
        <f t="shared" si="10"/>
        <v>6.2803999999999999E-2</v>
      </c>
      <c r="V33" s="230">
        <f t="shared" si="10"/>
        <v>6.2803999999999999E-2</v>
      </c>
      <c r="W33" s="230">
        <f t="shared" si="10"/>
        <v>6.2803999999999999E-2</v>
      </c>
      <c r="X33" s="230">
        <f t="shared" si="10"/>
        <v>6.2803999999999999E-2</v>
      </c>
      <c r="Y33" s="230">
        <f t="shared" si="10"/>
        <v>6.2803999999999999E-2</v>
      </c>
      <c r="Z33" s="231">
        <f t="shared" si="10"/>
        <v>6.2103000000000033E-2</v>
      </c>
    </row>
    <row r="34" spans="1:26" x14ac:dyDescent="0.2">
      <c r="B34" s="228"/>
      <c r="C34" s="228"/>
      <c r="D34" s="228"/>
      <c r="E34" s="228"/>
      <c r="F34" s="228"/>
      <c r="G34" s="228"/>
      <c r="H34" s="228"/>
      <c r="I34" s="228"/>
      <c r="J34" s="228"/>
      <c r="K34" s="228"/>
      <c r="L34" s="228"/>
      <c r="M34" s="228"/>
      <c r="N34" s="228"/>
      <c r="O34" s="228"/>
      <c r="P34" s="228"/>
      <c r="Q34" s="228"/>
      <c r="R34" s="228"/>
      <c r="S34" s="228"/>
      <c r="T34" s="228"/>
      <c r="U34" s="228"/>
      <c r="V34" s="228"/>
      <c r="W34" s="228"/>
      <c r="X34" s="228"/>
      <c r="Y34" s="228"/>
      <c r="Z34" s="229"/>
    </row>
    <row r="35" spans="1:26" ht="13.5" thickBot="1" x14ac:dyDescent="0.25">
      <c r="A35" s="224" t="s">
        <v>144</v>
      </c>
      <c r="B35" s="233">
        <f>B18/B2</f>
        <v>0.8</v>
      </c>
      <c r="C35" s="233">
        <f t="shared" ref="C35:Y35" si="11">C18/C2</f>
        <v>0.8</v>
      </c>
      <c r="D35" s="233">
        <f t="shared" si="11"/>
        <v>0.8</v>
      </c>
      <c r="E35" s="233">
        <f t="shared" si="11"/>
        <v>0.8</v>
      </c>
      <c r="F35" s="233">
        <f t="shared" si="11"/>
        <v>0.8</v>
      </c>
      <c r="G35" s="233">
        <f t="shared" si="11"/>
        <v>0.8</v>
      </c>
      <c r="H35" s="233">
        <f>H18/H2</f>
        <v>0.8</v>
      </c>
      <c r="I35" s="233">
        <f t="shared" si="11"/>
        <v>0.8</v>
      </c>
      <c r="J35" s="233">
        <f t="shared" si="11"/>
        <v>0.8</v>
      </c>
      <c r="K35" s="233">
        <f t="shared" si="11"/>
        <v>0.8</v>
      </c>
      <c r="L35" s="233">
        <f t="shared" si="11"/>
        <v>0.8</v>
      </c>
      <c r="M35" s="233">
        <f t="shared" si="11"/>
        <v>0.8</v>
      </c>
      <c r="N35" s="233">
        <f t="shared" si="11"/>
        <v>0.8</v>
      </c>
      <c r="O35" s="233">
        <f t="shared" si="11"/>
        <v>0.8</v>
      </c>
      <c r="P35" s="233">
        <f t="shared" si="11"/>
        <v>0.8</v>
      </c>
      <c r="Q35" s="233">
        <f t="shared" si="11"/>
        <v>0.8</v>
      </c>
      <c r="R35" s="233">
        <f t="shared" si="11"/>
        <v>0.8</v>
      </c>
      <c r="S35" s="233">
        <f t="shared" si="11"/>
        <v>0.8</v>
      </c>
      <c r="T35" s="233">
        <f t="shared" si="11"/>
        <v>0.8</v>
      </c>
      <c r="U35" s="233">
        <f t="shared" si="11"/>
        <v>0.8</v>
      </c>
      <c r="V35" s="233">
        <f t="shared" si="11"/>
        <v>0.8</v>
      </c>
      <c r="W35" s="233">
        <f t="shared" si="11"/>
        <v>0.8</v>
      </c>
      <c r="X35" s="233">
        <f t="shared" si="11"/>
        <v>0.8</v>
      </c>
      <c r="Y35" s="233">
        <f t="shared" si="11"/>
        <v>0.8</v>
      </c>
      <c r="Z35" s="234">
        <f>Z18/Z2</f>
        <v>0.8</v>
      </c>
    </row>
    <row r="36" spans="1:26" ht="13.5" thickTop="1" x14ac:dyDescent="0.2">
      <c r="H36" s="213"/>
      <c r="I36" s="209"/>
      <c r="J36" s="209"/>
      <c r="K36" s="213"/>
      <c r="L36" s="213"/>
      <c r="U36" s="213"/>
      <c r="V36" s="209"/>
    </row>
    <row r="37" spans="1:26" x14ac:dyDescent="0.2">
      <c r="G37" s="213"/>
      <c r="H37" s="213"/>
      <c r="I37" s="209"/>
      <c r="J37" s="209"/>
      <c r="K37" s="213"/>
      <c r="L37" s="213"/>
      <c r="U37" s="213"/>
      <c r="V37" s="209"/>
    </row>
    <row r="38" spans="1:26" x14ac:dyDescent="0.2">
      <c r="G38" s="213"/>
      <c r="H38" s="213"/>
      <c r="I38" s="209"/>
      <c r="J38" s="209"/>
      <c r="K38" s="213"/>
      <c r="L38" s="213"/>
      <c r="U38" s="213"/>
      <c r="V38" s="209"/>
    </row>
    <row r="39" spans="1:26" x14ac:dyDescent="0.2">
      <c r="I39" s="209"/>
      <c r="K39" s="213"/>
      <c r="L39" s="213"/>
      <c r="U39" s="213"/>
      <c r="V39" s="209"/>
    </row>
    <row r="40" spans="1:26" x14ac:dyDescent="0.2">
      <c r="H40" s="213"/>
      <c r="I40" s="209"/>
      <c r="K40" s="213"/>
      <c r="L40" s="213"/>
      <c r="U40" s="213"/>
      <c r="V40" s="209"/>
    </row>
    <row r="41" spans="1:26" x14ac:dyDescent="0.2">
      <c r="K41" s="213"/>
      <c r="L41" s="213"/>
      <c r="U41" s="213"/>
      <c r="V41" s="209"/>
    </row>
    <row r="42" spans="1:26" x14ac:dyDescent="0.2">
      <c r="L42" s="213"/>
      <c r="U42" s="213"/>
      <c r="V42" s="209"/>
    </row>
    <row r="43" spans="1:26" x14ac:dyDescent="0.2">
      <c r="G43" s="235"/>
      <c r="U43" s="213"/>
      <c r="V43" s="209"/>
    </row>
    <row r="44" spans="1:26" x14ac:dyDescent="0.2">
      <c r="H44" s="235"/>
      <c r="I44" s="235"/>
      <c r="J44" s="235"/>
      <c r="K44" s="235"/>
      <c r="V44" s="209"/>
    </row>
    <row r="45" spans="1:26" x14ac:dyDescent="0.2">
      <c r="V45" s="209"/>
    </row>
    <row r="46" spans="1:26" x14ac:dyDescent="0.2">
      <c r="V46" s="209"/>
    </row>
    <row r="47" spans="1:26" x14ac:dyDescent="0.2">
      <c r="V47" s="209"/>
    </row>
    <row r="48" spans="1:26" x14ac:dyDescent="0.2">
      <c r="V48" s="209"/>
    </row>
    <row r="49" spans="22:22" x14ac:dyDescent="0.2">
      <c r="V49" s="209"/>
    </row>
    <row r="50" spans="22:22" x14ac:dyDescent="0.2">
      <c r="V50" s="209"/>
    </row>
    <row r="51" spans="22:22" x14ac:dyDescent="0.2">
      <c r="V51" s="209"/>
    </row>
    <row r="52" spans="22:22" x14ac:dyDescent="0.2">
      <c r="V52" s="209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1A24-612A-4ABE-B7AE-895A7EA74602}">
  <sheetPr>
    <tabColor theme="2" tint="-0.249977111117893"/>
  </sheetPr>
  <dimension ref="A1:N25"/>
  <sheetViews>
    <sheetView workbookViewId="0">
      <selection activeCell="E2" sqref="E2"/>
    </sheetView>
  </sheetViews>
  <sheetFormatPr defaultRowHeight="15" x14ac:dyDescent="0.25"/>
  <cols>
    <col min="1" max="1" width="9.140625" bestFit="1" customWidth="1"/>
    <col min="2" max="2" width="10.7109375" bestFit="1" customWidth="1"/>
    <col min="3" max="3" width="14.85546875" bestFit="1" customWidth="1"/>
    <col min="4" max="4" width="11.5703125" customWidth="1"/>
    <col min="5" max="5" width="11.140625" customWidth="1"/>
    <col min="6" max="6" width="17.28515625" customWidth="1"/>
    <col min="7" max="7" width="10" customWidth="1"/>
    <col min="8" max="8" width="8.28515625" bestFit="1" customWidth="1"/>
    <col min="9" max="9" width="7.42578125" bestFit="1" customWidth="1"/>
    <col min="10" max="10" width="11.140625" bestFit="1" customWidth="1"/>
    <col min="11" max="11" width="10.5703125" bestFit="1" customWidth="1"/>
    <col min="12" max="12" width="5.28515625" bestFit="1" customWidth="1"/>
    <col min="13" max="13" width="8.140625" bestFit="1" customWidth="1"/>
    <col min="14" max="14" width="13.42578125" bestFit="1" customWidth="1"/>
  </cols>
  <sheetData>
    <row r="1" spans="1:14" ht="15.75" thickBot="1" x14ac:dyDescent="0.3">
      <c r="A1" s="156" t="s">
        <v>145</v>
      </c>
      <c r="B1" s="156" t="s">
        <v>146</v>
      </c>
      <c r="C1" s="156" t="s">
        <v>147</v>
      </c>
      <c r="D1" s="156" t="s">
        <v>134</v>
      </c>
      <c r="E1" s="156" t="s">
        <v>136</v>
      </c>
      <c r="F1" s="156" t="s">
        <v>137</v>
      </c>
      <c r="G1" s="156" t="s">
        <v>138</v>
      </c>
      <c r="H1" s="156" t="s">
        <v>141</v>
      </c>
      <c r="I1" s="156" t="s">
        <v>142</v>
      </c>
      <c r="J1" s="156" t="s">
        <v>143</v>
      </c>
      <c r="K1" s="245" t="s">
        <v>148</v>
      </c>
      <c r="L1" s="214"/>
      <c r="M1" s="218"/>
      <c r="N1" s="218"/>
    </row>
    <row r="2" spans="1:14" x14ac:dyDescent="0.25">
      <c r="A2">
        <v>1</v>
      </c>
      <c r="B2" s="236">
        <v>44211</v>
      </c>
      <c r="C2" t="s">
        <v>49</v>
      </c>
      <c r="D2" s="5">
        <v>2500</v>
      </c>
      <c r="E2" s="5">
        <v>259.18</v>
      </c>
      <c r="F2" s="5">
        <v>155</v>
      </c>
      <c r="G2" s="5">
        <v>36.25</v>
      </c>
      <c r="H2" s="5">
        <v>24.05</v>
      </c>
      <c r="I2" s="5">
        <v>5.49</v>
      </c>
      <c r="J2" s="5">
        <v>150</v>
      </c>
      <c r="K2" s="65">
        <f>D2-E2-F2-G2-H2-I2-J2</f>
        <v>1870.0300000000002</v>
      </c>
    </row>
    <row r="3" spans="1:14" x14ac:dyDescent="0.25">
      <c r="A3">
        <v>2</v>
      </c>
      <c r="B3" s="236">
        <v>44227</v>
      </c>
      <c r="C3" t="s">
        <v>49</v>
      </c>
      <c r="D3" s="5">
        <v>2500</v>
      </c>
      <c r="E3" s="5">
        <v>259.18</v>
      </c>
      <c r="F3" s="5">
        <v>155</v>
      </c>
      <c r="G3" s="5">
        <v>36.25</v>
      </c>
      <c r="H3" s="5">
        <v>24.05</v>
      </c>
      <c r="I3" s="5">
        <v>5.49</v>
      </c>
      <c r="J3" s="5">
        <v>150</v>
      </c>
      <c r="K3" s="65">
        <f t="shared" ref="K3:K25" si="0">D3-E3-F3-G3-H3-I3-J3</f>
        <v>1870.0300000000002</v>
      </c>
    </row>
    <row r="4" spans="1:14" x14ac:dyDescent="0.25">
      <c r="A4">
        <v>3</v>
      </c>
      <c r="B4" s="236">
        <v>44242</v>
      </c>
      <c r="C4" t="s">
        <v>1</v>
      </c>
      <c r="D4" s="5">
        <v>2500</v>
      </c>
      <c r="E4" s="5">
        <v>259.18</v>
      </c>
      <c r="F4" s="5">
        <v>155</v>
      </c>
      <c r="G4" s="5">
        <v>36.25</v>
      </c>
      <c r="H4" s="5">
        <v>24.05</v>
      </c>
      <c r="I4" s="5">
        <v>5.49</v>
      </c>
      <c r="J4" s="5">
        <v>150</v>
      </c>
      <c r="K4" s="65">
        <f t="shared" si="0"/>
        <v>1870.0300000000002</v>
      </c>
    </row>
    <row r="5" spans="1:14" x14ac:dyDescent="0.25">
      <c r="A5">
        <v>4</v>
      </c>
      <c r="B5" s="236">
        <v>44245</v>
      </c>
      <c r="C5" t="s">
        <v>1</v>
      </c>
      <c r="D5" s="5">
        <v>2500</v>
      </c>
      <c r="E5" s="5">
        <v>259.18</v>
      </c>
      <c r="F5" s="5">
        <v>155</v>
      </c>
      <c r="G5" s="5">
        <v>36.25</v>
      </c>
      <c r="H5" s="5">
        <v>24.05</v>
      </c>
      <c r="I5" s="5">
        <v>5.49</v>
      </c>
      <c r="J5" s="5">
        <v>150</v>
      </c>
      <c r="K5" s="65">
        <f t="shared" si="0"/>
        <v>1870.0300000000002</v>
      </c>
    </row>
    <row r="6" spans="1:14" x14ac:dyDescent="0.25">
      <c r="A6">
        <v>5</v>
      </c>
      <c r="B6" s="236">
        <v>44270</v>
      </c>
      <c r="C6" t="s">
        <v>2</v>
      </c>
      <c r="D6" s="5">
        <v>2500</v>
      </c>
      <c r="E6" s="5">
        <v>259.18</v>
      </c>
      <c r="F6" s="5">
        <v>155</v>
      </c>
      <c r="G6" s="5">
        <v>36.25</v>
      </c>
      <c r="H6" s="5">
        <v>24.05</v>
      </c>
      <c r="I6" s="5">
        <v>5.49</v>
      </c>
      <c r="J6" s="5">
        <v>150</v>
      </c>
      <c r="K6" s="65">
        <f t="shared" si="0"/>
        <v>1870.0300000000002</v>
      </c>
    </row>
    <row r="7" spans="1:14" x14ac:dyDescent="0.25">
      <c r="A7">
        <v>6</v>
      </c>
      <c r="B7" s="236">
        <v>44286</v>
      </c>
      <c r="C7" t="s">
        <v>2</v>
      </c>
      <c r="D7" s="5">
        <v>2500</v>
      </c>
      <c r="E7" s="5">
        <v>259.18</v>
      </c>
      <c r="F7" s="5">
        <v>155</v>
      </c>
      <c r="G7" s="5">
        <v>36.25</v>
      </c>
      <c r="H7" s="5">
        <v>24.05</v>
      </c>
      <c r="I7" s="5">
        <v>5.49</v>
      </c>
      <c r="J7" s="5">
        <v>150</v>
      </c>
      <c r="K7" s="65">
        <f t="shared" si="0"/>
        <v>1870.0300000000002</v>
      </c>
    </row>
    <row r="8" spans="1:14" x14ac:dyDescent="0.25">
      <c r="A8">
        <v>7</v>
      </c>
      <c r="B8" s="236">
        <v>44301</v>
      </c>
      <c r="C8" t="s">
        <v>3</v>
      </c>
      <c r="D8" s="5">
        <v>2500</v>
      </c>
      <c r="E8" s="5">
        <v>259.18</v>
      </c>
      <c r="F8" s="5">
        <v>155</v>
      </c>
      <c r="G8" s="5">
        <v>36.25</v>
      </c>
      <c r="H8" s="5">
        <v>24.05</v>
      </c>
      <c r="I8" s="5">
        <v>5.49</v>
      </c>
      <c r="J8" s="5">
        <v>150</v>
      </c>
      <c r="K8" s="65">
        <f t="shared" si="0"/>
        <v>1870.0300000000002</v>
      </c>
    </row>
    <row r="9" spans="1:14" x14ac:dyDescent="0.25">
      <c r="A9">
        <v>8</v>
      </c>
      <c r="B9" s="236">
        <v>44316</v>
      </c>
      <c r="C9" t="s">
        <v>3</v>
      </c>
      <c r="D9" s="5">
        <v>2500</v>
      </c>
      <c r="E9" s="5">
        <v>259.18</v>
      </c>
      <c r="F9" s="5">
        <v>155</v>
      </c>
      <c r="G9" s="5">
        <v>36.25</v>
      </c>
      <c r="H9" s="5">
        <v>24.05</v>
      </c>
      <c r="I9" s="5">
        <v>5.49</v>
      </c>
      <c r="J9" s="5">
        <v>150</v>
      </c>
      <c r="K9" s="65">
        <f t="shared" si="0"/>
        <v>1870.0300000000002</v>
      </c>
    </row>
    <row r="10" spans="1:14" x14ac:dyDescent="0.25">
      <c r="A10">
        <v>9</v>
      </c>
      <c r="B10" s="236">
        <v>44331</v>
      </c>
      <c r="C10" t="s">
        <v>4</v>
      </c>
      <c r="D10" s="5">
        <v>2500</v>
      </c>
      <c r="E10" s="5">
        <v>259.18</v>
      </c>
      <c r="F10" s="5">
        <v>155</v>
      </c>
      <c r="G10" s="5">
        <v>36.25</v>
      </c>
      <c r="H10" s="5">
        <v>24.05</v>
      </c>
      <c r="I10" s="5">
        <v>5.49</v>
      </c>
      <c r="J10" s="5">
        <v>150</v>
      </c>
      <c r="K10" s="65">
        <f t="shared" si="0"/>
        <v>1870.0300000000002</v>
      </c>
    </row>
    <row r="11" spans="1:14" x14ac:dyDescent="0.25">
      <c r="A11">
        <v>10</v>
      </c>
      <c r="B11" s="236">
        <v>44347</v>
      </c>
      <c r="C11" t="s">
        <v>4</v>
      </c>
      <c r="D11" s="5">
        <v>2500</v>
      </c>
      <c r="E11" s="5">
        <v>259.18</v>
      </c>
      <c r="F11" s="5">
        <v>155</v>
      </c>
      <c r="G11" s="5">
        <v>36.25</v>
      </c>
      <c r="H11" s="5">
        <v>24.05</v>
      </c>
      <c r="I11" s="5">
        <v>5.49</v>
      </c>
      <c r="J11" s="5">
        <v>150</v>
      </c>
      <c r="K11" s="65">
        <f t="shared" si="0"/>
        <v>1870.0300000000002</v>
      </c>
    </row>
    <row r="12" spans="1:14" x14ac:dyDescent="0.25">
      <c r="A12">
        <v>11</v>
      </c>
      <c r="B12" s="236">
        <v>44362</v>
      </c>
      <c r="C12" t="s">
        <v>5</v>
      </c>
      <c r="D12" s="5">
        <v>2500</v>
      </c>
      <c r="E12" s="5">
        <v>259.18</v>
      </c>
      <c r="F12" s="5">
        <v>155</v>
      </c>
      <c r="G12" s="5">
        <v>36.25</v>
      </c>
      <c r="H12" s="5">
        <v>24.05</v>
      </c>
      <c r="I12" s="5">
        <v>5.49</v>
      </c>
      <c r="J12" s="5">
        <v>150</v>
      </c>
      <c r="K12" s="65">
        <f t="shared" si="0"/>
        <v>1870.0300000000002</v>
      </c>
    </row>
    <row r="13" spans="1:14" x14ac:dyDescent="0.25">
      <c r="A13">
        <v>12</v>
      </c>
      <c r="B13" s="236">
        <v>44377</v>
      </c>
      <c r="C13" t="s">
        <v>5</v>
      </c>
      <c r="D13" s="5">
        <v>2500</v>
      </c>
      <c r="E13" s="5">
        <v>259.18</v>
      </c>
      <c r="F13" s="5">
        <v>155</v>
      </c>
      <c r="G13" s="5">
        <v>36.25</v>
      </c>
      <c r="H13" s="5">
        <v>24.05</v>
      </c>
      <c r="I13" s="5">
        <v>5.49</v>
      </c>
      <c r="J13" s="5">
        <v>150</v>
      </c>
      <c r="K13" s="65">
        <f t="shared" si="0"/>
        <v>1870.0300000000002</v>
      </c>
    </row>
    <row r="14" spans="1:14" x14ac:dyDescent="0.25">
      <c r="A14">
        <v>13</v>
      </c>
      <c r="B14" s="236">
        <v>44392</v>
      </c>
      <c r="C14" t="s">
        <v>6</v>
      </c>
      <c r="D14" s="5">
        <v>2500</v>
      </c>
      <c r="E14" s="5">
        <v>259.18</v>
      </c>
      <c r="F14" s="5">
        <v>155</v>
      </c>
      <c r="G14" s="5">
        <v>36.25</v>
      </c>
      <c r="H14" s="5">
        <v>24.05</v>
      </c>
      <c r="I14" s="5">
        <v>5.49</v>
      </c>
      <c r="J14" s="5">
        <v>150</v>
      </c>
      <c r="K14" s="65">
        <f t="shared" si="0"/>
        <v>1870.0300000000002</v>
      </c>
    </row>
    <row r="15" spans="1:14" x14ac:dyDescent="0.25">
      <c r="A15">
        <v>14</v>
      </c>
      <c r="B15" s="236">
        <v>44408</v>
      </c>
      <c r="C15" t="s">
        <v>6</v>
      </c>
      <c r="D15" s="5">
        <v>2500</v>
      </c>
      <c r="E15" s="5">
        <v>259.18</v>
      </c>
      <c r="F15" s="5">
        <v>155</v>
      </c>
      <c r="G15" s="5">
        <v>36.25</v>
      </c>
      <c r="H15" s="5">
        <v>24.05</v>
      </c>
      <c r="I15" s="5">
        <v>5.49</v>
      </c>
      <c r="J15" s="5">
        <v>150</v>
      </c>
      <c r="K15" s="65">
        <f t="shared" si="0"/>
        <v>1870.0300000000002</v>
      </c>
    </row>
    <row r="16" spans="1:14" x14ac:dyDescent="0.25">
      <c r="A16">
        <v>15</v>
      </c>
      <c r="B16" s="236">
        <v>44423</v>
      </c>
      <c r="C16" t="s">
        <v>7</v>
      </c>
      <c r="D16" s="5">
        <v>2500</v>
      </c>
      <c r="E16" s="5">
        <v>259.18</v>
      </c>
      <c r="F16" s="5">
        <v>155</v>
      </c>
      <c r="G16" s="5">
        <v>36.25</v>
      </c>
      <c r="H16" s="5">
        <v>24.05</v>
      </c>
      <c r="I16" s="5">
        <v>5.49</v>
      </c>
      <c r="J16" s="5">
        <v>150</v>
      </c>
      <c r="K16" s="65">
        <f t="shared" si="0"/>
        <v>1870.0300000000002</v>
      </c>
    </row>
    <row r="17" spans="1:11" x14ac:dyDescent="0.25">
      <c r="A17">
        <v>16</v>
      </c>
      <c r="B17" s="236">
        <v>44408</v>
      </c>
      <c r="C17" t="s">
        <v>7</v>
      </c>
      <c r="D17" s="5">
        <v>2500</v>
      </c>
      <c r="E17" s="5">
        <v>259.18</v>
      </c>
      <c r="F17" s="5">
        <v>155</v>
      </c>
      <c r="G17" s="5">
        <v>36.25</v>
      </c>
      <c r="H17" s="5">
        <v>24.05</v>
      </c>
      <c r="I17" s="5">
        <v>5.49</v>
      </c>
      <c r="J17" s="5">
        <v>150</v>
      </c>
      <c r="K17" s="65">
        <f t="shared" si="0"/>
        <v>1870.0300000000002</v>
      </c>
    </row>
    <row r="18" spans="1:11" x14ac:dyDescent="0.25">
      <c r="A18">
        <v>17</v>
      </c>
      <c r="B18" s="236">
        <v>44454</v>
      </c>
      <c r="C18" t="s">
        <v>8</v>
      </c>
      <c r="D18" s="5">
        <v>2500</v>
      </c>
      <c r="E18" s="5">
        <v>259.18</v>
      </c>
      <c r="F18" s="5">
        <v>155</v>
      </c>
      <c r="G18" s="5">
        <v>36.25</v>
      </c>
      <c r="H18" s="5">
        <v>24.05</v>
      </c>
      <c r="I18" s="5">
        <v>5.49</v>
      </c>
      <c r="J18" s="5">
        <v>150</v>
      </c>
      <c r="K18" s="65">
        <f t="shared" si="0"/>
        <v>1870.0300000000002</v>
      </c>
    </row>
    <row r="19" spans="1:11" x14ac:dyDescent="0.25">
      <c r="A19">
        <v>18</v>
      </c>
      <c r="B19" s="236">
        <v>44469</v>
      </c>
      <c r="C19" t="s">
        <v>8</v>
      </c>
      <c r="D19" s="5">
        <v>2500</v>
      </c>
      <c r="E19" s="5">
        <v>259.18</v>
      </c>
      <c r="F19" s="5">
        <v>155</v>
      </c>
      <c r="G19" s="5">
        <v>36.25</v>
      </c>
      <c r="H19" s="5">
        <v>24.05</v>
      </c>
      <c r="I19" s="5">
        <v>5.49</v>
      </c>
      <c r="J19" s="5">
        <v>150</v>
      </c>
      <c r="K19" s="65">
        <f t="shared" si="0"/>
        <v>1870.0300000000002</v>
      </c>
    </row>
    <row r="20" spans="1:11" x14ac:dyDescent="0.25">
      <c r="A20">
        <v>19</v>
      </c>
      <c r="B20" s="236">
        <v>44484</v>
      </c>
      <c r="C20" t="s">
        <v>9</v>
      </c>
      <c r="D20" s="5">
        <v>2500</v>
      </c>
      <c r="E20" s="5">
        <v>259.18</v>
      </c>
      <c r="F20" s="5">
        <v>155</v>
      </c>
      <c r="G20" s="5">
        <v>36.25</v>
      </c>
      <c r="H20" s="5">
        <v>24.05</v>
      </c>
      <c r="I20" s="5">
        <v>5.49</v>
      </c>
      <c r="J20" s="5">
        <v>150</v>
      </c>
      <c r="K20" s="65">
        <f t="shared" si="0"/>
        <v>1870.0300000000002</v>
      </c>
    </row>
    <row r="21" spans="1:11" x14ac:dyDescent="0.25">
      <c r="A21">
        <v>20</v>
      </c>
      <c r="B21" s="236">
        <v>44500</v>
      </c>
      <c r="C21" t="s">
        <v>9</v>
      </c>
      <c r="D21" s="5">
        <v>2500</v>
      </c>
      <c r="E21" s="5">
        <v>259.18</v>
      </c>
      <c r="F21" s="5">
        <v>155</v>
      </c>
      <c r="G21" s="5">
        <v>36.25</v>
      </c>
      <c r="H21" s="5">
        <v>24.05</v>
      </c>
      <c r="I21" s="5">
        <v>5.49</v>
      </c>
      <c r="J21" s="5">
        <v>150</v>
      </c>
      <c r="K21" s="65">
        <f t="shared" si="0"/>
        <v>1870.0300000000002</v>
      </c>
    </row>
    <row r="22" spans="1:11" x14ac:dyDescent="0.25">
      <c r="A22">
        <v>21</v>
      </c>
      <c r="B22" s="236">
        <v>44515</v>
      </c>
      <c r="C22" t="s">
        <v>10</v>
      </c>
      <c r="D22" s="5">
        <v>2500</v>
      </c>
      <c r="E22" s="5">
        <v>259.18</v>
      </c>
      <c r="F22" s="5">
        <v>155</v>
      </c>
      <c r="G22" s="5">
        <v>36.25</v>
      </c>
      <c r="H22" s="5">
        <v>24.05</v>
      </c>
      <c r="I22" s="5">
        <v>5.49</v>
      </c>
      <c r="J22" s="5">
        <v>150</v>
      </c>
      <c r="K22" s="65">
        <f t="shared" si="0"/>
        <v>1870.0300000000002</v>
      </c>
    </row>
    <row r="23" spans="1:11" x14ac:dyDescent="0.25">
      <c r="A23">
        <v>22</v>
      </c>
      <c r="B23" s="236">
        <v>44530</v>
      </c>
      <c r="C23" t="s">
        <v>10</v>
      </c>
      <c r="D23" s="5">
        <v>2500</v>
      </c>
      <c r="E23" s="5">
        <v>259.18</v>
      </c>
      <c r="F23" s="5">
        <v>155</v>
      </c>
      <c r="G23" s="5">
        <v>36.25</v>
      </c>
      <c r="H23" s="5">
        <v>24.05</v>
      </c>
      <c r="I23" s="5">
        <v>5.49</v>
      </c>
      <c r="J23" s="5">
        <v>150</v>
      </c>
      <c r="K23" s="65">
        <f t="shared" si="0"/>
        <v>1870.0300000000002</v>
      </c>
    </row>
    <row r="24" spans="1:11" x14ac:dyDescent="0.25">
      <c r="A24">
        <v>23</v>
      </c>
      <c r="B24" s="236">
        <v>44545</v>
      </c>
      <c r="C24" t="s">
        <v>11</v>
      </c>
      <c r="D24" s="5">
        <v>2500</v>
      </c>
      <c r="E24" s="5">
        <v>259.18</v>
      </c>
      <c r="F24" s="5">
        <v>155</v>
      </c>
      <c r="G24" s="5">
        <v>36.25</v>
      </c>
      <c r="H24" s="5">
        <v>24.05</v>
      </c>
      <c r="I24" s="5">
        <v>5.49</v>
      </c>
      <c r="J24" s="5">
        <v>150</v>
      </c>
      <c r="K24" s="65">
        <f t="shared" si="0"/>
        <v>1870.0300000000002</v>
      </c>
    </row>
    <row r="25" spans="1:11" x14ac:dyDescent="0.25">
      <c r="A25">
        <v>24</v>
      </c>
      <c r="B25" s="236">
        <v>44561</v>
      </c>
      <c r="C25" t="s">
        <v>11</v>
      </c>
      <c r="D25" s="5">
        <v>2500</v>
      </c>
      <c r="E25" s="5">
        <v>259.18</v>
      </c>
      <c r="F25" s="5">
        <v>155</v>
      </c>
      <c r="G25" s="5">
        <v>36.25</v>
      </c>
      <c r="H25" s="5">
        <v>24.05</v>
      </c>
      <c r="I25" s="5">
        <v>5.49</v>
      </c>
      <c r="J25" s="5">
        <v>150</v>
      </c>
      <c r="K25" s="65">
        <f t="shared" si="0"/>
        <v>1870.0300000000002</v>
      </c>
    </row>
  </sheetData>
  <phoneticPr fontId="6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V47"/>
  <sheetViews>
    <sheetView workbookViewId="0">
      <selection activeCell="S14" sqref="S14"/>
    </sheetView>
  </sheetViews>
  <sheetFormatPr defaultRowHeight="15" x14ac:dyDescent="0.25"/>
  <cols>
    <col min="1" max="1" width="20.140625" bestFit="1" customWidth="1"/>
    <col min="2" max="9" width="12.5703125" customWidth="1"/>
    <col min="10" max="10" width="13" customWidth="1"/>
    <col min="11" max="13" width="12.5703125" customWidth="1"/>
    <col min="14" max="14" width="10.5703125" bestFit="1" customWidth="1"/>
    <col min="19" max="19" width="10.5703125" bestFit="1" customWidth="1"/>
    <col min="20" max="20" width="6.85546875" customWidth="1"/>
    <col min="21" max="21" width="11.28515625" bestFit="1" customWidth="1"/>
  </cols>
  <sheetData>
    <row r="1" spans="1:22" ht="18" thickBot="1" x14ac:dyDescent="0.3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/>
    </row>
    <row r="2" spans="1:22" ht="15.75" customHeight="1" thickTop="1" x14ac:dyDescent="0.25">
      <c r="A2" s="3" t="s">
        <v>55</v>
      </c>
      <c r="B2" s="15">
        <f>Income!B16*$V$6</f>
        <v>200</v>
      </c>
      <c r="C2" s="15">
        <f>Income!C16*$V$6</f>
        <v>200</v>
      </c>
      <c r="D2" s="15">
        <f>Income!D16*$V$6</f>
        <v>200</v>
      </c>
      <c r="E2" s="15">
        <f>Income!E16*$V$6</f>
        <v>200</v>
      </c>
      <c r="F2" s="15">
        <f>Income!F16*$V$6</f>
        <v>200</v>
      </c>
      <c r="G2" s="15">
        <f>Income!G16*$V$6</f>
        <v>200</v>
      </c>
      <c r="H2" s="15">
        <f>Income!H16*$V$6</f>
        <v>200</v>
      </c>
      <c r="I2" s="15">
        <f>Income!I16*$V$6</f>
        <v>200</v>
      </c>
      <c r="J2" s="15">
        <f>Income!J16*$V$6</f>
        <v>200</v>
      </c>
      <c r="K2" s="15">
        <f>Income!K16*$V$6</f>
        <v>200</v>
      </c>
      <c r="L2" s="15">
        <f>Income!L16*$V$6</f>
        <v>200</v>
      </c>
      <c r="M2" s="15">
        <f>Income!M16*$V$6</f>
        <v>200</v>
      </c>
      <c r="N2" s="5">
        <f>SUM(Income!N2:N5)*0.05*2</f>
        <v>0</v>
      </c>
      <c r="Q2" s="240" t="s">
        <v>44</v>
      </c>
      <c r="R2" s="240"/>
      <c r="S2" s="240"/>
      <c r="V2" s="49"/>
    </row>
    <row r="3" spans="1:22" x14ac:dyDescent="0.25">
      <c r="B3" s="1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Q3" s="241" t="s">
        <v>45</v>
      </c>
      <c r="R3" s="241"/>
      <c r="S3" s="241"/>
      <c r="U3" t="s">
        <v>23</v>
      </c>
      <c r="V3" s="49">
        <v>0.2</v>
      </c>
    </row>
    <row r="4" spans="1:22" x14ac:dyDescent="0.25">
      <c r="A4" s="14" t="s">
        <v>20</v>
      </c>
      <c r="B4" s="15">
        <f>Income!B16*$V$3</f>
        <v>800</v>
      </c>
      <c r="C4" s="15">
        <f>Income!C16*$V$3</f>
        <v>800</v>
      </c>
      <c r="D4" s="15">
        <f>Income!D16*$V$3</f>
        <v>800</v>
      </c>
      <c r="E4" s="15">
        <f>Income!E16*$V$3</f>
        <v>800</v>
      </c>
      <c r="F4" s="15">
        <f>Income!F16*$V$3</f>
        <v>800</v>
      </c>
      <c r="G4" s="15">
        <f>Income!G16*$V$3</f>
        <v>800</v>
      </c>
      <c r="H4" s="15">
        <f>Income!H16*$V$3</f>
        <v>800</v>
      </c>
      <c r="I4" s="15">
        <f>Income!I16*$V$3</f>
        <v>800</v>
      </c>
      <c r="J4" s="15">
        <f>Income!J16*$V$3</f>
        <v>800</v>
      </c>
      <c r="K4" s="15">
        <f>Income!K16*$V$3</f>
        <v>800</v>
      </c>
      <c r="L4" s="15">
        <f>Income!L16*$V$3</f>
        <v>800</v>
      </c>
      <c r="M4" s="15">
        <f>Income!M16*$V$3</f>
        <v>800</v>
      </c>
      <c r="N4" s="3"/>
      <c r="Q4" s="242" t="s">
        <v>47</v>
      </c>
      <c r="R4" s="242"/>
      <c r="S4" s="242"/>
      <c r="U4" t="s">
        <v>14</v>
      </c>
      <c r="V4" s="49">
        <v>0.1</v>
      </c>
    </row>
    <row r="5" spans="1:22" x14ac:dyDescent="0.25">
      <c r="A5" s="107" t="s">
        <v>73</v>
      </c>
      <c r="B5" s="15">
        <f>Income!B16*$V$5</f>
        <v>0</v>
      </c>
      <c r="C5" s="15">
        <f>Income!C16*$V$5</f>
        <v>0</v>
      </c>
      <c r="D5" s="15">
        <f>Income!D16*$V$5</f>
        <v>0</v>
      </c>
      <c r="E5" s="15">
        <f>Income!E16*$V$5</f>
        <v>0</v>
      </c>
      <c r="F5" s="15">
        <f>Income!F16*$V$5</f>
        <v>0</v>
      </c>
      <c r="G5" s="15">
        <f>Income!G16*$V$5</f>
        <v>0</v>
      </c>
      <c r="H5" s="15">
        <f>Income!H16*$V$5</f>
        <v>0</v>
      </c>
      <c r="I5" s="15">
        <f>Income!I16*$V$5</f>
        <v>0</v>
      </c>
      <c r="J5" s="15">
        <f>Income!J16*$V$5</f>
        <v>0</v>
      </c>
      <c r="K5" s="15">
        <f>Income!K16*$V$5</f>
        <v>0</v>
      </c>
      <c r="L5" s="15">
        <f>Income!L16*$V$5</f>
        <v>0</v>
      </c>
      <c r="M5" s="15">
        <f>Income!M16*$V$5</f>
        <v>0</v>
      </c>
      <c r="N5" s="3"/>
      <c r="Q5" s="240" t="s">
        <v>48</v>
      </c>
      <c r="R5" s="240"/>
      <c r="S5" s="240"/>
      <c r="U5" t="s">
        <v>65</v>
      </c>
      <c r="V5" s="49">
        <v>0</v>
      </c>
    </row>
    <row r="6" spans="1:22" x14ac:dyDescent="0.25">
      <c r="A6" s="14" t="s">
        <v>21</v>
      </c>
      <c r="B6" s="15">
        <f>Income!B16*$V$4</f>
        <v>400</v>
      </c>
      <c r="C6" s="15">
        <f>Income!C16*$V$4</f>
        <v>400</v>
      </c>
      <c r="D6" s="15">
        <f>Income!D16*$V$4</f>
        <v>400</v>
      </c>
      <c r="E6" s="15">
        <f>Income!E16*$V$4</f>
        <v>400</v>
      </c>
      <c r="F6" s="15">
        <f>Income!F16*$V$4</f>
        <v>400</v>
      </c>
      <c r="G6" s="15">
        <f>Income!G16*$V$4</f>
        <v>400</v>
      </c>
      <c r="H6" s="15">
        <f>Income!H16*$V$4</f>
        <v>400</v>
      </c>
      <c r="I6" s="15">
        <f>Income!I16*$V$4</f>
        <v>400</v>
      </c>
      <c r="J6" s="15">
        <f>Income!J16*$V$4</f>
        <v>400</v>
      </c>
      <c r="K6" s="15">
        <f>Income!K16*$V$4</f>
        <v>400</v>
      </c>
      <c r="L6" s="15">
        <f>Income!L16*$V$4</f>
        <v>400</v>
      </c>
      <c r="M6" s="15">
        <f>Income!M16*$V$4</f>
        <v>400</v>
      </c>
      <c r="N6" s="3"/>
      <c r="Q6" s="240" t="s">
        <v>46</v>
      </c>
      <c r="R6" s="240"/>
      <c r="S6" s="240"/>
      <c r="U6" t="s">
        <v>72</v>
      </c>
      <c r="V6" s="49">
        <v>0.05</v>
      </c>
    </row>
    <row r="7" spans="1:2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Q7" s="53"/>
      <c r="R7" s="53"/>
      <c r="S7" s="53"/>
    </row>
    <row r="8" spans="1:22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O8" s="8"/>
      <c r="P8" s="8"/>
      <c r="Q8" s="8"/>
      <c r="R8" s="8"/>
      <c r="S8" s="8"/>
      <c r="T8" s="8"/>
      <c r="U8" s="8"/>
      <c r="V8" s="8"/>
    </row>
    <row r="9" spans="1:22" ht="15.75" thickBot="1" x14ac:dyDescent="0.3">
      <c r="A9" s="129" t="s">
        <v>27</v>
      </c>
      <c r="B9" s="156" t="s">
        <v>0</v>
      </c>
      <c r="C9" s="156" t="s">
        <v>1</v>
      </c>
      <c r="D9" s="156" t="s">
        <v>2</v>
      </c>
      <c r="E9" s="156" t="s">
        <v>3</v>
      </c>
      <c r="F9" s="156" t="s">
        <v>4</v>
      </c>
      <c r="G9" s="157" t="s">
        <v>5</v>
      </c>
      <c r="H9" s="156" t="s">
        <v>6</v>
      </c>
      <c r="I9" s="156" t="s">
        <v>7</v>
      </c>
      <c r="J9" s="156" t="s">
        <v>8</v>
      </c>
      <c r="K9" s="156" t="s">
        <v>9</v>
      </c>
      <c r="L9" s="156" t="s">
        <v>10</v>
      </c>
      <c r="M9" s="156" t="s">
        <v>11</v>
      </c>
      <c r="N9" s="129" t="s">
        <v>28</v>
      </c>
    </row>
    <row r="10" spans="1:22" x14ac:dyDescent="0.25">
      <c r="A10" s="5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130">
        <f>SUM(B10:M10)</f>
        <v>0</v>
      </c>
    </row>
    <row r="11" spans="1:22" x14ac:dyDescent="0.25">
      <c r="A11" s="107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4">
        <f t="shared" ref="N11:N37" si="0">SUM(B11:M11)</f>
        <v>0</v>
      </c>
    </row>
    <row r="12" spans="1:22" x14ac:dyDescent="0.25">
      <c r="A12" s="176"/>
      <c r="B12" s="130"/>
      <c r="C12" s="130"/>
      <c r="D12" s="130"/>
      <c r="E12" s="130"/>
      <c r="F12" s="130"/>
      <c r="G12" s="131"/>
      <c r="H12" s="131"/>
      <c r="I12" s="131"/>
      <c r="J12" s="130"/>
      <c r="K12" s="130"/>
      <c r="L12" s="130"/>
      <c r="M12" s="130"/>
      <c r="N12" s="130">
        <f t="shared" si="0"/>
        <v>0</v>
      </c>
    </row>
    <row r="13" spans="1:22" x14ac:dyDescent="0.25">
      <c r="A13" s="107"/>
      <c r="B13" s="109"/>
      <c r="C13" s="169"/>
      <c r="D13" s="169"/>
      <c r="E13" s="169"/>
      <c r="F13" s="169"/>
      <c r="G13" s="109"/>
      <c r="H13" s="109"/>
      <c r="I13" s="109"/>
      <c r="J13" s="109"/>
      <c r="K13" s="109"/>
      <c r="L13" s="109"/>
      <c r="M13" s="108"/>
      <c r="N13" s="4">
        <f t="shared" si="0"/>
        <v>0</v>
      </c>
    </row>
    <row r="14" spans="1:22" x14ac:dyDescent="0.25">
      <c r="A14" s="54"/>
      <c r="B14" s="109"/>
      <c r="C14" s="109"/>
      <c r="D14" s="136"/>
      <c r="E14" s="136"/>
      <c r="F14" s="109"/>
      <c r="G14" s="109"/>
      <c r="H14" s="109"/>
      <c r="I14" s="109"/>
      <c r="J14" s="109"/>
      <c r="K14" s="109"/>
      <c r="L14" s="109"/>
      <c r="M14" s="110"/>
      <c r="N14" s="4">
        <f t="shared" si="0"/>
        <v>0</v>
      </c>
    </row>
    <row r="15" spans="1:22" x14ac:dyDescent="0.25">
      <c r="A15" s="114"/>
      <c r="B15" s="109"/>
      <c r="C15" s="109"/>
      <c r="D15" s="109"/>
      <c r="E15" s="4"/>
      <c r="F15" s="4"/>
      <c r="G15" s="4"/>
      <c r="H15" s="109"/>
      <c r="I15" s="4"/>
      <c r="J15" s="4"/>
      <c r="K15" s="4"/>
      <c r="L15" s="4"/>
      <c r="M15" s="4"/>
      <c r="N15" s="130">
        <f t="shared" si="0"/>
        <v>0</v>
      </c>
    </row>
    <row r="16" spans="1:22" x14ac:dyDescent="0.25">
      <c r="A16" s="54"/>
      <c r="B16" s="5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130">
        <f t="shared" si="0"/>
        <v>0</v>
      </c>
      <c r="S16" s="5"/>
    </row>
    <row r="17" spans="1:19" x14ac:dyDescent="0.25">
      <c r="A17" s="54"/>
      <c r="B17" s="5"/>
      <c r="C17" s="180"/>
      <c r="D17" s="180"/>
      <c r="E17" s="180"/>
      <c r="F17" s="180"/>
      <c r="G17" s="180"/>
      <c r="H17" s="4"/>
      <c r="I17" s="180"/>
      <c r="J17" s="4"/>
      <c r="K17" s="4"/>
      <c r="L17" s="4"/>
      <c r="M17" s="4"/>
      <c r="N17" s="130">
        <f t="shared" si="0"/>
        <v>0</v>
      </c>
      <c r="S17" s="5"/>
    </row>
    <row r="18" spans="1:19" x14ac:dyDescent="0.25">
      <c r="A18" s="78"/>
      <c r="B18" s="4"/>
      <c r="C18" s="4"/>
      <c r="D18" s="4"/>
      <c r="E18" s="4"/>
      <c r="F18" s="4"/>
      <c r="G18" s="4"/>
      <c r="H18" s="109"/>
      <c r="I18" s="109"/>
      <c r="J18" s="109"/>
      <c r="K18" s="4"/>
      <c r="L18" s="4"/>
      <c r="M18" s="4"/>
      <c r="N18" s="130">
        <f t="shared" si="0"/>
        <v>0</v>
      </c>
    </row>
    <row r="19" spans="1:19" x14ac:dyDescent="0.25">
      <c r="A19" s="133"/>
      <c r="B19" s="5"/>
      <c r="C19" s="5"/>
      <c r="D19" s="5"/>
      <c r="E19" s="5"/>
      <c r="F19" s="5"/>
      <c r="G19" s="5"/>
      <c r="H19" s="177"/>
      <c r="I19" s="177"/>
      <c r="J19" s="177"/>
      <c r="K19" s="5"/>
      <c r="L19" s="177"/>
      <c r="M19" s="5"/>
      <c r="N19" s="4">
        <f t="shared" si="0"/>
        <v>0</v>
      </c>
    </row>
    <row r="20" spans="1:19" x14ac:dyDescent="0.25">
      <c r="A20" s="114"/>
      <c r="B20" s="109"/>
      <c r="C20" s="109"/>
      <c r="D20" s="4"/>
      <c r="E20" s="4"/>
      <c r="F20" s="4"/>
      <c r="G20" s="109"/>
      <c r="H20" s="109"/>
      <c r="I20" s="109"/>
      <c r="J20" s="109"/>
      <c r="K20" s="4"/>
      <c r="L20" s="136"/>
      <c r="M20" s="108"/>
      <c r="N20" s="4">
        <f t="shared" si="0"/>
        <v>0</v>
      </c>
    </row>
    <row r="21" spans="1:19" x14ac:dyDescent="0.25">
      <c r="A21" s="54"/>
      <c r="B21" s="5"/>
      <c r="C21" s="169"/>
      <c r="D21" s="170"/>
      <c r="E21" s="169"/>
      <c r="F21" s="169"/>
      <c r="G21" s="109"/>
      <c r="H21" s="109"/>
      <c r="I21" s="109"/>
      <c r="J21" s="109"/>
      <c r="K21" s="109"/>
      <c r="L21" s="109"/>
      <c r="M21" s="4"/>
      <c r="N21" s="4">
        <f t="shared" si="0"/>
        <v>0</v>
      </c>
    </row>
    <row r="22" spans="1:19" x14ac:dyDescent="0.25">
      <c r="A22" s="107"/>
      <c r="B22" s="5"/>
      <c r="C22" s="132"/>
      <c r="D22" s="132"/>
      <c r="E22" s="132"/>
      <c r="F22" s="132"/>
      <c r="G22" s="132"/>
      <c r="H22" s="4"/>
      <c r="I22" s="132"/>
      <c r="J22" s="4"/>
      <c r="K22" s="109"/>
      <c r="L22" s="109"/>
      <c r="M22" s="4"/>
      <c r="N22" s="130">
        <f t="shared" si="0"/>
        <v>0</v>
      </c>
    </row>
    <row r="23" spans="1:19" x14ac:dyDescent="0.25">
      <c r="A23" s="54"/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130">
        <f t="shared" si="0"/>
        <v>0</v>
      </c>
    </row>
    <row r="24" spans="1:19" x14ac:dyDescent="0.25">
      <c r="A24" s="114"/>
      <c r="B24" s="109"/>
      <c r="C24" s="109"/>
      <c r="D24" s="4"/>
      <c r="E24" s="4"/>
      <c r="F24" s="4"/>
      <c r="G24" s="4"/>
      <c r="H24" s="109"/>
      <c r="I24" s="109"/>
      <c r="J24" s="109"/>
      <c r="K24" s="109"/>
      <c r="L24" s="109"/>
      <c r="M24" s="108"/>
      <c r="N24" s="4">
        <f t="shared" si="0"/>
        <v>0</v>
      </c>
    </row>
    <row r="25" spans="1:19" x14ac:dyDescent="0.25">
      <c r="A25" s="54"/>
      <c r="B25" s="4"/>
      <c r="C25" s="4"/>
      <c r="D25" s="5"/>
      <c r="E25" s="4"/>
      <c r="F25" s="4"/>
      <c r="G25" s="4"/>
      <c r="H25" s="109"/>
      <c r="I25" s="109"/>
      <c r="J25" s="109"/>
      <c r="K25" s="4"/>
      <c r="L25" s="4"/>
      <c r="M25" s="4"/>
      <c r="N25" s="4">
        <f t="shared" si="0"/>
        <v>0</v>
      </c>
    </row>
    <row r="26" spans="1:19" x14ac:dyDescent="0.25">
      <c r="A26" s="107"/>
      <c r="B26" s="5"/>
      <c r="C26" s="4"/>
      <c r="D26" s="5"/>
      <c r="E26" s="4"/>
      <c r="F26" s="4"/>
      <c r="G26" s="4"/>
      <c r="H26" s="109"/>
      <c r="I26" s="109"/>
      <c r="J26" s="109"/>
      <c r="K26" s="4"/>
      <c r="L26" s="109"/>
      <c r="M26" s="4"/>
      <c r="N26" s="4">
        <f t="shared" si="0"/>
        <v>0</v>
      </c>
    </row>
    <row r="27" spans="1:19" x14ac:dyDescent="0.25">
      <c r="A27" s="54"/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30">
        <f t="shared" si="0"/>
        <v>0</v>
      </c>
    </row>
    <row r="28" spans="1:19" x14ac:dyDescent="0.25">
      <c r="A28" s="107"/>
      <c r="B28" s="109"/>
      <c r="C28" s="109"/>
      <c r="D28" s="136"/>
      <c r="E28" s="136"/>
      <c r="F28" s="109"/>
      <c r="G28" s="109"/>
      <c r="H28" s="109"/>
      <c r="I28" s="109"/>
      <c r="J28" s="109"/>
      <c r="K28" s="109"/>
      <c r="L28" s="109"/>
      <c r="M28" s="110"/>
      <c r="N28" s="4">
        <f t="shared" si="0"/>
        <v>0</v>
      </c>
    </row>
    <row r="29" spans="1:19" x14ac:dyDescent="0.25">
      <c r="A29" s="54"/>
      <c r="B29" s="5"/>
      <c r="C29" s="137"/>
      <c r="D29" s="138"/>
      <c r="E29" s="137"/>
      <c r="F29" s="137"/>
      <c r="G29" s="137"/>
      <c r="H29" s="4"/>
      <c r="I29" s="137"/>
      <c r="J29" s="4"/>
      <c r="K29" s="4"/>
      <c r="L29" s="109"/>
      <c r="M29" s="4"/>
      <c r="N29" s="130">
        <f t="shared" si="0"/>
        <v>0</v>
      </c>
    </row>
    <row r="30" spans="1:19" x14ac:dyDescent="0.25">
      <c r="A30" s="54"/>
      <c r="B30" s="5"/>
      <c r="C30" s="169"/>
      <c r="D30" s="169"/>
      <c r="E30" s="169"/>
      <c r="F30" s="169"/>
      <c r="G30" s="169"/>
      <c r="H30" s="109"/>
      <c r="I30" s="109"/>
      <c r="J30" s="109"/>
      <c r="K30" s="4"/>
      <c r="L30" s="4"/>
      <c r="M30" s="4"/>
      <c r="N30" s="130">
        <f t="shared" si="0"/>
        <v>0</v>
      </c>
    </row>
    <row r="31" spans="1:19" x14ac:dyDescent="0.25">
      <c r="A31" s="114"/>
      <c r="B31" s="109"/>
      <c r="C31" s="109"/>
      <c r="D31" s="4"/>
      <c r="E31" s="4"/>
      <c r="F31" s="4"/>
      <c r="G31" s="109"/>
      <c r="H31" s="109"/>
      <c r="I31" s="109"/>
      <c r="J31" s="109"/>
      <c r="K31" s="109"/>
      <c r="L31" s="109"/>
      <c r="M31" s="108"/>
      <c r="N31" s="4">
        <f t="shared" si="0"/>
        <v>0</v>
      </c>
    </row>
    <row r="32" spans="1:19" x14ac:dyDescent="0.25">
      <c r="A32" s="78"/>
      <c r="B32" s="4"/>
      <c r="C32" s="169"/>
      <c r="D32" s="169"/>
      <c r="E32" s="169"/>
      <c r="F32" s="169"/>
      <c r="G32" s="169"/>
      <c r="H32" s="4"/>
      <c r="I32" s="169"/>
      <c r="J32" s="4"/>
      <c r="K32" s="4"/>
      <c r="L32" s="4"/>
      <c r="M32" s="4"/>
      <c r="N32" s="130">
        <f t="shared" si="0"/>
        <v>0</v>
      </c>
    </row>
    <row r="33" spans="1:14" x14ac:dyDescent="0.25">
      <c r="A33" s="107"/>
      <c r="B33" s="4"/>
      <c r="C33" s="4"/>
      <c r="D33" s="5"/>
      <c r="E33" s="4"/>
      <c r="F33" s="4"/>
      <c r="G33" s="4"/>
      <c r="H33" s="109"/>
      <c r="I33" s="109"/>
      <c r="J33" s="109"/>
      <c r="K33" s="4"/>
      <c r="L33" s="4"/>
      <c r="M33" s="4"/>
      <c r="N33" s="130">
        <f t="shared" si="0"/>
        <v>0</v>
      </c>
    </row>
    <row r="34" spans="1:14" x14ac:dyDescent="0.25">
      <c r="A34" s="107"/>
      <c r="B34" s="109"/>
      <c r="C34" s="109"/>
      <c r="D34" s="136"/>
      <c r="E34" s="136"/>
      <c r="F34" s="109"/>
      <c r="G34" s="109"/>
      <c r="H34" s="109"/>
      <c r="I34" s="109"/>
      <c r="J34" s="109"/>
      <c r="K34" s="109"/>
      <c r="L34" s="109"/>
      <c r="M34" s="110"/>
      <c r="N34" s="4">
        <f t="shared" si="0"/>
        <v>0</v>
      </c>
    </row>
    <row r="35" spans="1:14" x14ac:dyDescent="0.25">
      <c r="A35" s="54"/>
      <c r="B35" s="4"/>
      <c r="C35" s="169"/>
      <c r="D35" s="170"/>
      <c r="E35" s="169"/>
      <c r="F35" s="169"/>
      <c r="G35" s="169"/>
      <c r="H35" s="109"/>
      <c r="I35" s="109"/>
      <c r="J35" s="109"/>
      <c r="K35" s="4"/>
      <c r="L35" s="4"/>
      <c r="M35" s="4"/>
      <c r="N35" s="130">
        <f t="shared" si="0"/>
        <v>0</v>
      </c>
    </row>
    <row r="36" spans="1:14" x14ac:dyDescent="0.25">
      <c r="A36" s="107"/>
      <c r="B36" s="5"/>
      <c r="C36" s="169"/>
      <c r="D36" s="170"/>
      <c r="E36" s="169"/>
      <c r="F36" s="109"/>
      <c r="G36" s="169"/>
      <c r="H36" s="109"/>
      <c r="I36" s="109"/>
      <c r="J36" s="109"/>
      <c r="K36" s="4"/>
      <c r="L36" s="4"/>
      <c r="M36" s="4"/>
      <c r="N36" s="130">
        <f t="shared" si="0"/>
        <v>0</v>
      </c>
    </row>
    <row r="37" spans="1:14" x14ac:dyDescent="0.25">
      <c r="A37" s="107"/>
      <c r="B37" s="5"/>
      <c r="C37" s="169"/>
      <c r="D37" s="169"/>
      <c r="E37" s="169"/>
      <c r="F37" s="169"/>
      <c r="G37" s="169"/>
      <c r="H37" s="109"/>
      <c r="I37" s="109"/>
      <c r="J37" s="109"/>
      <c r="K37" s="4"/>
      <c r="L37" s="4"/>
      <c r="M37" s="4"/>
      <c r="N37" s="130">
        <f t="shared" si="0"/>
        <v>0</v>
      </c>
    </row>
    <row r="38" spans="1:14" x14ac:dyDescent="0.25">
      <c r="A38" s="68" t="s">
        <v>28</v>
      </c>
      <c r="B38" s="69">
        <f>SUM(B10:B37)</f>
        <v>0</v>
      </c>
      <c r="C38" s="69">
        <f t="shared" ref="C38:N38" si="1">SUM(C10:C37)</f>
        <v>0</v>
      </c>
      <c r="D38" s="69">
        <f t="shared" si="1"/>
        <v>0</v>
      </c>
      <c r="E38" s="69">
        <f t="shared" si="1"/>
        <v>0</v>
      </c>
      <c r="F38" s="69">
        <f t="shared" si="1"/>
        <v>0</v>
      </c>
      <c r="G38" s="69">
        <f t="shared" si="1"/>
        <v>0</v>
      </c>
      <c r="H38" s="69">
        <f t="shared" si="1"/>
        <v>0</v>
      </c>
      <c r="I38" s="69">
        <f t="shared" si="1"/>
        <v>0</v>
      </c>
      <c r="J38" s="69">
        <f t="shared" si="1"/>
        <v>0</v>
      </c>
      <c r="K38" s="69">
        <f t="shared" si="1"/>
        <v>0</v>
      </c>
      <c r="L38" s="69">
        <f t="shared" si="1"/>
        <v>0</v>
      </c>
      <c r="M38" s="69">
        <f t="shared" si="1"/>
        <v>0</v>
      </c>
      <c r="N38" s="69">
        <f t="shared" si="1"/>
        <v>0</v>
      </c>
    </row>
    <row r="47" spans="1:14" x14ac:dyDescent="0.25">
      <c r="F47" t="s">
        <v>51</v>
      </c>
    </row>
  </sheetData>
  <mergeCells count="5">
    <mergeCell ref="Q2:S2"/>
    <mergeCell ref="Q3:S3"/>
    <mergeCell ref="Q4:S4"/>
    <mergeCell ref="Q5:S5"/>
    <mergeCell ref="Q6:S6"/>
  </mergeCells>
  <hyperlinks>
    <hyperlink ref="Q2:R2" location="Summary!A1" display="Go To Summary" xr:uid="{00000000-0004-0000-0300-000000000000}"/>
    <hyperlink ref="Q4:S4" location="Income!A1" display="Imput Income" xr:uid="{00000000-0004-0000-0300-000001000000}"/>
    <hyperlink ref="Q5:S5" location="'Rent &amp; Bills'!A1" display="Imput Rent &amp; Bills" xr:uid="{00000000-0004-0000-0300-000002000000}"/>
    <hyperlink ref="Q6:S6" location="'Savings &amp; Tithe'!A1" display="Savings &amp; Giving" xr:uid="{00000000-0004-0000-0300-000003000000}"/>
    <hyperlink ref="Q3:S3" location="'2017_Overview'!A1" display="Overview" xr:uid="{00000000-0004-0000-0300-000004000000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V41"/>
  <sheetViews>
    <sheetView workbookViewId="0">
      <selection activeCell="J31" sqref="J31"/>
    </sheetView>
  </sheetViews>
  <sheetFormatPr defaultRowHeight="15" x14ac:dyDescent="0.25"/>
  <cols>
    <col min="1" max="1" width="20.140625" bestFit="1" customWidth="1"/>
    <col min="2" max="2" width="11.85546875" bestFit="1" customWidth="1"/>
    <col min="3" max="3" width="12.5703125" bestFit="1" customWidth="1"/>
    <col min="4" max="9" width="10.5703125" bestFit="1" customWidth="1"/>
    <col min="10" max="10" width="12.5703125" bestFit="1" customWidth="1"/>
    <col min="11" max="11" width="10.5703125" bestFit="1" customWidth="1"/>
    <col min="12" max="12" width="12" bestFit="1" customWidth="1"/>
    <col min="13" max="13" width="11.85546875" bestFit="1" customWidth="1"/>
  </cols>
  <sheetData>
    <row r="1" spans="1:22" ht="18" thickBot="1" x14ac:dyDescent="0.3">
      <c r="A1" s="19" t="s">
        <v>66</v>
      </c>
      <c r="B1" s="134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22" x14ac:dyDescent="0.25">
      <c r="A2" s="175" t="s">
        <v>79</v>
      </c>
      <c r="B2" s="20">
        <v>350</v>
      </c>
      <c r="C2" s="20">
        <v>350</v>
      </c>
      <c r="D2" s="20">
        <v>350</v>
      </c>
      <c r="E2" s="20">
        <v>350</v>
      </c>
      <c r="F2" s="20">
        <v>350</v>
      </c>
      <c r="G2" s="20">
        <v>350</v>
      </c>
      <c r="H2" s="20">
        <v>350</v>
      </c>
      <c r="I2" s="20">
        <v>350</v>
      </c>
      <c r="J2" s="20">
        <v>350</v>
      </c>
      <c r="K2" s="20">
        <v>350</v>
      </c>
      <c r="L2" s="20">
        <v>350</v>
      </c>
      <c r="M2" s="20">
        <v>350</v>
      </c>
      <c r="N2" s="9"/>
      <c r="T2" s="240" t="s">
        <v>44</v>
      </c>
      <c r="U2" s="240"/>
      <c r="V2" s="240"/>
    </row>
    <row r="3" spans="1:22" x14ac:dyDescent="0.25">
      <c r="A3" s="20" t="s">
        <v>80</v>
      </c>
      <c r="B3" s="20">
        <v>350</v>
      </c>
      <c r="C3" s="20">
        <v>350</v>
      </c>
      <c r="D3" s="20">
        <v>350</v>
      </c>
      <c r="E3" s="20">
        <v>350</v>
      </c>
      <c r="F3" s="20">
        <v>350</v>
      </c>
      <c r="G3" s="20">
        <v>350</v>
      </c>
      <c r="H3" s="20">
        <v>350</v>
      </c>
      <c r="I3" s="20">
        <v>350</v>
      </c>
      <c r="J3" s="20">
        <v>350</v>
      </c>
      <c r="K3" s="20">
        <v>350</v>
      </c>
      <c r="L3" s="20">
        <v>350</v>
      </c>
      <c r="M3" s="20">
        <v>350</v>
      </c>
      <c r="N3" s="9"/>
      <c r="T3" s="241" t="s">
        <v>45</v>
      </c>
      <c r="U3" s="241"/>
      <c r="V3" s="241"/>
    </row>
    <row r="4" spans="1:22" x14ac:dyDescent="0.25">
      <c r="A4" s="29" t="s">
        <v>81</v>
      </c>
      <c r="B4" s="44">
        <v>75</v>
      </c>
      <c r="C4" s="44">
        <v>75</v>
      </c>
      <c r="D4" s="44">
        <v>75</v>
      </c>
      <c r="E4" s="44">
        <v>75</v>
      </c>
      <c r="F4" s="44">
        <v>75</v>
      </c>
      <c r="G4" s="44">
        <v>75</v>
      </c>
      <c r="H4" s="44">
        <v>75</v>
      </c>
      <c r="I4" s="44">
        <v>75</v>
      </c>
      <c r="J4" s="44">
        <v>75</v>
      </c>
      <c r="K4" s="44">
        <v>75</v>
      </c>
      <c r="L4" s="44">
        <v>75</v>
      </c>
      <c r="M4" s="44">
        <v>75</v>
      </c>
      <c r="N4" s="9"/>
      <c r="T4" s="242" t="s">
        <v>47</v>
      </c>
      <c r="U4" s="242"/>
      <c r="V4" s="242"/>
    </row>
    <row r="5" spans="1:22" x14ac:dyDescent="0.25">
      <c r="A5" s="27" t="s">
        <v>82</v>
      </c>
      <c r="B5" s="45">
        <v>60</v>
      </c>
      <c r="C5" s="45">
        <v>60</v>
      </c>
      <c r="D5" s="45">
        <v>60</v>
      </c>
      <c r="E5" s="45">
        <v>60</v>
      </c>
      <c r="F5" s="45">
        <v>60</v>
      </c>
      <c r="G5" s="45">
        <v>60</v>
      </c>
      <c r="H5" s="45">
        <v>60</v>
      </c>
      <c r="I5" s="45">
        <v>60</v>
      </c>
      <c r="J5" s="45">
        <v>60</v>
      </c>
      <c r="K5" s="45">
        <v>60</v>
      </c>
      <c r="L5" s="45">
        <v>60</v>
      </c>
      <c r="M5" s="45">
        <v>60</v>
      </c>
      <c r="N5" s="9"/>
      <c r="T5" s="240" t="s">
        <v>48</v>
      </c>
      <c r="U5" s="240"/>
      <c r="V5" s="240"/>
    </row>
    <row r="6" spans="1:22" ht="15.75" thickBot="1" x14ac:dyDescent="0.3">
      <c r="A6" s="196" t="s">
        <v>78</v>
      </c>
      <c r="B6" s="197">
        <f>SUM(B2:B5)</f>
        <v>835</v>
      </c>
      <c r="C6" s="197">
        <f t="shared" ref="C6:M6" si="0">SUM(C2:C5)</f>
        <v>835</v>
      </c>
      <c r="D6" s="197">
        <f t="shared" si="0"/>
        <v>835</v>
      </c>
      <c r="E6" s="197">
        <f t="shared" si="0"/>
        <v>835</v>
      </c>
      <c r="F6" s="197">
        <f t="shared" si="0"/>
        <v>835</v>
      </c>
      <c r="G6" s="197">
        <f t="shared" si="0"/>
        <v>835</v>
      </c>
      <c r="H6" s="197">
        <f t="shared" si="0"/>
        <v>835</v>
      </c>
      <c r="I6" s="197">
        <f t="shared" si="0"/>
        <v>835</v>
      </c>
      <c r="J6" s="197">
        <f t="shared" si="0"/>
        <v>835</v>
      </c>
      <c r="K6" s="197">
        <f t="shared" si="0"/>
        <v>835</v>
      </c>
      <c r="L6" s="197">
        <f t="shared" si="0"/>
        <v>835</v>
      </c>
      <c r="M6" s="197">
        <f t="shared" si="0"/>
        <v>835</v>
      </c>
      <c r="N6" s="9"/>
      <c r="T6" s="240" t="s">
        <v>46</v>
      </c>
      <c r="U6" s="240"/>
      <c r="V6" s="240"/>
    </row>
    <row r="7" spans="1:22" ht="15.75" thickTop="1" x14ac:dyDescent="0.25">
      <c r="A7" s="30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9"/>
      <c r="T7" s="52"/>
      <c r="U7" s="52"/>
      <c r="V7" s="52"/>
    </row>
    <row r="8" spans="1:22" x14ac:dyDescent="0.25">
      <c r="A8" s="28" t="s">
        <v>85</v>
      </c>
      <c r="B8" s="43">
        <v>50</v>
      </c>
      <c r="C8" s="43">
        <v>50</v>
      </c>
      <c r="D8" s="43">
        <v>50</v>
      </c>
      <c r="E8" s="43">
        <v>50</v>
      </c>
      <c r="F8" s="43">
        <v>50</v>
      </c>
      <c r="G8" s="43">
        <v>50</v>
      </c>
      <c r="H8" s="43">
        <v>50</v>
      </c>
      <c r="I8" s="43">
        <v>50</v>
      </c>
      <c r="J8" s="43">
        <v>50</v>
      </c>
      <c r="K8" s="43">
        <v>50</v>
      </c>
      <c r="L8" s="43">
        <v>50</v>
      </c>
      <c r="M8" s="43">
        <v>50</v>
      </c>
      <c r="N8" s="9"/>
      <c r="T8" s="52"/>
      <c r="U8" s="52"/>
      <c r="V8" s="52"/>
    </row>
    <row r="9" spans="1:22" x14ac:dyDescent="0.25">
      <c r="A9" s="31" t="s">
        <v>86</v>
      </c>
      <c r="B9" s="21">
        <v>100</v>
      </c>
      <c r="C9" s="21">
        <v>100</v>
      </c>
      <c r="D9" s="21">
        <v>100</v>
      </c>
      <c r="E9" s="21">
        <v>100</v>
      </c>
      <c r="F9" s="21">
        <v>100</v>
      </c>
      <c r="G9" s="21">
        <v>100</v>
      </c>
      <c r="H9" s="21">
        <v>100</v>
      </c>
      <c r="I9" s="21">
        <v>100</v>
      </c>
      <c r="J9" s="21">
        <v>100</v>
      </c>
      <c r="K9" s="21">
        <v>100</v>
      </c>
      <c r="L9" s="21">
        <v>100</v>
      </c>
      <c r="M9" s="21">
        <v>100</v>
      </c>
      <c r="N9" s="9"/>
    </row>
    <row r="10" spans="1:22" x14ac:dyDescent="0.25">
      <c r="A10" s="3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9"/>
    </row>
    <row r="11" spans="1:22" x14ac:dyDescent="0.25"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9"/>
    </row>
    <row r="12" spans="1:22" x14ac:dyDescent="0.2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9"/>
    </row>
    <row r="13" spans="1:22" x14ac:dyDescent="0.25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9"/>
    </row>
    <row r="14" spans="1:22" x14ac:dyDescent="0.25">
      <c r="A14" s="33" t="s">
        <v>83</v>
      </c>
      <c r="B14" s="187">
        <v>10</v>
      </c>
      <c r="C14" s="187">
        <v>10</v>
      </c>
      <c r="D14" s="187">
        <v>10</v>
      </c>
      <c r="E14" s="187">
        <v>10</v>
      </c>
      <c r="F14" s="187">
        <v>10</v>
      </c>
      <c r="G14" s="187">
        <v>10</v>
      </c>
      <c r="H14" s="187">
        <v>10</v>
      </c>
      <c r="I14" s="187">
        <v>10</v>
      </c>
      <c r="J14" s="187">
        <v>10</v>
      </c>
      <c r="K14" s="187">
        <v>10</v>
      </c>
      <c r="L14" s="187">
        <v>10</v>
      </c>
      <c r="M14" s="187">
        <v>10</v>
      </c>
      <c r="N14" s="9"/>
    </row>
    <row r="15" spans="1:22" x14ac:dyDescent="0.25">
      <c r="A15" s="34" t="s">
        <v>84</v>
      </c>
      <c r="B15" s="86">
        <v>9.9499999999999993</v>
      </c>
      <c r="C15" s="86">
        <v>9.9499999999999993</v>
      </c>
      <c r="D15" s="86">
        <v>9.9499999999999993</v>
      </c>
      <c r="E15" s="86">
        <v>9.9499999999999993</v>
      </c>
      <c r="F15" s="86">
        <v>9.9499999999999993</v>
      </c>
      <c r="G15" s="86">
        <v>9.9499999999999993</v>
      </c>
      <c r="H15" s="86">
        <v>9.9499999999999993</v>
      </c>
      <c r="I15" s="86">
        <v>9.9499999999999993</v>
      </c>
      <c r="J15" s="86">
        <v>9.9499999999999993</v>
      </c>
      <c r="K15" s="86">
        <v>9.9499999999999993</v>
      </c>
      <c r="L15" s="86">
        <v>9.9499999999999993</v>
      </c>
      <c r="M15" s="86">
        <v>9.9499999999999993</v>
      </c>
      <c r="N15" s="9"/>
    </row>
    <row r="16" spans="1:22" x14ac:dyDescent="0.25">
      <c r="A16" s="94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"/>
    </row>
    <row r="17" spans="1:14" x14ac:dyDescent="0.25">
      <c r="A17" s="191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</row>
    <row r="18" spans="1:14" x14ac:dyDescent="0.25">
      <c r="A18" s="192" t="s">
        <v>87</v>
      </c>
      <c r="B18" s="159">
        <v>45</v>
      </c>
      <c r="C18" s="159">
        <v>45</v>
      </c>
      <c r="D18" s="159">
        <v>45</v>
      </c>
      <c r="E18" s="159">
        <v>45</v>
      </c>
      <c r="F18" s="159">
        <v>45</v>
      </c>
      <c r="G18" s="159">
        <v>45</v>
      </c>
      <c r="H18" s="159">
        <v>45</v>
      </c>
      <c r="I18" s="159">
        <v>45</v>
      </c>
      <c r="J18" s="159">
        <v>45</v>
      </c>
      <c r="K18" s="159">
        <v>45</v>
      </c>
      <c r="L18" s="159">
        <v>45</v>
      </c>
      <c r="M18" s="159">
        <v>45</v>
      </c>
    </row>
    <row r="19" spans="1:14" x14ac:dyDescent="0.25">
      <c r="A19" s="192"/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</row>
    <row r="20" spans="1:14" x14ac:dyDescent="0.25">
      <c r="A20" s="193"/>
      <c r="B20" s="153"/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</row>
    <row r="21" spans="1:14" x14ac:dyDescent="0.25">
      <c r="A21" s="193" t="s">
        <v>96</v>
      </c>
      <c r="B21" s="153">
        <v>625</v>
      </c>
      <c r="C21" s="153">
        <v>625</v>
      </c>
      <c r="D21" s="153">
        <v>625</v>
      </c>
      <c r="E21" s="153">
        <v>625</v>
      </c>
      <c r="F21" s="153">
        <v>625</v>
      </c>
      <c r="G21" s="153">
        <v>625</v>
      </c>
      <c r="H21" s="153">
        <v>625</v>
      </c>
      <c r="I21" s="153">
        <v>625</v>
      </c>
      <c r="J21" s="153">
        <v>625</v>
      </c>
      <c r="K21" s="153">
        <v>625</v>
      </c>
      <c r="L21" s="153">
        <v>625</v>
      </c>
      <c r="M21" s="153">
        <v>625</v>
      </c>
    </row>
    <row r="22" spans="1:14" x14ac:dyDescent="0.25">
      <c r="A22" s="193" t="s">
        <v>99</v>
      </c>
      <c r="B22" s="153">
        <v>42.67</v>
      </c>
      <c r="C22" s="153">
        <v>42.67</v>
      </c>
      <c r="D22" s="153">
        <v>42.67</v>
      </c>
      <c r="E22" s="153">
        <v>42.67</v>
      </c>
      <c r="F22" s="153">
        <v>42.67</v>
      </c>
      <c r="G22" s="153">
        <v>42.67</v>
      </c>
      <c r="H22" s="153">
        <v>42.67</v>
      </c>
      <c r="I22" s="153">
        <v>42.67</v>
      </c>
      <c r="J22" s="153">
        <v>42.67</v>
      </c>
      <c r="K22" s="153">
        <v>42.67</v>
      </c>
      <c r="L22" s="153">
        <v>42.67</v>
      </c>
      <c r="M22" s="153">
        <v>42.67</v>
      </c>
    </row>
    <row r="23" spans="1:14" x14ac:dyDescent="0.25">
      <c r="A23" s="193"/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1:14" x14ac:dyDescent="0.25">
      <c r="A24" s="188" t="s">
        <v>50</v>
      </c>
      <c r="B24" s="26">
        <f>SUM(B8:B23)</f>
        <v>882.62</v>
      </c>
      <c r="C24" s="26">
        <f t="shared" ref="C24:M24" si="1">SUM(C8:C23)</f>
        <v>882.62</v>
      </c>
      <c r="D24" s="26">
        <f t="shared" si="1"/>
        <v>882.62</v>
      </c>
      <c r="E24" s="26">
        <f t="shared" si="1"/>
        <v>882.62</v>
      </c>
      <c r="F24" s="26">
        <f t="shared" si="1"/>
        <v>882.62</v>
      </c>
      <c r="G24" s="26">
        <f t="shared" si="1"/>
        <v>882.62</v>
      </c>
      <c r="H24" s="26">
        <f t="shared" si="1"/>
        <v>882.62</v>
      </c>
      <c r="I24" s="26">
        <f t="shared" si="1"/>
        <v>882.62</v>
      </c>
      <c r="J24" s="26">
        <f t="shared" si="1"/>
        <v>882.62</v>
      </c>
      <c r="K24" s="26">
        <f t="shared" si="1"/>
        <v>882.62</v>
      </c>
      <c r="L24" s="26">
        <f t="shared" si="1"/>
        <v>882.62</v>
      </c>
      <c r="M24" s="26">
        <f t="shared" si="1"/>
        <v>882.62</v>
      </c>
    </row>
    <row r="28" spans="1:14" ht="15.75" thickBot="1" x14ac:dyDescent="0.3">
      <c r="A28" s="96" t="s">
        <v>43</v>
      </c>
      <c r="B28" s="35">
        <f>SUM(B6+B24)</f>
        <v>1717.62</v>
      </c>
      <c r="C28" s="35">
        <f t="shared" ref="C28:M28" si="2">SUM(C6+C24)</f>
        <v>1717.62</v>
      </c>
      <c r="D28" s="35">
        <f t="shared" si="2"/>
        <v>1717.62</v>
      </c>
      <c r="E28" s="35">
        <f t="shared" si="2"/>
        <v>1717.62</v>
      </c>
      <c r="F28" s="35">
        <f t="shared" si="2"/>
        <v>1717.62</v>
      </c>
      <c r="G28" s="35">
        <f t="shared" si="2"/>
        <v>1717.62</v>
      </c>
      <c r="H28" s="35">
        <f t="shared" si="2"/>
        <v>1717.62</v>
      </c>
      <c r="I28" s="35">
        <f t="shared" si="2"/>
        <v>1717.62</v>
      </c>
      <c r="J28" s="35">
        <f t="shared" si="2"/>
        <v>1717.62</v>
      </c>
      <c r="K28" s="35">
        <f t="shared" si="2"/>
        <v>1717.62</v>
      </c>
      <c r="L28" s="35">
        <f t="shared" si="2"/>
        <v>1717.62</v>
      </c>
      <c r="M28" s="35">
        <f t="shared" si="2"/>
        <v>1717.62</v>
      </c>
    </row>
    <row r="29" spans="1:14" ht="15.75" thickTop="1" x14ac:dyDescent="0.25"/>
    <row r="31" spans="1:14" x14ac:dyDescent="0.25">
      <c r="B31" t="s">
        <v>97</v>
      </c>
      <c r="C31" t="s">
        <v>98</v>
      </c>
      <c r="F31" s="5"/>
    </row>
    <row r="32" spans="1:14" x14ac:dyDescent="0.25">
      <c r="B32" s="5">
        <v>15000</v>
      </c>
      <c r="C32">
        <v>500</v>
      </c>
      <c r="E32" s="5"/>
      <c r="F32" s="186"/>
      <c r="G32" s="5"/>
      <c r="H32" s="5"/>
      <c r="I32" s="5"/>
      <c r="J32" s="5"/>
      <c r="K32" s="5"/>
      <c r="L32" s="5"/>
      <c r="M32" s="5"/>
      <c r="N32" s="5"/>
    </row>
    <row r="33" spans="1:14" x14ac:dyDescent="0.25">
      <c r="A33">
        <v>24</v>
      </c>
      <c r="B33" s="65">
        <f>B32/A33</f>
        <v>625</v>
      </c>
      <c r="C33">
        <f>C32/A34</f>
        <v>41.666666666666664</v>
      </c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25">
      <c r="A34">
        <v>12</v>
      </c>
      <c r="H34" s="65"/>
    </row>
    <row r="35" spans="1:14" x14ac:dyDescent="0.25">
      <c r="F35" s="5"/>
      <c r="G35" s="65"/>
      <c r="H35" s="5"/>
      <c r="J35" s="5"/>
      <c r="L35" s="5"/>
    </row>
    <row r="36" spans="1:14" x14ac:dyDescent="0.25">
      <c r="H36" s="67"/>
      <c r="L36" s="5"/>
      <c r="M36" s="5"/>
    </row>
    <row r="37" spans="1:14" x14ac:dyDescent="0.25">
      <c r="L37" s="65"/>
    </row>
    <row r="38" spans="1:14" x14ac:dyDescent="0.25">
      <c r="K38" s="5"/>
    </row>
    <row r="39" spans="1:14" x14ac:dyDescent="0.25">
      <c r="K39" s="65"/>
      <c r="L39" s="5"/>
    </row>
    <row r="41" spans="1:14" x14ac:dyDescent="0.25">
      <c r="L41" s="67"/>
    </row>
  </sheetData>
  <mergeCells count="5">
    <mergeCell ref="T2:V2"/>
    <mergeCell ref="T3:V3"/>
    <mergeCell ref="T4:V4"/>
    <mergeCell ref="T5:V5"/>
    <mergeCell ref="T6:V6"/>
  </mergeCells>
  <hyperlinks>
    <hyperlink ref="T2:U2" location="Summary!A1" display="Go To Summary" xr:uid="{00000000-0004-0000-0400-000000000000}"/>
    <hyperlink ref="T4:V4" location="Income!A1" display="Imput Income" xr:uid="{00000000-0004-0000-0400-000001000000}"/>
    <hyperlink ref="T5:V5" location="'Rent &amp; Bills'!A1" display="Imput Rent &amp; Bills" xr:uid="{00000000-0004-0000-0400-000002000000}"/>
    <hyperlink ref="T6:V6" location="'Savings &amp; Tithe'!A1" display="Savings &amp; Giving" xr:uid="{00000000-0004-0000-0400-000003000000}"/>
    <hyperlink ref="T3:V3" location="'2017_Overview'!A1" display="Overview" xr:uid="{00000000-0004-0000-0400-000004000000}"/>
  </hyperlink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AF38"/>
  <sheetViews>
    <sheetView zoomScale="80" zoomScaleNormal="80" workbookViewId="0">
      <selection activeCell="O23" sqref="O23"/>
    </sheetView>
  </sheetViews>
  <sheetFormatPr defaultRowHeight="15" x14ac:dyDescent="0.25"/>
  <cols>
    <col min="1" max="1" width="27.85546875" bestFit="1" customWidth="1"/>
    <col min="2" max="5" width="15.7109375" customWidth="1"/>
    <col min="6" max="6" width="15.7109375" style="6" customWidth="1"/>
    <col min="7" max="14" width="15.7109375" customWidth="1"/>
    <col min="15" max="15" width="11.85546875" customWidth="1"/>
    <col min="16" max="16" width="10.140625" customWidth="1"/>
    <col min="22" max="22" width="13.5703125" customWidth="1"/>
    <col min="23" max="23" width="9.5703125" bestFit="1" customWidth="1"/>
    <col min="24" max="24" width="12" bestFit="1" customWidth="1"/>
    <col min="25" max="25" width="11.85546875" bestFit="1" customWidth="1"/>
  </cols>
  <sheetData>
    <row r="1" spans="1:32" ht="20.25" thickBot="1" x14ac:dyDescent="0.35">
      <c r="A1" s="243" t="s">
        <v>36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</row>
    <row r="2" spans="1:32" ht="15.75" thickTop="1" x14ac:dyDescent="0.25">
      <c r="AD2" s="240" t="s">
        <v>44</v>
      </c>
      <c r="AE2" s="240"/>
      <c r="AF2" s="240"/>
    </row>
    <row r="3" spans="1:32" ht="18" thickBot="1" x14ac:dyDescent="0.3">
      <c r="A3" s="51" t="s">
        <v>62</v>
      </c>
      <c r="B3" s="134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35" t="s">
        <v>28</v>
      </c>
      <c r="O3" s="134" t="s">
        <v>67</v>
      </c>
      <c r="AD3" s="240" t="s">
        <v>45</v>
      </c>
      <c r="AE3" s="240"/>
      <c r="AF3" s="240"/>
    </row>
    <row r="4" spans="1:32" ht="15.75" thickTop="1" x14ac:dyDescent="0.25">
      <c r="A4" s="79" t="s">
        <v>58</v>
      </c>
      <c r="B4" s="5">
        <f>SUMIFS(January[Cost],January[Category],Expense_Report[[#This Row],[Categories]])</f>
        <v>45</v>
      </c>
      <c r="C4" s="5">
        <f>SUMIFS(February[Cost],February[Category],Expense_Report[[#This Row],[Categories]])</f>
        <v>0</v>
      </c>
      <c r="D4" s="5">
        <f>SUMIFS(March[Cost],March[Category],Expense_Report[[#This Row],[Categories]])</f>
        <v>0</v>
      </c>
      <c r="E4" s="5">
        <f>SUMIFS(April[Cost],April[Category],Expense_Report[[#This Row],[Categories]])</f>
        <v>0</v>
      </c>
      <c r="F4" s="5">
        <f>SUMIFS(May[Cost],May[Category],Expense_Report[[#This Row],[Categories]])</f>
        <v>0</v>
      </c>
      <c r="G4" s="5">
        <f>SUMIFS(June[Cost],June[Category],Expense_Report[[#This Row],[Categories]])</f>
        <v>0</v>
      </c>
      <c r="H4" s="5">
        <f>SUMIFS(July[Cost],July[Category],Expense_Report[[#This Row],[Categories]])</f>
        <v>0</v>
      </c>
      <c r="I4" s="5">
        <f>SUMIFS(August[Cost],August[Category],Expense_Report[[#This Row],[Categories]])</f>
        <v>0</v>
      </c>
      <c r="J4" s="5">
        <f>SUMIFS(September[Cost],September[Category],Expense_Report[[#This Row],[Categories]])</f>
        <v>0</v>
      </c>
      <c r="K4" s="5">
        <f>SUMIFS(October[Cost],October[Category],Expense_Report[[#This Row],[Categories]])</f>
        <v>0</v>
      </c>
      <c r="L4" s="5">
        <f>SUMIFS(November[Cost],November[Category],Expense_Report[[#This Row],[Categories]])</f>
        <v>0</v>
      </c>
      <c r="M4" s="5">
        <f>SUMIFS(December[Cost],December[Category],Expense_Report[[#This Row],[Categories]])</f>
        <v>0</v>
      </c>
      <c r="N4" s="5">
        <f>SUM(Expense_Report[[#This Row],[January ]:[December]])</f>
        <v>45</v>
      </c>
      <c r="O4" s="5">
        <f>AVERAGEIF(Expense_Report[[#This Row],[January ]:[December]],"&gt;0")</f>
        <v>45</v>
      </c>
      <c r="AD4" s="242" t="s">
        <v>47</v>
      </c>
      <c r="AE4" s="242"/>
      <c r="AF4" s="242"/>
    </row>
    <row r="5" spans="1:32" x14ac:dyDescent="0.25">
      <c r="A5" s="79" t="s">
        <v>41</v>
      </c>
      <c r="B5" s="5">
        <f>SUMIFS(January[Cost],January[Category],Expense_Report[[#This Row],[Categories]])</f>
        <v>0</v>
      </c>
      <c r="C5" s="5">
        <f>SUMIFS(February[Cost],February[Category],Expense_Report[[#This Row],[Categories]])</f>
        <v>0</v>
      </c>
      <c r="D5" s="5">
        <f>SUMIFS(March[Cost],March[Category],Expense_Report[[#This Row],[Categories]])</f>
        <v>0</v>
      </c>
      <c r="E5" s="5">
        <f>SUMIFS(April[Cost],April[Category],Expense_Report[[#This Row],[Categories]])</f>
        <v>0</v>
      </c>
      <c r="F5" s="5">
        <f>SUMIFS(May[Cost],May[Category],Expense_Report[[#This Row],[Categories]])</f>
        <v>0</v>
      </c>
      <c r="G5" s="5">
        <f>SUMIFS(June[Cost],June[Category],Expense_Report[[#This Row],[Categories]])</f>
        <v>0</v>
      </c>
      <c r="H5" s="5">
        <f>SUMIFS(July[Cost],July[Category],Expense_Report[[#This Row],[Categories]])</f>
        <v>0</v>
      </c>
      <c r="I5" s="5">
        <f>SUMIFS(August[Cost],August[Category],Expense_Report[[#This Row],[Categories]])</f>
        <v>0</v>
      </c>
      <c r="J5" s="5">
        <f>SUMIFS(September[Cost],September[Category],Expense_Report[[#This Row],[Categories]])</f>
        <v>0</v>
      </c>
      <c r="K5" s="5">
        <f>SUMIFS(October[Cost],October[Category],Expense_Report[[#This Row],[Categories]])</f>
        <v>0</v>
      </c>
      <c r="L5" s="5">
        <f>SUMIFS(November[Cost],November[Category],Expense_Report[[#This Row],[Categories]])</f>
        <v>0</v>
      </c>
      <c r="M5" s="5">
        <f>SUMIFS(December[Cost],December[Category],Expense_Report[[#This Row],[Categories]])</f>
        <v>0</v>
      </c>
      <c r="N5" s="5">
        <f>SUM(Expense_Report[[#This Row],[January ]:[December]])</f>
        <v>0</v>
      </c>
      <c r="O5" s="5" t="e">
        <f>AVERAGEIF(Expense_Report[[#This Row],[January ]:[December]],"&gt;0")</f>
        <v>#DIV/0!</v>
      </c>
      <c r="AD5" s="240" t="s">
        <v>48</v>
      </c>
      <c r="AE5" s="240"/>
      <c r="AF5" s="240"/>
    </row>
    <row r="6" spans="1:32" x14ac:dyDescent="0.25">
      <c r="A6" s="79" t="s">
        <v>60</v>
      </c>
      <c r="B6" s="5">
        <f>SUMIFS(January[Cost],January[Category],Expense_Report[[#This Row],[Categories]])</f>
        <v>0</v>
      </c>
      <c r="C6" s="5">
        <f>SUMIFS(February[Cost],February[Category],Expense_Report[[#This Row],[Categories]])</f>
        <v>0</v>
      </c>
      <c r="D6" s="5">
        <f>SUMIFS(March[Cost],March[Category],Expense_Report[[#This Row],[Categories]])</f>
        <v>0</v>
      </c>
      <c r="E6" s="5">
        <f>SUMIFS(April[Cost],April[Category],Expense_Report[[#This Row],[Categories]])</f>
        <v>0</v>
      </c>
      <c r="F6" s="5">
        <f>SUMIFS(May[Cost],May[Category],Expense_Report[[#This Row],[Categories]])</f>
        <v>0</v>
      </c>
      <c r="G6" s="5">
        <f>SUMIFS(June[Cost],June[Category],Expense_Report[[#This Row],[Categories]])</f>
        <v>0</v>
      </c>
      <c r="H6" s="5">
        <f>SUMIFS(July[Cost],July[Category],Expense_Report[[#This Row],[Categories]])</f>
        <v>0</v>
      </c>
      <c r="I6" s="5">
        <f>SUMIFS(August[Cost],August[Category],Expense_Report[[#This Row],[Categories]])</f>
        <v>0</v>
      </c>
      <c r="J6" s="5">
        <f>SUMIFS(September[Cost],September[Category],Expense_Report[[#This Row],[Categories]])</f>
        <v>0</v>
      </c>
      <c r="K6" s="5">
        <f>SUMIFS(October[Cost],October[Category],Expense_Report[[#This Row],[Categories]])</f>
        <v>0</v>
      </c>
      <c r="L6" s="5">
        <f>SUMIFS(November[Cost],November[Category],Expense_Report[[#This Row],[Categories]])</f>
        <v>0</v>
      </c>
      <c r="M6" s="5">
        <f>SUMIFS(December[Cost],December[Category],Expense_Report[[#This Row],[Categories]])</f>
        <v>0</v>
      </c>
      <c r="N6" s="5">
        <f>SUM(Expense_Report[[#This Row],[January ]:[December]])</f>
        <v>0</v>
      </c>
      <c r="O6" s="5" t="e">
        <f>AVERAGEIF(Expense_Report[[#This Row],[January ]:[December]],"&gt;0")</f>
        <v>#DIV/0!</v>
      </c>
      <c r="AD6" s="240" t="s">
        <v>46</v>
      </c>
      <c r="AE6" s="240"/>
      <c r="AF6" s="240"/>
    </row>
    <row r="7" spans="1:32" x14ac:dyDescent="0.25">
      <c r="A7" s="79" t="s">
        <v>57</v>
      </c>
      <c r="B7" s="5">
        <f>SUMIFS(January[Cost],January[Category],Expense_Report[[#This Row],[Categories]])</f>
        <v>0</v>
      </c>
      <c r="C7" s="5">
        <f>SUMIFS(February[Cost],February[Category],Expense_Report[[#This Row],[Categories]])</f>
        <v>0</v>
      </c>
      <c r="D7" s="5">
        <f>SUMIFS(March[Cost],March[Category],Expense_Report[[#This Row],[Categories]])</f>
        <v>0</v>
      </c>
      <c r="E7" s="5">
        <f>SUMIFS(April[Cost],April[Category],Expense_Report[[#This Row],[Categories]])</f>
        <v>0</v>
      </c>
      <c r="F7" s="5">
        <f>SUMIFS(May[Cost],May[Category],Expense_Report[[#This Row],[Categories]])</f>
        <v>0</v>
      </c>
      <c r="G7" s="5">
        <f>SUMIFS(June[Cost],June[Category],Expense_Report[[#This Row],[Categories]])</f>
        <v>0</v>
      </c>
      <c r="H7" s="5">
        <f>SUMIFS(July[Cost],July[Category],Expense_Report[[#This Row],[Categories]])</f>
        <v>0</v>
      </c>
      <c r="I7" s="5">
        <f>SUMIFS(August[Cost],August[Category],Expense_Report[[#This Row],[Categories]])</f>
        <v>0</v>
      </c>
      <c r="J7" s="5">
        <f>SUMIFS(September[Cost],September[Category],Expense_Report[[#This Row],[Categories]])</f>
        <v>0</v>
      </c>
      <c r="K7" s="5">
        <f>SUMIFS(October[Cost],October[Category],Expense_Report[[#This Row],[Categories]])</f>
        <v>0</v>
      </c>
      <c r="L7" s="5">
        <f>SUMIFS(November[Cost],November[Category],Expense_Report[[#This Row],[Categories]])</f>
        <v>0</v>
      </c>
      <c r="M7" s="5">
        <f>SUMIFS(December[Cost],December[Category],Expense_Report[[#This Row],[Categories]])</f>
        <v>0</v>
      </c>
      <c r="N7" s="5">
        <f>SUM(Expense_Report[[#This Row],[January ]:[December]])</f>
        <v>0</v>
      </c>
      <c r="O7" s="5" t="e">
        <f>AVERAGEIF(Expense_Report[[#This Row],[January ]:[December]],"&gt;0")</f>
        <v>#DIV/0!</v>
      </c>
      <c r="AD7" s="240" t="s">
        <v>18</v>
      </c>
      <c r="AE7" s="240"/>
      <c r="AF7" s="240"/>
    </row>
    <row r="8" spans="1:32" x14ac:dyDescent="0.25">
      <c r="A8" s="79" t="s">
        <v>64</v>
      </c>
      <c r="B8" s="5">
        <f>SUMIFS(January[Cost],January[Category],Expense_Report[[#This Row],[Categories]])</f>
        <v>0</v>
      </c>
      <c r="C8" s="5">
        <f>SUMIFS(February[Cost],February[Category],Expense_Report[[#This Row],[Categories]])</f>
        <v>0</v>
      </c>
      <c r="D8" s="5">
        <f>SUMIFS(March[Cost],March[Category],Expense_Report[[#This Row],[Categories]])</f>
        <v>0</v>
      </c>
      <c r="E8" s="5">
        <f>SUMIFS(April[Cost],April[Category],Expense_Report[[#This Row],[Categories]])</f>
        <v>0</v>
      </c>
      <c r="F8" s="5">
        <f>SUMIFS(May[Cost],May[Category],Expense_Report[[#This Row],[Categories]])</f>
        <v>0</v>
      </c>
      <c r="G8" s="5">
        <f>SUMIFS(June[Cost],June[Category],Expense_Report[[#This Row],[Categories]])</f>
        <v>0</v>
      </c>
      <c r="H8" s="5">
        <f>SUMIFS(July[Cost],July[Category],Expense_Report[[#This Row],[Categories]])</f>
        <v>0</v>
      </c>
      <c r="I8" s="5">
        <f>SUMIFS(August[Cost],August[Category],Expense_Report[[#This Row],[Categories]])</f>
        <v>0</v>
      </c>
      <c r="J8" s="5">
        <f>SUMIFS(September[Cost],September[Category],Expense_Report[[#This Row],[Categories]])</f>
        <v>0</v>
      </c>
      <c r="K8" s="5">
        <f>SUMIFS(October[Cost],October[Category],Expense_Report[[#This Row],[Categories]])</f>
        <v>0</v>
      </c>
      <c r="L8" s="5">
        <f>SUMIFS(November[Cost],November[Category],Expense_Report[[#This Row],[Categories]])</f>
        <v>0</v>
      </c>
      <c r="M8" s="5">
        <f>SUMIFS(December[Cost],December[Category],Expense_Report[[#This Row],[Categories]])</f>
        <v>0</v>
      </c>
      <c r="N8" s="5">
        <f>SUM(Expense_Report[[#This Row],[January ]:[December]])</f>
        <v>0</v>
      </c>
      <c r="O8" s="5" t="e">
        <f>AVERAGEIF(Expense_Report[[#This Row],[January ]:[December]],"&gt;0")</f>
        <v>#DIV/0!</v>
      </c>
    </row>
    <row r="9" spans="1:32" x14ac:dyDescent="0.25">
      <c r="A9" s="79" t="s">
        <v>68</v>
      </c>
      <c r="B9" s="5">
        <f>SUMIFS(January[Cost],January[Category],Expense_Report[[#This Row],[Categories]])</f>
        <v>0</v>
      </c>
      <c r="C9" s="5">
        <f>SUMIFS(February[Cost],February[Category],Expense_Report[[#This Row],[Categories]])</f>
        <v>0</v>
      </c>
      <c r="D9" s="5">
        <f>SUMIFS(March[Cost],March[Category],Expense_Report[[#This Row],[Categories]])</f>
        <v>0</v>
      </c>
      <c r="E9" s="5">
        <f>SUMIFS(April[Cost],April[Category],Expense_Report[[#This Row],[Categories]])</f>
        <v>0</v>
      </c>
      <c r="F9" s="5">
        <f>SUMIFS(May[Cost],May[Category],Expense_Report[[#This Row],[Categories]])</f>
        <v>0</v>
      </c>
      <c r="G9" s="5">
        <f>SUMIFS(June[Cost],June[Category],Expense_Report[[#This Row],[Categories]])</f>
        <v>0</v>
      </c>
      <c r="H9" s="5">
        <f>SUMIFS(July[Cost],July[Category],Expense_Report[[#This Row],[Categories]])</f>
        <v>0</v>
      </c>
      <c r="I9" s="5">
        <f>SUMIFS(August[Cost],August[Category],Expense_Report[[#This Row],[Categories]])</f>
        <v>0</v>
      </c>
      <c r="J9" s="5">
        <f>SUMIFS(September[Cost],September[Category],Expense_Report[[#This Row],[Categories]])</f>
        <v>0</v>
      </c>
      <c r="K9" s="5">
        <f>SUMIFS(October[Cost],October[Category],Expense_Report[[#This Row],[Categories]])</f>
        <v>0</v>
      </c>
      <c r="L9" s="5">
        <f>SUMIFS(November[Cost],November[Category],Expense_Report[[#This Row],[Categories]])</f>
        <v>0</v>
      </c>
      <c r="M9" s="5">
        <f>SUMIFS(December[Cost],December[Category],Expense_Report[[#This Row],[Categories]])</f>
        <v>0</v>
      </c>
      <c r="N9" s="5">
        <f>SUM(Expense_Report[[#This Row],[January ]:[December]])</f>
        <v>0</v>
      </c>
      <c r="O9" s="5" t="e">
        <f>AVERAGEIF(Expense_Report[[#This Row],[January ]:[December]],"&gt;0")</f>
        <v>#DIV/0!</v>
      </c>
    </row>
    <row r="10" spans="1:32" x14ac:dyDescent="0.25">
      <c r="A10" s="79" t="s">
        <v>61</v>
      </c>
      <c r="B10" s="5">
        <f>SUMIFS(January[Cost],January[Category],Expense_Report[[#This Row],[Categories]])</f>
        <v>0</v>
      </c>
      <c r="C10" s="5">
        <f>SUMIFS(February[Cost],February[Category],Expense_Report[[#This Row],[Categories]])</f>
        <v>0</v>
      </c>
      <c r="D10" s="5">
        <f>SUMIFS(March[Cost],March[Category],Expense_Report[[#This Row],[Categories]])</f>
        <v>0</v>
      </c>
      <c r="E10" s="5">
        <f>SUMIFS(April[Cost],April[Category],Expense_Report[[#This Row],[Categories]])</f>
        <v>0</v>
      </c>
      <c r="F10" s="5">
        <f>SUMIFS(May[Cost],May[Category],Expense_Report[[#This Row],[Categories]])</f>
        <v>0</v>
      </c>
      <c r="G10" s="5">
        <f>SUMIFS(June[Cost],June[Category],Expense_Report[[#This Row],[Categories]])</f>
        <v>0</v>
      </c>
      <c r="H10" s="5">
        <f>SUMIFS(July[Cost],July[Category],Expense_Report[[#This Row],[Categories]])</f>
        <v>0</v>
      </c>
      <c r="I10" s="5">
        <f>SUMIFS(August[Cost],August[Category],Expense_Report[[#This Row],[Categories]])</f>
        <v>0</v>
      </c>
      <c r="J10" s="5">
        <f>SUMIFS(September[Cost],September[Category],Expense_Report[[#This Row],[Categories]])</f>
        <v>0</v>
      </c>
      <c r="K10" s="5">
        <f>SUMIFS(October[Cost],October[Category],Expense_Report[[#This Row],[Categories]])</f>
        <v>0</v>
      </c>
      <c r="L10" s="5">
        <f>SUMIFS(November[Cost],November[Category],Expense_Report[[#This Row],[Categories]])</f>
        <v>0</v>
      </c>
      <c r="M10" s="5">
        <f>SUMIFS(December[Cost],December[Category],Expense_Report[[#This Row],[Categories]])</f>
        <v>0</v>
      </c>
      <c r="N10" s="5">
        <f>SUM(Expense_Report[[#This Row],[January ]:[December]])</f>
        <v>0</v>
      </c>
      <c r="O10" s="5" t="e">
        <f>AVERAGEIF(Expense_Report[[#This Row],[January ]:[December]],"&gt;0")</f>
        <v>#DIV/0!</v>
      </c>
    </row>
    <row r="11" spans="1:32" x14ac:dyDescent="0.25">
      <c r="A11" s="79" t="s">
        <v>37</v>
      </c>
      <c r="B11" s="5">
        <f>SUMIFS(January[Cost],January[Category],Expense_Report[[#This Row],[Categories]])</f>
        <v>0</v>
      </c>
      <c r="C11" s="5">
        <f>SUMIFS(February[Cost],February[Category],Expense_Report[[#This Row],[Categories]])</f>
        <v>0</v>
      </c>
      <c r="D11" s="5">
        <f>SUMIFS(March[Cost],March[Category],Expense_Report[[#This Row],[Categories]])</f>
        <v>0</v>
      </c>
      <c r="E11" s="5">
        <f>SUMIFS(April[Cost],April[Category],Expense_Report[[#This Row],[Categories]])</f>
        <v>0</v>
      </c>
      <c r="F11" s="5">
        <f>SUMIFS(May[Cost],May[Category],Expense_Report[[#This Row],[Categories]])</f>
        <v>0</v>
      </c>
      <c r="G11" s="5">
        <f>SUMIFS(June[Cost],June[Category],Expense_Report[[#This Row],[Categories]])</f>
        <v>0</v>
      </c>
      <c r="H11" s="5">
        <f>SUMIFS(July[Cost],July[Category],Expense_Report[[#This Row],[Categories]])</f>
        <v>0</v>
      </c>
      <c r="I11" s="5">
        <f>SUMIFS(August[Cost],August[Category],Expense_Report[[#This Row],[Categories]])</f>
        <v>0</v>
      </c>
      <c r="J11" s="5">
        <f>SUMIFS(September[Cost],September[Category],Expense_Report[[#This Row],[Categories]])</f>
        <v>0</v>
      </c>
      <c r="K11" s="5">
        <f>SUMIFS(October[Cost],October[Category],Expense_Report[[#This Row],[Categories]])</f>
        <v>0</v>
      </c>
      <c r="L11" s="5">
        <f>SUMIFS(November[Cost],November[Category],Expense_Report[[#This Row],[Categories]])</f>
        <v>0</v>
      </c>
      <c r="M11" s="5">
        <f>SUMIFS(December[Cost],December[Category],Expense_Report[[#This Row],[Categories]])</f>
        <v>0</v>
      </c>
      <c r="N11" s="5">
        <f>SUM(Expense_Report[[#This Row],[January ]:[December]])</f>
        <v>0</v>
      </c>
      <c r="O11" s="5" t="e">
        <f>AVERAGEIF(Expense_Report[[#This Row],[January ]:[December]],"&gt;0")</f>
        <v>#DIV/0!</v>
      </c>
    </row>
    <row r="12" spans="1:32" x14ac:dyDescent="0.25">
      <c r="A12" s="79" t="s">
        <v>42</v>
      </c>
      <c r="B12" s="5">
        <f>SUMIFS(January[Cost],January[Category],Expense_Report[[#This Row],[Categories]])</f>
        <v>0</v>
      </c>
      <c r="C12" s="5">
        <f>SUMIFS(February[Cost],February[Category],Expense_Report[[#This Row],[Categories]])</f>
        <v>0</v>
      </c>
      <c r="D12" s="5">
        <f>SUMIFS(March[Cost],March[Category],Expense_Report[[#This Row],[Categories]])</f>
        <v>0</v>
      </c>
      <c r="E12" s="5">
        <f>SUMIFS(April[Cost],April[Category],Expense_Report[[#This Row],[Categories]])</f>
        <v>0</v>
      </c>
      <c r="F12" s="5">
        <f>SUMIFS(May[Cost],May[Category],Expense_Report[[#This Row],[Categories]])</f>
        <v>0</v>
      </c>
      <c r="G12" s="5">
        <f>SUMIFS(June[Cost],June[Category],Expense_Report[[#This Row],[Categories]])</f>
        <v>0</v>
      </c>
      <c r="H12" s="5">
        <f>SUMIFS(July[Cost],July[Category],Expense_Report[[#This Row],[Categories]])</f>
        <v>0</v>
      </c>
      <c r="I12" s="5">
        <f>SUMIFS(August[Cost],August[Category],Expense_Report[[#This Row],[Categories]])</f>
        <v>0</v>
      </c>
      <c r="J12" s="5">
        <f>SUMIFS(September[Cost],September[Category],Expense_Report[[#This Row],[Categories]])</f>
        <v>0</v>
      </c>
      <c r="K12" s="5">
        <f>SUMIFS(October[Cost],October[Category],Expense_Report[[#This Row],[Categories]])</f>
        <v>0</v>
      </c>
      <c r="L12" s="5">
        <f>SUMIFS(November[Cost],November[Category],Expense_Report[[#This Row],[Categories]])</f>
        <v>0</v>
      </c>
      <c r="M12" s="5">
        <f>SUMIFS(December[Cost],December[Category],Expense_Report[[#This Row],[Categories]])</f>
        <v>0</v>
      </c>
      <c r="N12" s="5">
        <f>SUM(Expense_Report[[#This Row],[January ]:[December]])</f>
        <v>0</v>
      </c>
      <c r="O12" s="5" t="e">
        <f>AVERAGEIF(Expense_Report[[#This Row],[January ]:[December]],"&gt;0")</f>
        <v>#DIV/0!</v>
      </c>
    </row>
    <row r="13" spans="1:32" x14ac:dyDescent="0.25">
      <c r="A13" s="79" t="s">
        <v>59</v>
      </c>
      <c r="B13" s="5">
        <f>SUMIFS(January[Cost],January[Category],Expense_Report[[#This Row],[Categories]])</f>
        <v>0</v>
      </c>
      <c r="C13" s="5">
        <f>SUMIFS(February[Cost],February[Category],Expense_Report[[#This Row],[Categories]])</f>
        <v>0</v>
      </c>
      <c r="D13" s="5">
        <f>SUMIFS(March[Cost],March[Category],Expense_Report[[#This Row],[Categories]])</f>
        <v>0</v>
      </c>
      <c r="E13" s="5">
        <f>SUMIFS(April[Cost],April[Category],Expense_Report[[#This Row],[Categories]])</f>
        <v>0</v>
      </c>
      <c r="F13" s="5">
        <f>SUMIFS(May[Cost],May[Category],Expense_Report[[#This Row],[Categories]])</f>
        <v>0</v>
      </c>
      <c r="G13" s="5">
        <f>SUMIFS(June[Cost],June[Category],Expense_Report[[#This Row],[Categories]])</f>
        <v>0</v>
      </c>
      <c r="H13" s="5">
        <f>SUMIFS(July[Cost],July[Category],Expense_Report[[#This Row],[Categories]])</f>
        <v>0</v>
      </c>
      <c r="I13" s="5">
        <f>SUMIFS(August[Cost],August[Category],Expense_Report[[#This Row],[Categories]])</f>
        <v>0</v>
      </c>
      <c r="J13" s="5">
        <f>SUMIFS(September[Cost],September[Category],Expense_Report[[#This Row],[Categories]])</f>
        <v>0</v>
      </c>
      <c r="K13" s="5">
        <f>SUMIFS(October[Cost],October[Category],Expense_Report[[#This Row],[Categories]])</f>
        <v>0</v>
      </c>
      <c r="L13" s="5">
        <f>SUMIFS(November[Cost],November[Category],Expense_Report[[#This Row],[Categories]])</f>
        <v>0</v>
      </c>
      <c r="M13" s="5">
        <f>SUMIFS(December[Cost],December[Category],Expense_Report[[#This Row],[Categories]])</f>
        <v>0</v>
      </c>
      <c r="N13" s="5">
        <f>SUM(Expense_Report[[#This Row],[January ]:[December]])</f>
        <v>0</v>
      </c>
      <c r="O13" s="5" t="e">
        <f>AVERAGEIF(Expense_Report[[#This Row],[January ]:[December]],"&gt;0")</f>
        <v>#DIV/0!</v>
      </c>
    </row>
    <row r="14" spans="1:32" x14ac:dyDescent="0.25">
      <c r="A14" s="79" t="s">
        <v>95</v>
      </c>
      <c r="B14" s="5">
        <f>SUMIFS(January[Cost],January[Category],Expense_Report[[#This Row],[Categories]])</f>
        <v>0</v>
      </c>
      <c r="C14" s="5">
        <f>SUMIFS(February[Cost],February[Category],Expense_Report[[#This Row],[Categories]])</f>
        <v>0</v>
      </c>
      <c r="D14" s="5">
        <f>SUMIFS(March[Cost],March[Category],Expense_Report[[#This Row],[Categories]])</f>
        <v>0</v>
      </c>
      <c r="E14" s="5">
        <f>SUMIFS(April[Cost],April[Category],Expense_Report[[#This Row],[Categories]])</f>
        <v>0</v>
      </c>
      <c r="F14" s="5">
        <f>SUMIFS(May[Cost],May[Category],Expense_Report[[#This Row],[Categories]])</f>
        <v>0</v>
      </c>
      <c r="G14" s="5">
        <f>SUMIFS(June[Cost],June[Category],Expense_Report[[#This Row],[Categories]])</f>
        <v>0</v>
      </c>
      <c r="H14" s="5">
        <f>SUMIFS(July[Cost],July[Category],Expense_Report[[#This Row],[Categories]])</f>
        <v>0</v>
      </c>
      <c r="I14" s="5">
        <f>SUMIFS(August[Cost],August[Category],Expense_Report[[#This Row],[Categories]])</f>
        <v>0</v>
      </c>
      <c r="J14" s="5">
        <f>SUMIFS(September[Cost],September[Category],Expense_Report[[#This Row],[Categories]])</f>
        <v>0</v>
      </c>
      <c r="K14" s="5">
        <f>SUMIFS(October[Cost],October[Category],Expense_Report[[#This Row],[Categories]])</f>
        <v>0</v>
      </c>
      <c r="L14" s="5">
        <f>SUMIFS(November[Cost],November[Category],Expense_Report[[#This Row],[Categories]])</f>
        <v>0</v>
      </c>
      <c r="M14" s="5">
        <f>SUMIFS(December[Cost],December[Category],Expense_Report[[#This Row],[Categories]])</f>
        <v>0</v>
      </c>
      <c r="N14" s="5">
        <f>SUM(Expense_Report[[#This Row],[January ]:[December]])</f>
        <v>0</v>
      </c>
      <c r="O14" s="5" t="e">
        <f>AVERAGEIF(Expense_Report[[#This Row],[January ]:[December]],"&gt;0")</f>
        <v>#DIV/0!</v>
      </c>
    </row>
    <row r="15" spans="1:32" x14ac:dyDescent="0.25">
      <c r="A15" s="79" t="s">
        <v>71</v>
      </c>
      <c r="B15" s="5">
        <f>SUMIFS(January[Cost],January[Category],Expense_Report[[#This Row],[Categories]])</f>
        <v>0</v>
      </c>
      <c r="C15" s="5">
        <f>SUMIFS(February[Cost],February[Category],Expense_Report[[#This Row],[Categories]])</f>
        <v>0</v>
      </c>
      <c r="D15" s="5">
        <f>SUMIFS(March[Cost],March[Category],Expense_Report[[#This Row],[Categories]])</f>
        <v>0</v>
      </c>
      <c r="E15" s="5">
        <f>SUMIFS(April[Cost],April[Category],Expense_Report[[#This Row],[Categories]])</f>
        <v>0</v>
      </c>
      <c r="F15" s="5">
        <f>SUMIFS(May[Cost],May[Category],Expense_Report[[#This Row],[Categories]])</f>
        <v>0</v>
      </c>
      <c r="G15" s="5">
        <f>SUMIFS(June[Cost],June[Category],Expense_Report[[#This Row],[Categories]])</f>
        <v>0</v>
      </c>
      <c r="H15" s="5">
        <f>SUMIFS(July[Cost],July[Category],Expense_Report[[#This Row],[Categories]])</f>
        <v>0</v>
      </c>
      <c r="I15" s="5"/>
      <c r="J15" s="5">
        <f>SUMIFS(September[Cost],September[Category],Expense_Report[[#This Row],[Categories]])</f>
        <v>0</v>
      </c>
      <c r="K15" s="5">
        <f>SUMIFS(October[Cost],October[Category],Expense_Report[[#This Row],[Categories]])</f>
        <v>0</v>
      </c>
      <c r="L15" s="5">
        <f>SUMIFS(November[Cost],November[Category],Expense_Report[[#This Row],[Categories]])</f>
        <v>0</v>
      </c>
      <c r="M15" s="5">
        <f>SUMIFS(December[Cost],December[Category],Expense_Report[[#This Row],[Categories]])</f>
        <v>0</v>
      </c>
      <c r="N15" s="5">
        <f>SUM(Expense_Report[[#This Row],[January ]:[December]])</f>
        <v>0</v>
      </c>
      <c r="O15" s="5" t="e">
        <f>AVERAGEIF(Expense_Report[[#This Row],[January ]:[December]],"&gt;0")</f>
        <v>#DIV/0!</v>
      </c>
    </row>
    <row r="16" spans="1:32" x14ac:dyDescent="0.25">
      <c r="A16" s="79" t="s">
        <v>63</v>
      </c>
      <c r="B16" s="5">
        <f>SUMIFS(January[Cost],January[Category],Expense_Report[[#This Row],[Categories]])</f>
        <v>0</v>
      </c>
      <c r="C16" s="5">
        <f>SUMIFS(February[Cost],February[Category],Expense_Report[[#This Row],[Categories]])</f>
        <v>0</v>
      </c>
      <c r="D16" s="5">
        <f>SUMIFS(March[Cost],March[Category],Expense_Report[[#This Row],[Categories]])</f>
        <v>0</v>
      </c>
      <c r="E16" s="5">
        <f>SUMIFS(April[Cost],April[Category],Expense_Report[[#This Row],[Categories]])</f>
        <v>0</v>
      </c>
      <c r="F16" s="5">
        <f>SUMIFS(May[Cost],May[Category],Expense_Report[[#This Row],[Categories]])</f>
        <v>0</v>
      </c>
      <c r="G16" s="5">
        <f>SUMIFS(June[Cost],June[Category],Expense_Report[[#This Row],[Categories]])</f>
        <v>0</v>
      </c>
      <c r="H16" s="5">
        <f>SUMIFS(July[Cost],July[Category],Expense_Report[[#This Row],[Categories]])</f>
        <v>0</v>
      </c>
      <c r="I16" s="5">
        <f>SUMIFS(August[Cost],August[Category],Expense_Report[[#This Row],[Categories]])</f>
        <v>0</v>
      </c>
      <c r="J16" s="5">
        <f>SUMIFS(September[Cost],September[Category],Expense_Report[[#This Row],[Categories]])</f>
        <v>0</v>
      </c>
      <c r="K16" s="5">
        <f>SUMIFS(October[Cost],October[Category],Expense_Report[[#This Row],[Categories]])</f>
        <v>0</v>
      </c>
      <c r="L16" s="5">
        <f>SUMIFS(November[Cost],November[Category],Expense_Report[[#This Row],[Categories]])</f>
        <v>0</v>
      </c>
      <c r="M16" s="5">
        <f>SUMIFS(December[Cost],December[Category],Expense_Report[[#This Row],[Categories]])</f>
        <v>0</v>
      </c>
      <c r="N16" s="5">
        <f>SUM(Expense_Report[[#This Row],[January ]:[December]])</f>
        <v>0</v>
      </c>
      <c r="O16" s="5" t="e">
        <f>AVERAGEIF(Expense_Report[[#This Row],[January ]:[December]],"&gt;0")</f>
        <v>#DIV/0!</v>
      </c>
    </row>
    <row r="17" spans="1:13" x14ac:dyDescent="0.25">
      <c r="A17" s="3"/>
      <c r="F17"/>
    </row>
    <row r="18" spans="1:13" x14ac:dyDescent="0.25">
      <c r="A18" s="3"/>
      <c r="F18"/>
    </row>
    <row r="19" spans="1:13" x14ac:dyDescent="0.25">
      <c r="A19" s="3"/>
      <c r="F19"/>
    </row>
    <row r="20" spans="1:13" x14ac:dyDescent="0.25">
      <c r="A20" s="3" t="s">
        <v>39</v>
      </c>
      <c r="B20" s="5">
        <f>SUM(January[[#Totals],[Cost]])</f>
        <v>235</v>
      </c>
      <c r="C20" s="5">
        <f>February[[#Totals],[Cost]]</f>
        <v>0</v>
      </c>
      <c r="D20" s="5">
        <f>March[[#Totals],[Cost]]</f>
        <v>0</v>
      </c>
      <c r="E20" s="5">
        <f>April[[#Totals],[Cost]]</f>
        <v>0</v>
      </c>
      <c r="F20" s="5">
        <f>May[[#Totals],[Cost]]</f>
        <v>0</v>
      </c>
      <c r="G20" s="5">
        <f>June[[#Totals],[Cost]]</f>
        <v>0</v>
      </c>
      <c r="H20" s="5">
        <f>July[[#Totals],[Cost]]</f>
        <v>0</v>
      </c>
      <c r="I20" s="5">
        <f>August[[#Totals],[Cost]]</f>
        <v>0</v>
      </c>
      <c r="J20" s="5">
        <f>September[[#Totals],[Cost]]</f>
        <v>0</v>
      </c>
      <c r="K20" s="5">
        <f>October[[#Totals],[Cost]]</f>
        <v>0</v>
      </c>
      <c r="L20" s="5">
        <f>November[[#Totals],[Cost]]</f>
        <v>0</v>
      </c>
      <c r="M20" s="5">
        <f>December[[#Totals],[Cost]]</f>
        <v>0</v>
      </c>
    </row>
    <row r="21" spans="1:13" x14ac:dyDescent="0.25">
      <c r="G21" s="5"/>
      <c r="L21" s="7"/>
    </row>
    <row r="22" spans="1:13" x14ac:dyDescent="0.25">
      <c r="G22" s="5"/>
      <c r="L22" s="7"/>
    </row>
    <row r="23" spans="1:13" x14ac:dyDescent="0.25">
      <c r="G23" s="5"/>
      <c r="L23" s="7"/>
    </row>
    <row r="24" spans="1:13" x14ac:dyDescent="0.25">
      <c r="G24" s="5"/>
      <c r="L24" s="7"/>
      <c r="M24" s="3"/>
    </row>
    <row r="25" spans="1:13" x14ac:dyDescent="0.25">
      <c r="G25" s="5"/>
      <c r="L25" s="7"/>
      <c r="M25" s="3"/>
    </row>
    <row r="26" spans="1:13" x14ac:dyDescent="0.25">
      <c r="G26" s="5"/>
      <c r="L26" s="7"/>
      <c r="M26" s="3"/>
    </row>
    <row r="27" spans="1:13" x14ac:dyDescent="0.25">
      <c r="G27" s="5"/>
      <c r="L27" s="7"/>
      <c r="M27" s="3"/>
    </row>
    <row r="28" spans="1:13" x14ac:dyDescent="0.25">
      <c r="G28" s="5"/>
      <c r="M28" s="3"/>
    </row>
    <row r="29" spans="1:13" x14ac:dyDescent="0.25">
      <c r="G29" s="5"/>
      <c r="M29" s="3"/>
    </row>
    <row r="30" spans="1:13" x14ac:dyDescent="0.25">
      <c r="G30" s="5"/>
      <c r="M30" s="3"/>
    </row>
    <row r="31" spans="1:13" x14ac:dyDescent="0.25">
      <c r="G31" s="5"/>
      <c r="M31" s="3"/>
    </row>
    <row r="32" spans="1:13" x14ac:dyDescent="0.25">
      <c r="E32" t="s">
        <v>74</v>
      </c>
      <c r="M32" s="3"/>
    </row>
    <row r="33" spans="13:13" x14ac:dyDescent="0.25">
      <c r="M33" s="3"/>
    </row>
    <row r="34" spans="13:13" x14ac:dyDescent="0.25">
      <c r="M34" s="3"/>
    </row>
    <row r="35" spans="13:13" x14ac:dyDescent="0.25">
      <c r="M35" s="3"/>
    </row>
    <row r="36" spans="13:13" x14ac:dyDescent="0.25">
      <c r="M36" s="3"/>
    </row>
    <row r="37" spans="13:13" x14ac:dyDescent="0.25">
      <c r="M37" s="3"/>
    </row>
    <row r="38" spans="13:13" x14ac:dyDescent="0.25">
      <c r="M38" s="3"/>
    </row>
  </sheetData>
  <mergeCells count="7">
    <mergeCell ref="A1:O1"/>
    <mergeCell ref="AD6:AF6"/>
    <mergeCell ref="AD7:AF7"/>
    <mergeCell ref="AD2:AF2"/>
    <mergeCell ref="AD3:AF3"/>
    <mergeCell ref="AD4:AF4"/>
    <mergeCell ref="AD5:AF5"/>
  </mergeCells>
  <hyperlinks>
    <hyperlink ref="AD2:AE2" location="Summary!A1" display="Go To Summary" xr:uid="{00000000-0004-0000-0500-000000000000}"/>
    <hyperlink ref="AD4:AF4" location="Income!A1" display="Imput Income" xr:uid="{00000000-0004-0000-0500-000001000000}"/>
    <hyperlink ref="AD5:AF5" location="'Rent &amp; Bills'!A1" display="Imput Rent &amp; Bills" xr:uid="{00000000-0004-0000-0500-000002000000}"/>
    <hyperlink ref="AD6:AF6" location="'Savings &amp; Tithe'!A1" display="Savings &amp; Giving" xr:uid="{00000000-0004-0000-0500-000003000000}"/>
    <hyperlink ref="AD7:AF7" location="Expenses!A1" display="Expenses " xr:uid="{00000000-0004-0000-0500-000004000000}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18</vt:i4>
      </vt:variant>
    </vt:vector>
  </HeadingPairs>
  <TitlesOfParts>
    <vt:vector size="39" baseType="lpstr">
      <vt:lpstr>Sidebar</vt:lpstr>
      <vt:lpstr>Summary</vt:lpstr>
      <vt:lpstr>2019_Overview</vt:lpstr>
      <vt:lpstr>Income</vt:lpstr>
      <vt:lpstr>PayCheck 1</vt:lpstr>
      <vt:lpstr>Paycheck Tabular</vt:lpstr>
      <vt:lpstr>Savings &amp; Tithe</vt:lpstr>
      <vt:lpstr>Rent &amp; Bills</vt:lpstr>
      <vt:lpstr>Expense Report</vt:lpstr>
      <vt:lpstr>January</vt:lpstr>
      <vt:lpstr>February</vt:lpstr>
      <vt:lpstr>March </vt:lpstr>
      <vt:lpstr>April 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September!expand_transaction_from_arrow_26</vt:lpstr>
      <vt:lpstr>September!expand_transaction_from_arrow_27</vt:lpstr>
      <vt:lpstr>September!expand_transaction_from_arrow_28</vt:lpstr>
      <vt:lpstr>September!expand_transaction_from_arrow_29</vt:lpstr>
      <vt:lpstr>September!expand_transaction_from_arrow_30</vt:lpstr>
      <vt:lpstr>September!expand_transaction_from_arrow_31</vt:lpstr>
      <vt:lpstr>September!expand_transaction_from_arrow_32</vt:lpstr>
      <vt:lpstr>September!expand_transaction_from_arrow_33</vt:lpstr>
      <vt:lpstr>September!expand_transaction_from_arrow_34</vt:lpstr>
      <vt:lpstr>September!expand_transaction_from_description_26</vt:lpstr>
      <vt:lpstr>September!expand_transaction_from_description_27</vt:lpstr>
      <vt:lpstr>September!expand_transaction_from_description_28</vt:lpstr>
      <vt:lpstr>September!expand_transaction_from_description_29</vt:lpstr>
      <vt:lpstr>September!expand_transaction_from_description_30</vt:lpstr>
      <vt:lpstr>September!expand_transaction_from_description_31</vt:lpstr>
      <vt:lpstr>September!expand_transaction_from_description_32</vt:lpstr>
      <vt:lpstr>September!expand_transaction_from_description_33</vt:lpstr>
      <vt:lpstr>September!expand_transaction_from_description_34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Kolins</dc:creator>
  <cp:lastModifiedBy>Michael Kolins</cp:lastModifiedBy>
  <cp:lastPrinted>2018-08-02T14:25:46Z</cp:lastPrinted>
  <dcterms:created xsi:type="dcterms:W3CDTF">2016-11-16T16:43:12Z</dcterms:created>
  <dcterms:modified xsi:type="dcterms:W3CDTF">2021-06-07T03:05:27Z</dcterms:modified>
</cp:coreProperties>
</file>