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stric/Documents/GitHub/AWS-Builder-EKS/"/>
    </mc:Choice>
  </mc:AlternateContent>
  <xr:revisionPtr revIDLastSave="0" documentId="13_ncr:1_{190506EA-EE71-B748-8BB4-D81E2ABD2D01}" xr6:coauthVersionLast="46" xr6:coauthVersionMax="46" xr10:uidLastSave="{00000000-0000-0000-0000-000000000000}"/>
  <bookViews>
    <workbookView xWindow="6600" yWindow="1060" windowWidth="34260" windowHeight="22040" xr2:uid="{5EEDFC2B-18EE-8A46-B39A-959F96F9001C}"/>
  </bookViews>
  <sheets>
    <sheet name="EKS-MN-Fargat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62" i="1" s="1"/>
  <c r="F52" i="1"/>
  <c r="F56" i="1"/>
  <c r="F58" i="1" s="1"/>
  <c r="M25" i="1"/>
  <c r="F7" i="1"/>
  <c r="N15" i="1"/>
  <c r="N16" i="1" s="1"/>
  <c r="H41" i="1"/>
  <c r="F30" i="1"/>
  <c r="F29" i="1"/>
  <c r="F28" i="1"/>
  <c r="F31" i="1" s="1"/>
  <c r="F38" i="1" s="1"/>
  <c r="G15" i="1"/>
  <c r="G16" i="1" s="1"/>
  <c r="F25" i="1" s="1"/>
  <c r="F74" i="1" s="1"/>
  <c r="F76" i="1" s="1"/>
  <c r="F80" i="1" s="1"/>
  <c r="F54" i="1" l="1"/>
  <c r="M26" i="1"/>
  <c r="F50" i="1"/>
  <c r="F64" i="1" s="1"/>
  <c r="F66" i="1" l="1"/>
</calcChain>
</file>

<file path=xl/sharedStrings.xml><?xml version="1.0" encoding="utf-8"?>
<sst xmlns="http://schemas.openxmlformats.org/spreadsheetml/2006/main" count="118" uniqueCount="88">
  <si>
    <t>EKS - max nuber pf pods / node (4 to 737)</t>
  </si>
  <si>
    <t>https://learnk8s.io/kubernetes-node-size</t>
  </si>
  <si>
    <t>In theory K8 supports up to 5k nodes</t>
  </si>
  <si>
    <t>In practice, 500 nodes may be non-trivial</t>
  </si>
  <si>
    <t>https://kubernetes.io/docs/setup/best-practices/cluster-large/#size-of-master-and-master-components</t>
  </si>
  <si>
    <t>Maximum of 100 pods per node</t>
  </si>
  <si>
    <t>No more than 15,000 total pods</t>
  </si>
  <si>
    <t>https://aws.amazon.com/blogs/containers/cost-optimization-for-kubernetes-on-aws/</t>
  </si>
  <si>
    <t># of applications</t>
  </si>
  <si>
    <t># of pods per application</t>
  </si>
  <si>
    <t>HA multiplyer</t>
  </si>
  <si>
    <t>pods</t>
  </si>
  <si>
    <t>Workload</t>
  </si>
  <si>
    <t>Number of Pods per node</t>
  </si>
  <si>
    <t>smaller # is a smaller box</t>
  </si>
  <si>
    <t>Number of nodes (#pods/pod to node ratio)</t>
  </si>
  <si>
    <t>cpu per pod (avg)</t>
  </si>
  <si>
    <t>mem per pod (avg)</t>
  </si>
  <si>
    <t>virtual  core</t>
  </si>
  <si>
    <t># Nodes</t>
  </si>
  <si>
    <t>total cpu (#pods * pod cpu requirement)</t>
  </si>
  <si>
    <t>total mem (#pods * pod mem requirement)</t>
  </si>
  <si>
    <t>GB</t>
  </si>
  <si>
    <t>MB</t>
  </si>
  <si>
    <t>Total number of nodes</t>
  </si>
  <si>
    <t>Instance Type</t>
  </si>
  <si>
    <t>us-east-2</t>
  </si>
  <si>
    <t>On-Demand</t>
  </si>
  <si>
    <t>730 hrs / month</t>
  </si>
  <si>
    <t>Constant usage</t>
  </si>
  <si>
    <t>t2.xlarge</t>
  </si>
  <si>
    <t>per month</t>
  </si>
  <si>
    <t>Storage per pod (avg)</t>
  </si>
  <si>
    <t>Total Per- Node Resource Need</t>
  </si>
  <si>
    <t>Number of pods (see above)</t>
  </si>
  <si>
    <t>Storage type and amount</t>
  </si>
  <si>
    <t>EKS Managed Nodes</t>
  </si>
  <si>
    <t>NO snapshots</t>
  </si>
  <si>
    <t>General Purpose SDD (gp2)</t>
  </si>
  <si>
    <t>snapshot frequency</t>
  </si>
  <si>
    <t>Total</t>
  </si>
  <si>
    <t>Fargate pricing</t>
  </si>
  <si>
    <t># of EKS Clusters</t>
  </si>
  <si>
    <t>price per cluster</t>
  </si>
  <si>
    <t># hours per month</t>
  </si>
  <si>
    <t>$ per hour</t>
  </si>
  <si>
    <t>hrs/month</t>
  </si>
  <si>
    <t>Total Storage - block  (#pods * pod storage requirement)</t>
  </si>
  <si>
    <t>http://fargate-pricing-calculator.site.s3-website-us-east-1.amazonaws.com/</t>
  </si>
  <si>
    <t>https://calculator.aws/#/estimate</t>
  </si>
  <si>
    <t>CloudWatch</t>
  </si>
  <si>
    <t>Fargate workload</t>
  </si>
  <si>
    <t>CPU</t>
  </si>
  <si>
    <t>Ram</t>
  </si>
  <si>
    <t>per month / per pod</t>
  </si>
  <si>
    <t>Total per pod</t>
  </si>
  <si>
    <t>Total (total per pod * #pods)</t>
  </si>
  <si>
    <t>container insights - custom metrics</t>
  </si>
  <si>
    <t># of EC2 Instances</t>
  </si>
  <si>
    <t># of metrics per instance</t>
  </si>
  <si>
    <t>Total # of metrics (metrics/instance * #instances)</t>
  </si>
  <si>
    <t>CloudWatch Metric @$0.30 per custom metric)</t>
  </si>
  <si>
    <t>Total price (price  per metric * # metrics)</t>
  </si>
  <si>
    <t>Managed-Nodes</t>
  </si>
  <si>
    <t>EKS Cluster</t>
  </si>
  <si>
    <t>Total # of metrics (metrics/cluster * #icluster)</t>
  </si>
  <si>
    <t>Number of Nodes</t>
  </si>
  <si>
    <t>Number of metrics per node</t>
  </si>
  <si>
    <t>metrics</t>
  </si>
  <si>
    <t>Totall # of metrics   -managed- nodes</t>
  </si>
  <si>
    <t>https://aws.amazon.com/cloudwatch/pricing/</t>
  </si>
  <si>
    <t>number of pods</t>
  </si>
  <si>
    <t>number of metrics /pod</t>
  </si>
  <si>
    <t>Totall # of metrics = pods</t>
  </si>
  <si>
    <t>number of service names</t>
  </si>
  <si>
    <t>one service name per application</t>
  </si>
  <si>
    <t># of metrics per service</t>
  </si>
  <si>
    <t># of metrices - Services</t>
  </si>
  <si>
    <t>unique namespaces</t>
  </si>
  <si>
    <t>metrics per namespace</t>
  </si>
  <si>
    <t># metrics - namespace</t>
  </si>
  <si>
    <t>Total number of Cloudwatch metrics</t>
  </si>
  <si>
    <t>metrics/month</t>
  </si>
  <si>
    <t>Cloudwatch Logs</t>
  </si>
  <si>
    <t>8.47 gb</t>
  </si>
  <si>
    <t>permonth</t>
  </si>
  <si>
    <t>Total Metrics Cost</t>
  </si>
  <si>
    <t>Manage nodes + virtual Fargate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</si>
</sst>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 applyAlignment="1">
      <alignment horizontal="center"/>
    </xf>
    <xf numFmtId="0" fontId="0" fillId="0" borderId="6" xfId="0" applyBorder="1"/>
    <xf numFmtId="165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0" fontId="0" fillId="0" borderId="8" xfId="0" applyBorder="1"/>
    <xf numFmtId="0" fontId="0" fillId="0" borderId="4" xfId="0" applyBorder="1"/>
    <xf numFmtId="0" fontId="2" fillId="0" borderId="4" xfId="0" applyFont="1" applyBorder="1" applyAlignment="1">
      <alignment horizontal="right"/>
    </xf>
    <xf numFmtId="0" fontId="0" fillId="2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5" xfId="0" applyFont="1" applyBorder="1"/>
    <xf numFmtId="0" fontId="2" fillId="0" borderId="6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applyBorder="1"/>
    <xf numFmtId="165" fontId="2" fillId="0" borderId="7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1" xfId="0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F14B-0124-4B48-A35F-51EF12A015A9}">
  <dimension ref="A1:O80"/>
  <sheetViews>
    <sheetView tabSelected="1" topLeftCell="A35" zoomScale="120" zoomScaleNormal="120" workbookViewId="0">
      <selection activeCell="F49" sqref="F49"/>
    </sheetView>
  </sheetViews>
  <sheetFormatPr baseColWidth="10" defaultRowHeight="16" x14ac:dyDescent="0.2"/>
  <cols>
    <col min="2" max="2" width="36.1640625" customWidth="1"/>
    <col min="3" max="3" width="23.83203125" customWidth="1"/>
    <col min="4" max="4" width="5.1640625" customWidth="1"/>
    <col min="5" max="5" width="46.5" customWidth="1"/>
    <col min="6" max="6" width="11" style="2" customWidth="1"/>
    <col min="7" max="7" width="6.33203125" customWidth="1"/>
    <col min="8" max="8" width="13" customWidth="1"/>
    <col min="9" max="10" width="14.1640625" customWidth="1"/>
    <col min="11" max="11" width="26" customWidth="1"/>
  </cols>
  <sheetData>
    <row r="1" spans="1:15" x14ac:dyDescent="0.2">
      <c r="A1" t="s">
        <v>1</v>
      </c>
    </row>
    <row r="2" spans="1:15" ht="17" thickBot="1" x14ac:dyDescent="0.25">
      <c r="A2" t="s">
        <v>4</v>
      </c>
    </row>
    <row r="3" spans="1:15" ht="21" x14ac:dyDescent="0.25">
      <c r="A3" s="1" t="s">
        <v>7</v>
      </c>
      <c r="E3" s="38" t="s">
        <v>36</v>
      </c>
      <c r="F3" s="6"/>
      <c r="G3" s="7"/>
      <c r="H3" s="8"/>
    </row>
    <row r="4" spans="1:15" x14ac:dyDescent="0.2">
      <c r="E4" s="9" t="s">
        <v>42</v>
      </c>
      <c r="F4" s="10">
        <v>1</v>
      </c>
      <c r="G4" s="11"/>
      <c r="H4" s="12"/>
    </row>
    <row r="5" spans="1:15" x14ac:dyDescent="0.2">
      <c r="B5" t="s">
        <v>2</v>
      </c>
      <c r="E5" s="9" t="s">
        <v>43</v>
      </c>
      <c r="F5" s="13">
        <v>0.1</v>
      </c>
      <c r="G5" s="11" t="s">
        <v>45</v>
      </c>
      <c r="H5" s="12"/>
    </row>
    <row r="6" spans="1:15" x14ac:dyDescent="0.2">
      <c r="B6" t="s">
        <v>3</v>
      </c>
      <c r="E6" s="9" t="s">
        <v>44</v>
      </c>
      <c r="F6" s="10">
        <v>730</v>
      </c>
      <c r="G6" s="11" t="s">
        <v>46</v>
      </c>
      <c r="H6" s="12"/>
    </row>
    <row r="7" spans="1:15" ht="17" thickBot="1" x14ac:dyDescent="0.25">
      <c r="B7" t="s">
        <v>5</v>
      </c>
      <c r="E7" s="14"/>
      <c r="F7" s="15">
        <f>F5*F6</f>
        <v>73</v>
      </c>
      <c r="G7" s="16" t="s">
        <v>31</v>
      </c>
      <c r="H7" s="17"/>
    </row>
    <row r="8" spans="1:15" x14ac:dyDescent="0.2">
      <c r="B8" t="s">
        <v>0</v>
      </c>
      <c r="C8" t="s">
        <v>14</v>
      </c>
    </row>
    <row r="9" spans="1:15" x14ac:dyDescent="0.2">
      <c r="B9" t="s">
        <v>6</v>
      </c>
      <c r="H9" s="1" t="s">
        <v>27</v>
      </c>
      <c r="I9" s="1" t="s">
        <v>29</v>
      </c>
      <c r="J9" s="1"/>
    </row>
    <row r="10" spans="1:15" ht="17" thickBot="1" x14ac:dyDescent="0.25">
      <c r="E10" t="s">
        <v>49</v>
      </c>
      <c r="H10" s="1" t="s">
        <v>26</v>
      </c>
      <c r="I10" s="1" t="s">
        <v>28</v>
      </c>
      <c r="J10" s="1"/>
      <c r="L10" t="s">
        <v>48</v>
      </c>
    </row>
    <row r="11" spans="1:15" ht="21" x14ac:dyDescent="0.25">
      <c r="E11" s="38" t="s">
        <v>36</v>
      </c>
      <c r="F11" s="6"/>
      <c r="G11" s="7"/>
      <c r="H11" s="7"/>
      <c r="I11" s="8"/>
      <c r="J11" s="11"/>
      <c r="K11" s="32"/>
      <c r="L11" s="37" t="s">
        <v>51</v>
      </c>
      <c r="M11" s="7"/>
      <c r="N11" s="7"/>
      <c r="O11" s="8"/>
    </row>
    <row r="12" spans="1:15" x14ac:dyDescent="0.2">
      <c r="E12" s="18"/>
      <c r="F12" s="10"/>
      <c r="G12" s="11"/>
      <c r="H12" s="11"/>
      <c r="I12" s="12"/>
      <c r="J12" s="11"/>
      <c r="K12" s="18"/>
      <c r="L12" s="11"/>
      <c r="M12" s="11"/>
      <c r="N12" s="11"/>
      <c r="O12" s="12"/>
    </row>
    <row r="13" spans="1:15" x14ac:dyDescent="0.2">
      <c r="E13" s="19" t="s">
        <v>12</v>
      </c>
      <c r="F13" s="10"/>
      <c r="G13" s="11"/>
      <c r="H13" s="11"/>
      <c r="I13" s="12"/>
      <c r="J13" s="11"/>
      <c r="K13" s="18"/>
      <c r="L13" s="33" t="s">
        <v>12</v>
      </c>
      <c r="M13" s="10"/>
      <c r="N13" s="11"/>
      <c r="O13" s="12"/>
    </row>
    <row r="14" spans="1:15" x14ac:dyDescent="0.2">
      <c r="E14" s="9" t="s">
        <v>8</v>
      </c>
      <c r="F14" s="20">
        <v>10</v>
      </c>
      <c r="G14" s="11"/>
      <c r="H14" s="11"/>
      <c r="I14" s="12"/>
      <c r="J14" s="11"/>
      <c r="K14" s="18"/>
      <c r="L14" s="34" t="s">
        <v>8</v>
      </c>
      <c r="M14" s="20">
        <v>10</v>
      </c>
      <c r="N14" s="11"/>
      <c r="O14" s="12"/>
    </row>
    <row r="15" spans="1:15" x14ac:dyDescent="0.2">
      <c r="E15" s="9" t="s">
        <v>9</v>
      </c>
      <c r="F15" s="20">
        <v>6</v>
      </c>
      <c r="G15" s="11">
        <f>F15*F14</f>
        <v>60</v>
      </c>
      <c r="H15" s="11" t="s">
        <v>11</v>
      </c>
      <c r="I15" s="12"/>
      <c r="J15" s="11"/>
      <c r="K15" s="18"/>
      <c r="L15" s="34" t="s">
        <v>9</v>
      </c>
      <c r="M15" s="20">
        <v>6</v>
      </c>
      <c r="N15" s="11">
        <f>M15*M14</f>
        <v>60</v>
      </c>
      <c r="O15" s="12" t="s">
        <v>11</v>
      </c>
    </row>
    <row r="16" spans="1:15" x14ac:dyDescent="0.2">
      <c r="E16" s="9" t="s">
        <v>10</v>
      </c>
      <c r="F16" s="20">
        <v>2</v>
      </c>
      <c r="G16" s="11">
        <f>G15*F16</f>
        <v>120</v>
      </c>
      <c r="H16" s="11" t="s">
        <v>11</v>
      </c>
      <c r="I16" s="12"/>
      <c r="J16" s="11"/>
      <c r="K16" s="18"/>
      <c r="L16" s="34" t="s">
        <v>10</v>
      </c>
      <c r="M16" s="20">
        <v>2</v>
      </c>
      <c r="N16" s="11">
        <f>N15*M16</f>
        <v>120</v>
      </c>
      <c r="O16" s="12" t="s">
        <v>11</v>
      </c>
    </row>
    <row r="17" spans="5:15" x14ac:dyDescent="0.2">
      <c r="E17" s="9"/>
      <c r="F17" s="10"/>
      <c r="G17" s="11"/>
      <c r="H17" s="11"/>
      <c r="I17" s="12"/>
      <c r="J17" s="11"/>
      <c r="K17" s="18"/>
      <c r="L17" s="34"/>
      <c r="M17" s="10"/>
      <c r="N17" s="11"/>
      <c r="O17" s="12"/>
    </row>
    <row r="18" spans="5:15" x14ac:dyDescent="0.2">
      <c r="E18" s="9" t="s">
        <v>16</v>
      </c>
      <c r="F18" s="20">
        <v>1</v>
      </c>
      <c r="G18" s="11" t="s">
        <v>18</v>
      </c>
      <c r="H18" s="11"/>
      <c r="I18" s="12"/>
      <c r="J18" s="11"/>
      <c r="K18" s="18"/>
      <c r="L18" s="34" t="s">
        <v>16</v>
      </c>
      <c r="M18" s="20">
        <v>1</v>
      </c>
      <c r="N18" s="11" t="s">
        <v>18</v>
      </c>
      <c r="O18" s="12"/>
    </row>
    <row r="19" spans="5:15" x14ac:dyDescent="0.2">
      <c r="E19" s="9" t="s">
        <v>17</v>
      </c>
      <c r="F19" s="20">
        <v>500</v>
      </c>
      <c r="G19" s="11" t="s">
        <v>23</v>
      </c>
      <c r="H19" s="11"/>
      <c r="I19" s="12"/>
      <c r="J19" s="11"/>
      <c r="K19" s="18"/>
      <c r="L19" s="34" t="s">
        <v>17</v>
      </c>
      <c r="M19" s="20">
        <v>500</v>
      </c>
      <c r="N19" s="11" t="s">
        <v>23</v>
      </c>
      <c r="O19" s="12"/>
    </row>
    <row r="20" spans="5:15" x14ac:dyDescent="0.2">
      <c r="E20" s="9" t="s">
        <v>32</v>
      </c>
      <c r="F20" s="20">
        <v>25</v>
      </c>
      <c r="G20" s="11" t="s">
        <v>22</v>
      </c>
      <c r="H20" s="11"/>
      <c r="I20" s="12"/>
      <c r="J20" s="11"/>
      <c r="K20" s="18"/>
      <c r="L20" s="34" t="s">
        <v>32</v>
      </c>
      <c r="M20" s="20">
        <v>25</v>
      </c>
      <c r="N20" s="11" t="s">
        <v>22</v>
      </c>
      <c r="O20" s="12"/>
    </row>
    <row r="21" spans="5:15" x14ac:dyDescent="0.2">
      <c r="E21" s="9"/>
      <c r="F21" s="10"/>
      <c r="G21" s="11"/>
      <c r="H21" s="11"/>
      <c r="I21" s="12"/>
      <c r="J21" s="11"/>
      <c r="K21" s="18"/>
      <c r="L21" s="11"/>
      <c r="M21" s="11"/>
      <c r="N21" s="11"/>
      <c r="O21" s="12"/>
    </row>
    <row r="22" spans="5:15" x14ac:dyDescent="0.2">
      <c r="E22" s="9"/>
      <c r="F22" s="10"/>
      <c r="G22" s="11"/>
      <c r="H22" s="11"/>
      <c r="I22" s="12"/>
      <c r="J22" s="11"/>
      <c r="K22" s="18"/>
      <c r="L22" s="35" t="s">
        <v>41</v>
      </c>
      <c r="M22" s="13"/>
      <c r="N22" s="11"/>
      <c r="O22" s="12"/>
    </row>
    <row r="23" spans="5:15" x14ac:dyDescent="0.2">
      <c r="E23" s="19" t="s">
        <v>19</v>
      </c>
      <c r="F23" s="10"/>
      <c r="G23" s="11"/>
      <c r="H23" s="11"/>
      <c r="I23" s="12"/>
      <c r="J23" s="11"/>
      <c r="K23" s="18"/>
      <c r="L23" s="35" t="s">
        <v>52</v>
      </c>
      <c r="M23" s="13">
        <v>29.55</v>
      </c>
      <c r="N23" s="11"/>
      <c r="O23" s="12"/>
    </row>
    <row r="24" spans="5:15" x14ac:dyDescent="0.2">
      <c r="E24" s="9" t="s">
        <v>13</v>
      </c>
      <c r="F24" s="20">
        <v>4</v>
      </c>
      <c r="G24" s="11"/>
      <c r="H24" s="11"/>
      <c r="I24" s="12"/>
      <c r="J24" s="11"/>
      <c r="K24" s="18"/>
      <c r="L24" s="35" t="s">
        <v>53</v>
      </c>
      <c r="M24" s="13">
        <v>1.6220000000000001</v>
      </c>
      <c r="N24" s="11"/>
      <c r="O24" s="12"/>
    </row>
    <row r="25" spans="5:15" x14ac:dyDescent="0.2">
      <c r="E25" s="9" t="s">
        <v>15</v>
      </c>
      <c r="F25" s="21">
        <f>G16/F24</f>
        <v>30</v>
      </c>
      <c r="G25" s="11" t="s">
        <v>24</v>
      </c>
      <c r="H25" s="11"/>
      <c r="I25" s="12"/>
      <c r="J25" s="11"/>
      <c r="K25" s="18"/>
      <c r="L25" s="33" t="s">
        <v>55</v>
      </c>
      <c r="M25" s="29">
        <f>M23+M24</f>
        <v>31.172000000000001</v>
      </c>
      <c r="N25" s="11" t="s">
        <v>54</v>
      </c>
      <c r="O25" s="12"/>
    </row>
    <row r="26" spans="5:15" ht="17" thickBot="1" x14ac:dyDescent="0.25">
      <c r="E26" s="18"/>
      <c r="F26" s="10"/>
      <c r="G26" s="11"/>
      <c r="H26" s="11"/>
      <c r="I26" s="12"/>
      <c r="J26" s="11"/>
      <c r="K26" s="14"/>
      <c r="L26" s="36" t="s">
        <v>56</v>
      </c>
      <c r="M26" s="28">
        <f>M25*N16</f>
        <v>3740.64</v>
      </c>
      <c r="N26" s="27"/>
      <c r="O26" s="17"/>
    </row>
    <row r="27" spans="5:15" x14ac:dyDescent="0.2">
      <c r="E27" s="19" t="s">
        <v>33</v>
      </c>
      <c r="F27" s="10"/>
      <c r="G27" s="11"/>
      <c r="H27" s="11"/>
      <c r="I27" s="12"/>
      <c r="J27" s="11"/>
    </row>
    <row r="28" spans="5:15" x14ac:dyDescent="0.2">
      <c r="E28" s="9" t="s">
        <v>34</v>
      </c>
      <c r="F28" s="22">
        <f>F24</f>
        <v>4</v>
      </c>
      <c r="G28" s="11"/>
      <c r="H28" s="11"/>
      <c r="I28" s="12"/>
      <c r="J28" s="11"/>
    </row>
    <row r="29" spans="5:15" x14ac:dyDescent="0.2">
      <c r="E29" s="9" t="s">
        <v>20</v>
      </c>
      <c r="F29" s="22">
        <f>F24*F18</f>
        <v>4</v>
      </c>
      <c r="G29" s="11" t="s">
        <v>18</v>
      </c>
      <c r="H29" s="11"/>
      <c r="I29" s="12"/>
      <c r="J29" s="11"/>
    </row>
    <row r="30" spans="5:15" x14ac:dyDescent="0.2">
      <c r="E30" s="9" t="s">
        <v>21</v>
      </c>
      <c r="F30" s="23">
        <f>F24*F19</f>
        <v>2000</v>
      </c>
      <c r="G30" s="11" t="s">
        <v>23</v>
      </c>
      <c r="H30" s="11"/>
      <c r="I30" s="12"/>
      <c r="J30" s="11"/>
    </row>
    <row r="31" spans="5:15" x14ac:dyDescent="0.2">
      <c r="E31" s="9" t="s">
        <v>47</v>
      </c>
      <c r="F31" s="23">
        <f>F28*F20</f>
        <v>100</v>
      </c>
      <c r="G31" s="11" t="s">
        <v>22</v>
      </c>
      <c r="H31" s="11"/>
      <c r="I31" s="12"/>
      <c r="J31" s="11"/>
    </row>
    <row r="32" spans="5:15" x14ac:dyDescent="0.2">
      <c r="E32" s="9"/>
      <c r="F32" s="23"/>
      <c r="G32" s="11"/>
      <c r="H32" s="11"/>
      <c r="I32" s="12"/>
      <c r="J32" s="11"/>
    </row>
    <row r="33" spans="5:14" x14ac:dyDescent="0.2">
      <c r="E33" s="9"/>
      <c r="F33" s="23"/>
      <c r="G33" s="11"/>
      <c r="H33" s="11"/>
      <c r="I33" s="12"/>
      <c r="J33" s="11"/>
      <c r="K33" s="11"/>
      <c r="L33" s="33"/>
      <c r="M33" s="10"/>
      <c r="N33" s="11"/>
    </row>
    <row r="34" spans="5:14" x14ac:dyDescent="0.2">
      <c r="E34" s="19" t="s">
        <v>25</v>
      </c>
      <c r="F34" s="10"/>
      <c r="G34" s="11"/>
      <c r="H34" s="11"/>
      <c r="I34" s="12"/>
      <c r="J34" s="11"/>
      <c r="K34" s="11"/>
      <c r="L34" s="34"/>
      <c r="M34" s="22"/>
      <c r="N34" s="11"/>
    </row>
    <row r="35" spans="5:14" x14ac:dyDescent="0.2">
      <c r="E35" s="9" t="s">
        <v>30</v>
      </c>
      <c r="F35" s="10"/>
      <c r="G35" s="11"/>
      <c r="H35" s="29">
        <v>4064.64</v>
      </c>
      <c r="I35" s="12" t="s">
        <v>31</v>
      </c>
      <c r="J35" s="11"/>
      <c r="K35" s="11"/>
      <c r="L35" s="34"/>
      <c r="M35" s="22"/>
      <c r="N35" s="11"/>
    </row>
    <row r="36" spans="5:14" x14ac:dyDescent="0.2">
      <c r="E36" s="18"/>
      <c r="F36" s="10"/>
      <c r="G36" s="11"/>
      <c r="H36" s="11"/>
      <c r="I36" s="12"/>
      <c r="J36" s="11"/>
      <c r="K36" s="11"/>
      <c r="L36" s="34"/>
      <c r="M36" s="23"/>
      <c r="N36" s="11"/>
    </row>
    <row r="37" spans="5:14" x14ac:dyDescent="0.2">
      <c r="E37" s="19" t="s">
        <v>35</v>
      </c>
      <c r="F37" s="10"/>
      <c r="G37" s="11"/>
      <c r="H37" s="30"/>
      <c r="I37" s="12"/>
      <c r="J37" s="11"/>
      <c r="K37" s="11"/>
      <c r="L37" s="34"/>
      <c r="M37" s="23"/>
      <c r="N37" s="11"/>
    </row>
    <row r="38" spans="5:14" x14ac:dyDescent="0.2">
      <c r="E38" s="9" t="s">
        <v>38</v>
      </c>
      <c r="F38" s="23">
        <f>F31</f>
        <v>100</v>
      </c>
      <c r="G38" s="11" t="s">
        <v>22</v>
      </c>
      <c r="H38" s="13">
        <v>300</v>
      </c>
      <c r="I38" s="12" t="s">
        <v>31</v>
      </c>
      <c r="J38" s="11"/>
    </row>
    <row r="39" spans="5:14" x14ac:dyDescent="0.2">
      <c r="E39" s="9" t="s">
        <v>39</v>
      </c>
      <c r="F39" s="10">
        <v>0</v>
      </c>
      <c r="G39" s="11"/>
      <c r="H39" s="13">
        <v>0</v>
      </c>
      <c r="I39" s="24" t="s">
        <v>37</v>
      </c>
      <c r="J39" s="31"/>
    </row>
    <row r="40" spans="5:14" x14ac:dyDescent="0.2">
      <c r="E40" s="18"/>
      <c r="F40" s="10"/>
      <c r="G40" s="11"/>
      <c r="H40" s="11"/>
      <c r="I40" s="12"/>
      <c r="J40" s="11"/>
    </row>
    <row r="41" spans="5:14" ht="17" thickBot="1" x14ac:dyDescent="0.25">
      <c r="E41" s="25" t="s">
        <v>40</v>
      </c>
      <c r="F41" s="26"/>
      <c r="G41" s="27"/>
      <c r="H41" s="28">
        <f>H35+H38+H39</f>
        <v>4364.6399999999994</v>
      </c>
      <c r="I41" s="17"/>
      <c r="J41" s="11"/>
    </row>
    <row r="43" spans="5:14" x14ac:dyDescent="0.2">
      <c r="E43" t="s">
        <v>70</v>
      </c>
    </row>
    <row r="44" spans="5:14" ht="21" x14ac:dyDescent="0.25">
      <c r="E44" s="39" t="s">
        <v>50</v>
      </c>
      <c r="F44" s="10"/>
      <c r="G44" s="11"/>
      <c r="H44" s="11"/>
    </row>
    <row r="45" spans="5:14" ht="21" x14ac:dyDescent="0.25">
      <c r="E45" s="40" t="s">
        <v>64</v>
      </c>
    </row>
    <row r="46" spans="5:14" x14ac:dyDescent="0.2">
      <c r="E46" s="34" t="s">
        <v>65</v>
      </c>
      <c r="F46" s="20">
        <v>24</v>
      </c>
      <c r="G46" s="45" t="s">
        <v>68</v>
      </c>
    </row>
    <row r="48" spans="5:14" x14ac:dyDescent="0.2">
      <c r="E48" s="3" t="s">
        <v>66</v>
      </c>
      <c r="F48" s="4">
        <v>60</v>
      </c>
      <c r="G48" t="s">
        <v>87</v>
      </c>
    </row>
    <row r="49" spans="5:7" x14ac:dyDescent="0.2">
      <c r="E49" s="3" t="s">
        <v>67</v>
      </c>
      <c r="F49" s="2">
        <v>8</v>
      </c>
    </row>
    <row r="50" spans="5:7" x14ac:dyDescent="0.2">
      <c r="E50" s="3" t="s">
        <v>69</v>
      </c>
      <c r="F50" s="5">
        <f>F48*F49</f>
        <v>480</v>
      </c>
      <c r="G50" s="45" t="s">
        <v>68</v>
      </c>
    </row>
    <row r="51" spans="5:7" x14ac:dyDescent="0.2">
      <c r="E51" s="3"/>
    </row>
    <row r="52" spans="5:7" x14ac:dyDescent="0.2">
      <c r="E52" s="3" t="s">
        <v>71</v>
      </c>
      <c r="F52" s="2">
        <f>F48*4</f>
        <v>240</v>
      </c>
    </row>
    <row r="53" spans="5:7" x14ac:dyDescent="0.2">
      <c r="E53" s="3" t="s">
        <v>72</v>
      </c>
      <c r="F53" s="2">
        <v>9</v>
      </c>
    </row>
    <row r="54" spans="5:7" x14ac:dyDescent="0.2">
      <c r="E54" s="3" t="s">
        <v>73</v>
      </c>
      <c r="F54" s="5">
        <f>F52*F53</f>
        <v>2160</v>
      </c>
      <c r="G54" s="45" t="s">
        <v>68</v>
      </c>
    </row>
    <row r="55" spans="5:7" x14ac:dyDescent="0.2">
      <c r="E55" s="3"/>
    </row>
    <row r="56" spans="5:7" x14ac:dyDescent="0.2">
      <c r="E56" s="3" t="s">
        <v>74</v>
      </c>
      <c r="F56" s="2">
        <f>F14</f>
        <v>10</v>
      </c>
      <c r="G56" t="s">
        <v>75</v>
      </c>
    </row>
    <row r="57" spans="5:7" x14ac:dyDescent="0.2">
      <c r="E57" s="3" t="s">
        <v>76</v>
      </c>
      <c r="F57" s="2">
        <v>6</v>
      </c>
    </row>
    <row r="58" spans="5:7" x14ac:dyDescent="0.2">
      <c r="E58" s="3" t="s">
        <v>77</v>
      </c>
      <c r="F58" s="5">
        <f>F57*F56</f>
        <v>60</v>
      </c>
      <c r="G58" s="45" t="s">
        <v>68</v>
      </c>
    </row>
    <row r="59" spans="5:7" x14ac:dyDescent="0.2">
      <c r="E59" s="3"/>
    </row>
    <row r="60" spans="5:7" x14ac:dyDescent="0.2">
      <c r="E60" s="41" t="s">
        <v>78</v>
      </c>
      <c r="F60" s="2">
        <f>F48/15</f>
        <v>4</v>
      </c>
    </row>
    <row r="61" spans="5:7" x14ac:dyDescent="0.2">
      <c r="E61" s="41" t="s">
        <v>79</v>
      </c>
      <c r="F61" s="2">
        <v>6</v>
      </c>
    </row>
    <row r="62" spans="5:7" x14ac:dyDescent="0.2">
      <c r="E62" s="41" t="s">
        <v>80</v>
      </c>
      <c r="F62" s="5">
        <f>F60*F61</f>
        <v>24</v>
      </c>
      <c r="G62" s="45" t="s">
        <v>68</v>
      </c>
    </row>
    <row r="63" spans="5:7" x14ac:dyDescent="0.2">
      <c r="E63" s="41"/>
    </row>
    <row r="64" spans="5:7" x14ac:dyDescent="0.2">
      <c r="E64" s="41" t="s">
        <v>81</v>
      </c>
      <c r="F64" s="2">
        <f>F46+F50+F54+F58+F62</f>
        <v>2748</v>
      </c>
      <c r="G64" t="s">
        <v>82</v>
      </c>
    </row>
    <row r="65" spans="5:8" x14ac:dyDescent="0.2">
      <c r="E65" s="34" t="s">
        <v>61</v>
      </c>
      <c r="F65" s="13">
        <v>0.3</v>
      </c>
      <c r="G65" s="11" t="s">
        <v>31</v>
      </c>
    </row>
    <row r="66" spans="5:8" ht="21" x14ac:dyDescent="0.25">
      <c r="E66" s="43" t="s">
        <v>86</v>
      </c>
      <c r="F66" s="44">
        <f>F64*F65</f>
        <v>824.4</v>
      </c>
      <c r="G66" s="30" t="s">
        <v>31</v>
      </c>
    </row>
    <row r="67" spans="5:8" x14ac:dyDescent="0.2">
      <c r="E67" s="41"/>
    </row>
    <row r="68" spans="5:8" x14ac:dyDescent="0.2">
      <c r="E68" s="42" t="s">
        <v>83</v>
      </c>
      <c r="F68" s="2" t="s">
        <v>84</v>
      </c>
      <c r="G68" t="s">
        <v>85</v>
      </c>
    </row>
    <row r="69" spans="5:8" x14ac:dyDescent="0.2">
      <c r="E69" s="41"/>
    </row>
    <row r="70" spans="5:8" x14ac:dyDescent="0.2">
      <c r="E70" s="41"/>
    </row>
    <row r="71" spans="5:8" x14ac:dyDescent="0.2">
      <c r="E71" s="41"/>
    </row>
    <row r="72" spans="5:8" x14ac:dyDescent="0.2">
      <c r="E72" s="41"/>
    </row>
    <row r="73" spans="5:8" ht="21" x14ac:dyDescent="0.25">
      <c r="E73" s="39" t="s">
        <v>63</v>
      </c>
      <c r="F73" s="10"/>
      <c r="G73" s="11"/>
      <c r="H73" s="11"/>
    </row>
    <row r="74" spans="5:8" x14ac:dyDescent="0.2">
      <c r="E74" s="34" t="s">
        <v>58</v>
      </c>
      <c r="F74" s="22">
        <f>F25</f>
        <v>30</v>
      </c>
      <c r="G74" s="11"/>
      <c r="H74" s="31" t="s">
        <v>28</v>
      </c>
    </row>
    <row r="75" spans="5:8" x14ac:dyDescent="0.2">
      <c r="E75" s="34" t="s">
        <v>59</v>
      </c>
      <c r="F75" s="10">
        <v>7</v>
      </c>
      <c r="G75" s="11"/>
      <c r="H75" s="11"/>
    </row>
    <row r="76" spans="5:8" x14ac:dyDescent="0.2">
      <c r="E76" s="34" t="s">
        <v>60</v>
      </c>
      <c r="F76" s="10">
        <f>F74*F75</f>
        <v>210</v>
      </c>
      <c r="G76" s="11"/>
      <c r="H76" s="11"/>
    </row>
    <row r="77" spans="5:8" x14ac:dyDescent="0.2">
      <c r="E77" s="34"/>
      <c r="F77" s="10"/>
      <c r="G77" s="11"/>
      <c r="H77" s="11"/>
    </row>
    <row r="78" spans="5:8" x14ac:dyDescent="0.2">
      <c r="E78" s="33" t="s">
        <v>57</v>
      </c>
      <c r="F78" s="10"/>
      <c r="G78" s="11"/>
      <c r="H78" s="11"/>
    </row>
    <row r="79" spans="5:8" x14ac:dyDescent="0.2">
      <c r="E79" s="34" t="s">
        <v>61</v>
      </c>
      <c r="F79" s="13">
        <v>0.3</v>
      </c>
      <c r="G79" s="11" t="s">
        <v>31</v>
      </c>
      <c r="H79" s="11"/>
    </row>
    <row r="80" spans="5:8" x14ac:dyDescent="0.2">
      <c r="E80" s="34" t="s">
        <v>62</v>
      </c>
      <c r="F80" s="29">
        <f>F76*F79</f>
        <v>63</v>
      </c>
      <c r="G80" s="11" t="s">
        <v>31</v>
      </c>
      <c r="H8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4AC4-ECC2-5949-992A-0F67942F78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EKS-MN-Fargate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Ernst</dc:creator>
  <cp:lastModifiedBy>Richard Ernst</cp:lastModifiedBy>
  <dcterms:created xsi:type="dcterms:W3CDTF">2021-03-03T21:59:18Z</dcterms:created>
  <dcterms:modified xsi:type="dcterms:W3CDTF">2021-03-04T00:26:52Z</dcterms:modified>
</cp:coreProperties>
</file>