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stric/Documents/GitHub/AWS-Builder-EKS/pricing/"/>
    </mc:Choice>
  </mc:AlternateContent>
  <xr:revisionPtr revIDLastSave="0" documentId="8_{E28413DC-7570-F648-B70D-2E15E0D2F153}" xr6:coauthVersionLast="46" xr6:coauthVersionMax="46" xr10:uidLastSave="{00000000-0000-0000-0000-000000000000}"/>
  <bookViews>
    <workbookView xWindow="7240" yWindow="1220" windowWidth="40380" windowHeight="25120" xr2:uid="{5EEDFC2B-18EE-8A46-B39A-959F96F9001C}"/>
  </bookViews>
  <sheets>
    <sheet name="EKS-MN-Farga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H73" i="1"/>
  <c r="O20" i="1"/>
  <c r="O19" i="1"/>
  <c r="O18" i="1"/>
  <c r="O16" i="1"/>
  <c r="O15" i="1"/>
  <c r="O14" i="1"/>
  <c r="H60" i="1"/>
  <c r="H62" i="1" s="1"/>
  <c r="O25" i="1"/>
  <c r="D15" i="1"/>
  <c r="H29" i="1"/>
  <c r="H28" i="1"/>
  <c r="H27" i="1"/>
  <c r="H30" i="1" s="1"/>
  <c r="I15" i="1"/>
  <c r="I16" i="1" s="1"/>
  <c r="H24" i="1" s="1"/>
  <c r="H39" i="1" l="1"/>
  <c r="H40" i="1" s="1"/>
  <c r="H42" i="1" s="1"/>
  <c r="H52" i="1"/>
  <c r="H64" i="1" s="1"/>
  <c r="H66" i="1" s="1"/>
  <c r="H34" i="1"/>
  <c r="H35" i="1" s="1"/>
  <c r="P15" i="1"/>
  <c r="P16" i="1" s="1"/>
  <c r="O26" i="1" s="1"/>
  <c r="H44" i="1" l="1"/>
  <c r="H54" i="1"/>
  <c r="H56" i="1"/>
  <c r="H58" i="1" s="1"/>
  <c r="H67" i="1" l="1"/>
  <c r="H69" i="1" s="1"/>
  <c r="H75" i="1" s="1"/>
</calcChain>
</file>

<file path=xl/sharedStrings.xml><?xml version="1.0" encoding="utf-8"?>
<sst xmlns="http://schemas.openxmlformats.org/spreadsheetml/2006/main" count="123" uniqueCount="94">
  <si>
    <t>EKS - max nuber pf pods / node (4 to 737)</t>
  </si>
  <si>
    <t>https://learnk8s.io/kubernetes-node-size</t>
  </si>
  <si>
    <t>In theory K8 supports up to 5k nodes</t>
  </si>
  <si>
    <t>In practice, 500 nodes may be non-trivial</t>
  </si>
  <si>
    <t>https://kubernetes.io/docs/setup/best-practices/cluster-large/#size-of-master-and-master-components</t>
  </si>
  <si>
    <t>Maximum of 100 pods per node</t>
  </si>
  <si>
    <t>No more than 15,000 total pods</t>
  </si>
  <si>
    <t>https://aws.amazon.com/blogs/containers/cost-optimization-for-kubernetes-on-aws/</t>
  </si>
  <si>
    <t># of applications</t>
  </si>
  <si>
    <t># of pods per application</t>
  </si>
  <si>
    <t>HA multiplyer</t>
  </si>
  <si>
    <t>pods</t>
  </si>
  <si>
    <t>Workload</t>
  </si>
  <si>
    <t>Number of Pods per node</t>
  </si>
  <si>
    <t>smaller # is a smaller box</t>
  </si>
  <si>
    <t>Number of nodes (#pods/pod to node ratio)</t>
  </si>
  <si>
    <t>cpu per pod (avg)</t>
  </si>
  <si>
    <t>mem per pod (avg)</t>
  </si>
  <si>
    <t>virtual  core</t>
  </si>
  <si>
    <t># Nodes</t>
  </si>
  <si>
    <t>total cpu (#pods * pod cpu requirement)</t>
  </si>
  <si>
    <t>total mem (#pods * pod mem requirement)</t>
  </si>
  <si>
    <t>GB</t>
  </si>
  <si>
    <t>MB</t>
  </si>
  <si>
    <t>Total number of nodes</t>
  </si>
  <si>
    <t>Instance Type</t>
  </si>
  <si>
    <t>us-east-2</t>
  </si>
  <si>
    <t>On-Demand</t>
  </si>
  <si>
    <t>730 hrs / month</t>
  </si>
  <si>
    <t>Constant usage</t>
  </si>
  <si>
    <t>t2.xlarge</t>
  </si>
  <si>
    <t>per month</t>
  </si>
  <si>
    <t>Storage per pod (avg)</t>
  </si>
  <si>
    <t>Total Per- Node Resource Need</t>
  </si>
  <si>
    <t>Number of pods (see above)</t>
  </si>
  <si>
    <t>Storage type and amount</t>
  </si>
  <si>
    <t>EKS Managed Nodes</t>
  </si>
  <si>
    <t>NO snapshots</t>
  </si>
  <si>
    <t>snapshot frequency</t>
  </si>
  <si>
    <t>Total</t>
  </si>
  <si>
    <t>Fargate pricing</t>
  </si>
  <si>
    <t># of EKS Clusters</t>
  </si>
  <si>
    <t>price per cluster</t>
  </si>
  <si>
    <t># hours per month</t>
  </si>
  <si>
    <t>$ per hour</t>
  </si>
  <si>
    <t>hrs/month</t>
  </si>
  <si>
    <t>Total Storage - block  (#pods * pod storage requirement)</t>
  </si>
  <si>
    <t>http://fargate-pricing-calculator.site.s3-website-us-east-1.amazonaws.com/</t>
  </si>
  <si>
    <t>https://calculator.aws/#/estimate</t>
  </si>
  <si>
    <t>CloudWatch</t>
  </si>
  <si>
    <t>Fargate workload</t>
  </si>
  <si>
    <t>CPU</t>
  </si>
  <si>
    <t>Ram</t>
  </si>
  <si>
    <t>per month / per pod</t>
  </si>
  <si>
    <t>Total per pod</t>
  </si>
  <si>
    <t>Total (total per pod * #pods)</t>
  </si>
  <si>
    <t>CloudWatch Metric @$0.30 per custom metric)</t>
  </si>
  <si>
    <t>Managed-Nodes</t>
  </si>
  <si>
    <t>EKS Cluster</t>
  </si>
  <si>
    <t>Total # of metrics (metrics/cluster * #icluster)</t>
  </si>
  <si>
    <t>Number of Nodes</t>
  </si>
  <si>
    <t>Number of metrics per node</t>
  </si>
  <si>
    <t>metrics</t>
  </si>
  <si>
    <t>https://aws.amazon.com/cloudwatch/pricing/</t>
  </si>
  <si>
    <t>number of pods</t>
  </si>
  <si>
    <t>number of metrics /pod</t>
  </si>
  <si>
    <t>Totall # of metrics = pods</t>
  </si>
  <si>
    <t>number of service names</t>
  </si>
  <si>
    <t>one service name per application</t>
  </si>
  <si>
    <t># of metrics per service</t>
  </si>
  <si>
    <t># of metrices - Services</t>
  </si>
  <si>
    <t>unique namespaces</t>
  </si>
  <si>
    <t>metrics per namespace</t>
  </si>
  <si>
    <t># metrics - namespace</t>
  </si>
  <si>
    <t>Total number of Cloudwatch metrics</t>
  </si>
  <si>
    <t>metrics/month</t>
  </si>
  <si>
    <t>Cloudwatch Logs</t>
  </si>
  <si>
    <t>Total Metrics Cost</t>
  </si>
  <si>
    <t>Manage nodes + virtual Fargate Nodes</t>
  </si>
  <si>
    <t># of instance</t>
  </si>
  <si>
    <t>Cost</t>
  </si>
  <si>
    <t>ESB Storage price</t>
  </si>
  <si>
    <t>Total ESB Storage price</t>
  </si>
  <si>
    <t>Total Storage Cost</t>
  </si>
  <si>
    <t xml:space="preserve">Amount of storage General Purpose SDD (gp2) </t>
  </si>
  <si>
    <t>per GB per month</t>
  </si>
  <si>
    <t>(per node * # nodes)</t>
  </si>
  <si>
    <t>Total # of metrics   -managed- nodes</t>
  </si>
  <si>
    <t>price per GB</t>
  </si>
  <si>
    <t>Total Log Cost</t>
  </si>
  <si>
    <t>GB per month</t>
  </si>
  <si>
    <t>Total CloudWatch Cost</t>
  </si>
  <si>
    <t>Fargate</t>
  </si>
  <si>
    <t>Total (per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</si>
</sst>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0" xfId="0" applyNumberFormat="1" applyBorder="1" applyAlignment="1">
      <alignment horizontal="center"/>
    </xf>
    <xf numFmtId="0" fontId="0" fillId="0" borderId="6" xfId="0" applyBorder="1"/>
    <xf numFmtId="165" fontId="2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2" fillId="0" borderId="4" xfId="0" applyFont="1" applyBorder="1" applyAlignment="1">
      <alignment horizontal="right"/>
    </xf>
    <xf numFmtId="0" fontId="0" fillId="2" borderId="0" xfId="0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165" fontId="2" fillId="0" borderId="7" xfId="0" applyNumberFormat="1" applyFont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1" xfId="0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1"/>
    <xf numFmtId="0" fontId="2" fillId="0" borderId="8" xfId="0" applyFont="1" applyBorder="1"/>
    <xf numFmtId="0" fontId="0" fillId="0" borderId="0" xfId="0" applyFill="1" applyBorder="1" applyAlignment="1">
      <alignment horizontal="center"/>
    </xf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4" xfId="0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0" fillId="0" borderId="0" xfId="0" applyFill="1" applyBorder="1"/>
    <xf numFmtId="0" fontId="2" fillId="0" borderId="1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165" fontId="5" fillId="0" borderId="7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65" fontId="0" fillId="0" borderId="3" xfId="0" applyNumberFormat="1" applyBorder="1"/>
    <xf numFmtId="0" fontId="6" fillId="0" borderId="4" xfId="0" applyFont="1" applyBorder="1" applyAlignment="1">
      <alignment horizontal="right"/>
    </xf>
    <xf numFmtId="165" fontId="0" fillId="0" borderId="5" xfId="0" applyNumberFormat="1" applyBorder="1"/>
    <xf numFmtId="0" fontId="6" fillId="0" borderId="10" xfId="0" applyFont="1" applyBorder="1" applyAlignment="1">
      <alignment horizontal="right"/>
    </xf>
    <xf numFmtId="165" fontId="0" fillId="0" borderId="11" xfId="0" applyNumberFormat="1" applyBorder="1"/>
    <xf numFmtId="0" fontId="5" fillId="0" borderId="6" xfId="0" applyFont="1" applyBorder="1" applyAlignment="1">
      <alignment horizontal="right"/>
    </xf>
    <xf numFmtId="165" fontId="2" fillId="0" borderId="8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lculator.a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F14B-0124-4B48-A35F-51EF12A015A9}">
  <dimension ref="A1:Q83"/>
  <sheetViews>
    <sheetView tabSelected="1" zoomScale="120" zoomScaleNormal="120" workbookViewId="0">
      <selection activeCell="C30" sqref="C30"/>
    </sheetView>
  </sheetViews>
  <sheetFormatPr baseColWidth="10" defaultRowHeight="16" x14ac:dyDescent="0.2"/>
  <cols>
    <col min="3" max="3" width="24.5" customWidth="1"/>
    <col min="6" max="6" width="5.1640625" customWidth="1"/>
    <col min="7" max="7" width="46.5" customWidth="1"/>
    <col min="8" max="8" width="11" style="2" customWidth="1"/>
    <col min="9" max="9" width="6.33203125" customWidth="1"/>
    <col min="10" max="10" width="13" customWidth="1"/>
    <col min="11" max="11" width="15.83203125" customWidth="1"/>
    <col min="12" max="12" width="8" customWidth="1"/>
    <col min="13" max="13" width="26" customWidth="1"/>
    <col min="15" max="15" width="11" customWidth="1"/>
  </cols>
  <sheetData>
    <row r="1" spans="1:17" x14ac:dyDescent="0.2">
      <c r="A1" t="s">
        <v>1</v>
      </c>
    </row>
    <row r="2" spans="1:17" x14ac:dyDescent="0.2">
      <c r="A2" t="s">
        <v>4</v>
      </c>
    </row>
    <row r="3" spans="1:17" x14ac:dyDescent="0.2">
      <c r="A3" s="1" t="s">
        <v>7</v>
      </c>
    </row>
    <row r="5" spans="1:17" x14ac:dyDescent="0.2">
      <c r="B5" t="s">
        <v>2</v>
      </c>
    </row>
    <row r="6" spans="1:17" x14ac:dyDescent="0.2">
      <c r="B6" t="s">
        <v>3</v>
      </c>
    </row>
    <row r="7" spans="1:17" x14ac:dyDescent="0.2">
      <c r="B7" t="s">
        <v>5</v>
      </c>
    </row>
    <row r="8" spans="1:17" x14ac:dyDescent="0.2">
      <c r="B8" t="s">
        <v>0</v>
      </c>
      <c r="C8" t="s">
        <v>14</v>
      </c>
    </row>
    <row r="9" spans="1:17" x14ac:dyDescent="0.2">
      <c r="B9" t="s">
        <v>6</v>
      </c>
      <c r="L9" s="1"/>
    </row>
    <row r="10" spans="1:17" ht="17" thickBot="1" x14ac:dyDescent="0.25">
      <c r="G10" s="34" t="s">
        <v>48</v>
      </c>
      <c r="L10" s="1"/>
      <c r="M10" t="s">
        <v>47</v>
      </c>
    </row>
    <row r="11" spans="1:17" ht="21" x14ac:dyDescent="0.25">
      <c r="C11" s="32" t="s">
        <v>36</v>
      </c>
      <c r="D11" s="3"/>
      <c r="E11" s="5"/>
      <c r="G11" s="32" t="s">
        <v>36</v>
      </c>
      <c r="H11" s="3"/>
      <c r="I11" s="4"/>
      <c r="J11" s="38" t="s">
        <v>27</v>
      </c>
      <c r="K11" s="39" t="s">
        <v>29</v>
      </c>
      <c r="L11" s="8"/>
      <c r="M11" s="26"/>
      <c r="N11" s="31" t="s">
        <v>50</v>
      </c>
      <c r="O11" s="4"/>
      <c r="P11" s="4"/>
      <c r="Q11" s="5"/>
    </row>
    <row r="12" spans="1:17" x14ac:dyDescent="0.2">
      <c r="C12" s="6" t="s">
        <v>41</v>
      </c>
      <c r="D12" s="7">
        <v>1</v>
      </c>
      <c r="E12" s="9"/>
      <c r="G12" s="14"/>
      <c r="H12" s="7"/>
      <c r="I12" s="8"/>
      <c r="J12" s="37" t="s">
        <v>26</v>
      </c>
      <c r="K12" s="40" t="s">
        <v>28</v>
      </c>
      <c r="L12" s="8"/>
      <c r="M12" s="14"/>
      <c r="N12" s="8"/>
      <c r="O12" s="8"/>
      <c r="P12" s="8"/>
      <c r="Q12" s="9"/>
    </row>
    <row r="13" spans="1:17" x14ac:dyDescent="0.2">
      <c r="C13" s="6" t="s">
        <v>42</v>
      </c>
      <c r="D13" s="10">
        <v>0.1</v>
      </c>
      <c r="E13" s="9" t="s">
        <v>44</v>
      </c>
      <c r="G13" s="15" t="s">
        <v>12</v>
      </c>
      <c r="H13" s="7"/>
      <c r="I13" s="8"/>
      <c r="J13" s="8"/>
      <c r="K13" s="9"/>
      <c r="L13" s="8"/>
      <c r="M13" s="14"/>
      <c r="N13" s="27" t="s">
        <v>12</v>
      </c>
      <c r="O13" s="7"/>
      <c r="P13" s="8"/>
      <c r="Q13" s="9"/>
    </row>
    <row r="14" spans="1:17" x14ac:dyDescent="0.2">
      <c r="C14" s="6" t="s">
        <v>43</v>
      </c>
      <c r="D14" s="7">
        <v>730</v>
      </c>
      <c r="E14" s="9" t="s">
        <v>45</v>
      </c>
      <c r="G14" s="6" t="s">
        <v>8</v>
      </c>
      <c r="H14" s="16">
        <v>5</v>
      </c>
      <c r="I14" s="8"/>
      <c r="J14" s="8"/>
      <c r="K14" s="9"/>
      <c r="L14" s="8"/>
      <c r="M14" s="14"/>
      <c r="N14" s="28" t="s">
        <v>8</v>
      </c>
      <c r="O14" s="36">
        <f>H14</f>
        <v>5</v>
      </c>
      <c r="P14" s="8"/>
      <c r="Q14" s="9"/>
    </row>
    <row r="15" spans="1:17" ht="17" thickBot="1" x14ac:dyDescent="0.25">
      <c r="C15" s="11"/>
      <c r="D15" s="12">
        <f>D13*D14</f>
        <v>73</v>
      </c>
      <c r="E15" s="35" t="s">
        <v>31</v>
      </c>
      <c r="G15" s="6" t="s">
        <v>9</v>
      </c>
      <c r="H15" s="16">
        <v>6</v>
      </c>
      <c r="I15" s="8">
        <f>H15*H14</f>
        <v>30</v>
      </c>
      <c r="J15" s="8" t="s">
        <v>11</v>
      </c>
      <c r="K15" s="9"/>
      <c r="L15" s="8"/>
      <c r="M15" s="14"/>
      <c r="N15" s="28" t="s">
        <v>9</v>
      </c>
      <c r="O15" s="36">
        <f>H15</f>
        <v>6</v>
      </c>
      <c r="P15" s="8">
        <f>O15*O14</f>
        <v>30</v>
      </c>
      <c r="Q15" s="9" t="s">
        <v>11</v>
      </c>
    </row>
    <row r="16" spans="1:17" x14ac:dyDescent="0.2">
      <c r="D16" s="2"/>
      <c r="G16" s="6" t="s">
        <v>10</v>
      </c>
      <c r="H16" s="16">
        <v>2</v>
      </c>
      <c r="I16" s="8">
        <f>I15*H16</f>
        <v>60</v>
      </c>
      <c r="J16" s="8" t="s">
        <v>11</v>
      </c>
      <c r="K16" s="9"/>
      <c r="L16" s="8"/>
      <c r="M16" s="14"/>
      <c r="N16" s="28" t="s">
        <v>10</v>
      </c>
      <c r="O16" s="36">
        <f>H16</f>
        <v>2</v>
      </c>
      <c r="P16" s="8">
        <f>P15*O16</f>
        <v>60</v>
      </c>
      <c r="Q16" s="9" t="s">
        <v>11</v>
      </c>
    </row>
    <row r="17" spans="3:17" ht="17" thickBot="1" x14ac:dyDescent="0.25">
      <c r="G17" s="6"/>
      <c r="H17" s="7"/>
      <c r="I17" s="8"/>
      <c r="J17" s="8"/>
      <c r="K17" s="9"/>
      <c r="L17" s="8"/>
      <c r="M17" s="14"/>
      <c r="N17" s="28"/>
      <c r="O17" s="36"/>
      <c r="P17" s="8"/>
      <c r="Q17" s="9"/>
    </row>
    <row r="18" spans="3:17" ht="19" x14ac:dyDescent="0.25">
      <c r="C18" s="54" t="s">
        <v>58</v>
      </c>
      <c r="D18" s="55">
        <f>D15</f>
        <v>73</v>
      </c>
      <c r="G18" s="6" t="s">
        <v>16</v>
      </c>
      <c r="H18" s="16">
        <v>1</v>
      </c>
      <c r="I18" s="8" t="s">
        <v>18</v>
      </c>
      <c r="J18" s="8"/>
      <c r="K18" s="9"/>
      <c r="L18" s="8"/>
      <c r="M18" s="14"/>
      <c r="N18" s="28" t="s">
        <v>16</v>
      </c>
      <c r="O18" s="36">
        <f>H18</f>
        <v>1</v>
      </c>
      <c r="P18" s="8" t="s">
        <v>18</v>
      </c>
      <c r="Q18" s="9"/>
    </row>
    <row r="19" spans="3:17" ht="19" x14ac:dyDescent="0.25">
      <c r="C19" s="56" t="s">
        <v>57</v>
      </c>
      <c r="D19" s="57">
        <f>H44</f>
        <v>2182.3500000000004</v>
      </c>
      <c r="G19" s="6" t="s">
        <v>17</v>
      </c>
      <c r="H19" s="16">
        <v>500</v>
      </c>
      <c r="I19" s="8" t="s">
        <v>23</v>
      </c>
      <c r="J19" s="8"/>
      <c r="K19" s="9"/>
      <c r="L19" s="8"/>
      <c r="M19" s="14"/>
      <c r="N19" s="28" t="s">
        <v>17</v>
      </c>
      <c r="O19" s="36">
        <f>H19</f>
        <v>500</v>
      </c>
      <c r="P19" s="8" t="s">
        <v>23</v>
      </c>
      <c r="Q19" s="9"/>
    </row>
    <row r="20" spans="3:17" ht="19" x14ac:dyDescent="0.25">
      <c r="C20" s="56" t="s">
        <v>92</v>
      </c>
      <c r="D20" s="57">
        <f>O26</f>
        <v>1870.32</v>
      </c>
      <c r="G20" s="6" t="s">
        <v>32</v>
      </c>
      <c r="H20" s="16">
        <v>25</v>
      </c>
      <c r="I20" s="8" t="s">
        <v>22</v>
      </c>
      <c r="J20" s="8"/>
      <c r="K20" s="9"/>
      <c r="L20" s="8"/>
      <c r="M20" s="14"/>
      <c r="N20" s="28" t="s">
        <v>32</v>
      </c>
      <c r="O20" s="36">
        <f>H20</f>
        <v>25</v>
      </c>
      <c r="P20" s="8" t="s">
        <v>22</v>
      </c>
      <c r="Q20" s="9"/>
    </row>
    <row r="21" spans="3:17" ht="19" x14ac:dyDescent="0.25">
      <c r="C21" s="58" t="s">
        <v>49</v>
      </c>
      <c r="D21" s="59">
        <f>H75</f>
        <v>420.03500000000003</v>
      </c>
      <c r="G21" s="6"/>
      <c r="H21" s="7"/>
      <c r="I21" s="8"/>
      <c r="J21" s="8"/>
      <c r="K21" s="9"/>
      <c r="L21" s="8"/>
      <c r="M21" s="14"/>
      <c r="N21" s="8"/>
      <c r="O21" s="8"/>
      <c r="P21" s="8"/>
      <c r="Q21" s="9"/>
    </row>
    <row r="22" spans="3:17" ht="20" thickBot="1" x14ac:dyDescent="0.3">
      <c r="C22" s="60" t="s">
        <v>93</v>
      </c>
      <c r="D22" s="61">
        <f>SUM(D18:D21)</f>
        <v>4545.7049999999999</v>
      </c>
      <c r="G22" s="15" t="s">
        <v>19</v>
      </c>
      <c r="H22" s="7"/>
      <c r="I22" s="8"/>
      <c r="J22" s="8"/>
      <c r="K22" s="9"/>
      <c r="L22" s="8"/>
      <c r="M22" s="14"/>
      <c r="N22" s="29" t="s">
        <v>40</v>
      </c>
      <c r="O22" s="10"/>
      <c r="P22" s="8"/>
      <c r="Q22" s="9"/>
    </row>
    <row r="23" spans="3:17" x14ac:dyDescent="0.2">
      <c r="G23" s="6" t="s">
        <v>13</v>
      </c>
      <c r="H23" s="16">
        <v>4</v>
      </c>
      <c r="I23" s="8"/>
      <c r="J23" s="8"/>
      <c r="K23" s="9"/>
      <c r="L23" s="8"/>
      <c r="M23" s="14"/>
      <c r="N23" s="29" t="s">
        <v>51</v>
      </c>
      <c r="O23" s="10">
        <v>29.55</v>
      </c>
      <c r="P23" s="8"/>
      <c r="Q23" s="9"/>
    </row>
    <row r="24" spans="3:17" x14ac:dyDescent="0.2">
      <c r="G24" s="6" t="s">
        <v>15</v>
      </c>
      <c r="H24" s="17">
        <f>I16/H23</f>
        <v>15</v>
      </c>
      <c r="I24" s="8" t="s">
        <v>24</v>
      </c>
      <c r="J24" s="8"/>
      <c r="K24" s="9"/>
      <c r="L24" s="8"/>
      <c r="M24" s="14"/>
      <c r="N24" s="29" t="s">
        <v>52</v>
      </c>
      <c r="O24" s="10">
        <v>1.6220000000000001</v>
      </c>
      <c r="P24" s="8"/>
      <c r="Q24" s="9"/>
    </row>
    <row r="25" spans="3:17" x14ac:dyDescent="0.2">
      <c r="G25" s="14"/>
      <c r="H25" s="7"/>
      <c r="I25" s="8"/>
      <c r="J25" s="8"/>
      <c r="K25" s="9"/>
      <c r="L25" s="8"/>
      <c r="M25" s="14"/>
      <c r="N25" s="27" t="s">
        <v>54</v>
      </c>
      <c r="O25" s="23">
        <f>O23+O24</f>
        <v>31.172000000000001</v>
      </c>
      <c r="P25" s="8" t="s">
        <v>53</v>
      </c>
      <c r="Q25" s="9"/>
    </row>
    <row r="26" spans="3:17" ht="17" thickBot="1" x14ac:dyDescent="0.25">
      <c r="G26" s="15" t="s">
        <v>33</v>
      </c>
      <c r="H26" s="7"/>
      <c r="I26" s="8"/>
      <c r="J26" s="8"/>
      <c r="K26" s="9"/>
      <c r="L26" s="8"/>
      <c r="M26" s="11"/>
      <c r="N26" s="30" t="s">
        <v>55</v>
      </c>
      <c r="O26" s="22">
        <f>O25*P16</f>
        <v>1870.32</v>
      </c>
      <c r="P26" s="21"/>
      <c r="Q26" s="13"/>
    </row>
    <row r="27" spans="3:17" x14ac:dyDescent="0.2">
      <c r="G27" s="6" t="s">
        <v>34</v>
      </c>
      <c r="H27" s="18">
        <f>H23</f>
        <v>4</v>
      </c>
      <c r="I27" s="8"/>
      <c r="J27" s="8"/>
      <c r="K27" s="9"/>
      <c r="L27" s="8"/>
    </row>
    <row r="28" spans="3:17" x14ac:dyDescent="0.2">
      <c r="G28" s="6" t="s">
        <v>20</v>
      </c>
      <c r="H28" s="18">
        <f>H23*H18</f>
        <v>4</v>
      </c>
      <c r="I28" s="8" t="s">
        <v>18</v>
      </c>
      <c r="J28" s="8"/>
      <c r="K28" s="9"/>
      <c r="L28" s="8"/>
    </row>
    <row r="29" spans="3:17" x14ac:dyDescent="0.2">
      <c r="G29" s="6" t="s">
        <v>21</v>
      </c>
      <c r="H29" s="19">
        <f>H23*H19</f>
        <v>2000</v>
      </c>
      <c r="I29" s="8" t="s">
        <v>23</v>
      </c>
      <c r="J29" s="8"/>
      <c r="K29" s="9"/>
      <c r="L29" s="8"/>
    </row>
    <row r="30" spans="3:17" x14ac:dyDescent="0.2">
      <c r="G30" s="6" t="s">
        <v>46</v>
      </c>
      <c r="H30" s="19">
        <f>H27*H20</f>
        <v>100</v>
      </c>
      <c r="I30" s="8" t="s">
        <v>22</v>
      </c>
      <c r="J30" s="8"/>
      <c r="K30" s="9"/>
      <c r="L30" s="8"/>
    </row>
    <row r="31" spans="3:17" x14ac:dyDescent="0.2">
      <c r="G31" s="14"/>
      <c r="H31" s="7"/>
      <c r="I31" s="8"/>
      <c r="J31" s="8"/>
      <c r="K31" s="9"/>
      <c r="L31" s="8"/>
    </row>
    <row r="32" spans="3:17" x14ac:dyDescent="0.2">
      <c r="G32" s="15" t="s">
        <v>25</v>
      </c>
      <c r="H32" s="7"/>
      <c r="I32" s="8"/>
      <c r="J32" s="8"/>
      <c r="K32" s="9"/>
      <c r="L32" s="8"/>
    </row>
    <row r="33" spans="7:16" x14ac:dyDescent="0.2">
      <c r="G33" s="6" t="s">
        <v>30</v>
      </c>
      <c r="H33" s="10">
        <v>135.49</v>
      </c>
      <c r="I33" s="8"/>
      <c r="J33" s="8"/>
      <c r="K33" s="9"/>
      <c r="L33" s="8"/>
      <c r="M33" s="8"/>
      <c r="N33" s="27"/>
      <c r="O33" s="7"/>
      <c r="P33" s="8"/>
    </row>
    <row r="34" spans="7:16" x14ac:dyDescent="0.2">
      <c r="G34" s="41" t="s">
        <v>79</v>
      </c>
      <c r="H34" s="18">
        <f>H24</f>
        <v>15</v>
      </c>
      <c r="I34" s="8"/>
      <c r="J34" s="8"/>
      <c r="K34" s="9"/>
      <c r="L34" s="8"/>
      <c r="M34" s="8"/>
      <c r="N34" s="28"/>
      <c r="O34" s="18"/>
      <c r="P34" s="8"/>
    </row>
    <row r="35" spans="7:16" x14ac:dyDescent="0.2">
      <c r="G35" s="41" t="s">
        <v>80</v>
      </c>
      <c r="H35" s="23">
        <f>H34*H33</f>
        <v>2032.3500000000001</v>
      </c>
      <c r="I35" s="8"/>
      <c r="J35" s="23"/>
      <c r="K35" s="9"/>
      <c r="L35" s="8"/>
      <c r="M35" s="8"/>
      <c r="N35" s="28"/>
      <c r="O35" s="18"/>
      <c r="P35" s="8"/>
    </row>
    <row r="36" spans="7:16" x14ac:dyDescent="0.2">
      <c r="G36" s="14"/>
      <c r="H36" s="7"/>
      <c r="I36" s="8"/>
      <c r="J36" s="8"/>
      <c r="K36" s="9"/>
      <c r="L36" s="8"/>
      <c r="M36" s="8"/>
      <c r="N36" s="28"/>
      <c r="O36" s="19"/>
      <c r="P36" s="8"/>
    </row>
    <row r="37" spans="7:16" x14ac:dyDescent="0.2">
      <c r="G37" s="15" t="s">
        <v>35</v>
      </c>
      <c r="H37" s="7"/>
      <c r="I37" s="8"/>
      <c r="J37" s="24"/>
      <c r="K37" s="9"/>
      <c r="L37" s="8"/>
      <c r="M37" s="8"/>
      <c r="N37" s="28"/>
      <c r="O37" s="19"/>
      <c r="P37" s="8"/>
    </row>
    <row r="38" spans="7:16" x14ac:dyDescent="0.2">
      <c r="G38" s="42" t="s">
        <v>81</v>
      </c>
      <c r="H38" s="10">
        <v>0.1</v>
      </c>
      <c r="I38" s="8" t="s">
        <v>85</v>
      </c>
      <c r="J38" s="24"/>
      <c r="K38" s="9"/>
      <c r="L38" s="8"/>
      <c r="M38" s="8"/>
      <c r="N38" s="28"/>
      <c r="O38" s="19"/>
      <c r="P38" s="8"/>
    </row>
    <row r="39" spans="7:16" x14ac:dyDescent="0.2">
      <c r="G39" s="6" t="s">
        <v>84</v>
      </c>
      <c r="H39" s="19">
        <f>H30*H24</f>
        <v>1500</v>
      </c>
      <c r="I39" s="8" t="s">
        <v>22</v>
      </c>
      <c r="J39" s="8" t="s">
        <v>86</v>
      </c>
      <c r="K39" s="9"/>
      <c r="L39" s="8"/>
      <c r="M39" s="8"/>
      <c r="N39" s="28"/>
      <c r="O39" s="19"/>
      <c r="P39" s="8"/>
    </row>
    <row r="40" spans="7:16" x14ac:dyDescent="0.2">
      <c r="G40" s="42" t="s">
        <v>82</v>
      </c>
      <c r="H40" s="10">
        <f>H38*H39</f>
        <v>150</v>
      </c>
      <c r="I40" s="8" t="s">
        <v>31</v>
      </c>
      <c r="J40" s="10"/>
      <c r="K40" s="9"/>
      <c r="L40" s="8"/>
    </row>
    <row r="41" spans="7:16" x14ac:dyDescent="0.2">
      <c r="G41" s="6" t="s">
        <v>38</v>
      </c>
      <c r="H41" s="10">
        <v>0</v>
      </c>
      <c r="I41" s="37" t="s">
        <v>37</v>
      </c>
      <c r="J41" s="10"/>
      <c r="K41" s="9"/>
      <c r="L41" s="25"/>
    </row>
    <row r="42" spans="7:16" x14ac:dyDescent="0.2">
      <c r="G42" s="41" t="s">
        <v>83</v>
      </c>
      <c r="H42" s="23">
        <f>H41+H40</f>
        <v>150</v>
      </c>
      <c r="I42" s="8"/>
      <c r="J42" s="8"/>
      <c r="K42" s="9"/>
      <c r="L42" s="8"/>
    </row>
    <row r="43" spans="7:16" x14ac:dyDescent="0.2">
      <c r="G43" s="14"/>
      <c r="H43" s="7"/>
      <c r="I43" s="8"/>
      <c r="J43" s="8"/>
      <c r="K43" s="9"/>
      <c r="L43" s="8"/>
    </row>
    <row r="44" spans="7:16" ht="17" thickBot="1" x14ac:dyDescent="0.25">
      <c r="G44" s="20" t="s">
        <v>39</v>
      </c>
      <c r="H44" s="22">
        <f>H35+H42</f>
        <v>2182.3500000000004</v>
      </c>
      <c r="I44" s="21"/>
      <c r="J44" s="21"/>
      <c r="K44" s="13"/>
    </row>
    <row r="47" spans="7:16" ht="17" thickBot="1" x14ac:dyDescent="0.25">
      <c r="G47" t="s">
        <v>63</v>
      </c>
    </row>
    <row r="48" spans="7:16" ht="21" x14ac:dyDescent="0.25">
      <c r="G48" s="32" t="s">
        <v>49</v>
      </c>
      <c r="H48" s="3"/>
      <c r="I48" s="4"/>
      <c r="J48" s="4"/>
      <c r="K48" s="5"/>
    </row>
    <row r="49" spans="7:11" ht="21" x14ac:dyDescent="0.25">
      <c r="G49" s="46" t="s">
        <v>58</v>
      </c>
      <c r="H49" s="7"/>
      <c r="I49" s="8"/>
      <c r="J49" s="8"/>
      <c r="K49" s="9"/>
    </row>
    <row r="50" spans="7:11" x14ac:dyDescent="0.2">
      <c r="G50" s="15" t="s">
        <v>59</v>
      </c>
      <c r="H50" s="43">
        <v>24</v>
      </c>
      <c r="I50" s="47" t="s">
        <v>62</v>
      </c>
      <c r="J50" s="8"/>
      <c r="K50" s="9"/>
    </row>
    <row r="51" spans="7:11" x14ac:dyDescent="0.2">
      <c r="G51" s="14"/>
      <c r="H51" s="7"/>
      <c r="I51" s="8"/>
      <c r="J51" s="8"/>
      <c r="K51" s="9"/>
    </row>
    <row r="52" spans="7:11" x14ac:dyDescent="0.2">
      <c r="G52" s="6" t="s">
        <v>60</v>
      </c>
      <c r="H52" s="18">
        <f>H24*2</f>
        <v>30</v>
      </c>
      <c r="I52" s="8" t="s">
        <v>78</v>
      </c>
      <c r="J52" s="8"/>
      <c r="K52" s="9"/>
    </row>
    <row r="53" spans="7:11" x14ac:dyDescent="0.2">
      <c r="G53" s="6" t="s">
        <v>61</v>
      </c>
      <c r="H53" s="7">
        <v>8</v>
      </c>
      <c r="I53" s="8"/>
      <c r="J53" s="8"/>
      <c r="K53" s="9"/>
    </row>
    <row r="54" spans="7:11" x14ac:dyDescent="0.2">
      <c r="G54" s="15" t="s">
        <v>87</v>
      </c>
      <c r="H54" s="43">
        <f>H52*H53</f>
        <v>240</v>
      </c>
      <c r="I54" s="47" t="s">
        <v>62</v>
      </c>
      <c r="J54" s="8"/>
      <c r="K54" s="9"/>
    </row>
    <row r="55" spans="7:11" x14ac:dyDescent="0.2">
      <c r="G55" s="6"/>
      <c r="H55" s="7"/>
      <c r="I55" s="8"/>
      <c r="J55" s="8"/>
      <c r="K55" s="9"/>
    </row>
    <row r="56" spans="7:11" x14ac:dyDescent="0.2">
      <c r="G56" s="6" t="s">
        <v>64</v>
      </c>
      <c r="H56" s="7">
        <f>H52*4</f>
        <v>120</v>
      </c>
      <c r="I56" s="8"/>
      <c r="J56" s="8"/>
      <c r="K56" s="9"/>
    </row>
    <row r="57" spans="7:11" x14ac:dyDescent="0.2">
      <c r="G57" s="6" t="s">
        <v>65</v>
      </c>
      <c r="H57" s="7">
        <v>9</v>
      </c>
      <c r="I57" s="8"/>
      <c r="J57" s="8"/>
      <c r="K57" s="9"/>
    </row>
    <row r="58" spans="7:11" x14ac:dyDescent="0.2">
      <c r="G58" s="15" t="s">
        <v>66</v>
      </c>
      <c r="H58" s="43">
        <f>H56*H57</f>
        <v>1080</v>
      </c>
      <c r="I58" s="47" t="s">
        <v>62</v>
      </c>
      <c r="J58" s="8"/>
      <c r="K58" s="9"/>
    </row>
    <row r="59" spans="7:11" x14ac:dyDescent="0.2">
      <c r="G59" s="6"/>
      <c r="H59" s="7"/>
      <c r="I59" s="8"/>
      <c r="J59" s="8"/>
      <c r="K59" s="9"/>
    </row>
    <row r="60" spans="7:11" x14ac:dyDescent="0.2">
      <c r="G60" s="6" t="s">
        <v>67</v>
      </c>
      <c r="H60" s="7">
        <f>H14</f>
        <v>5</v>
      </c>
      <c r="I60" s="8" t="s">
        <v>68</v>
      </c>
      <c r="J60" s="8"/>
      <c r="K60" s="9"/>
    </row>
    <row r="61" spans="7:11" x14ac:dyDescent="0.2">
      <c r="G61" s="6" t="s">
        <v>69</v>
      </c>
      <c r="H61" s="7">
        <v>6</v>
      </c>
      <c r="I61" s="8"/>
      <c r="J61" s="8"/>
      <c r="K61" s="9"/>
    </row>
    <row r="62" spans="7:11" x14ac:dyDescent="0.2">
      <c r="G62" s="15" t="s">
        <v>70</v>
      </c>
      <c r="H62" s="43">
        <f>H61*H60</f>
        <v>30</v>
      </c>
      <c r="I62" s="47" t="s">
        <v>62</v>
      </c>
      <c r="J62" s="8"/>
      <c r="K62" s="9"/>
    </row>
    <row r="63" spans="7:11" x14ac:dyDescent="0.2">
      <c r="G63" s="6"/>
      <c r="H63" s="7"/>
      <c r="I63" s="8"/>
      <c r="J63" s="8"/>
      <c r="K63" s="9"/>
    </row>
    <row r="64" spans="7:11" x14ac:dyDescent="0.2">
      <c r="G64" s="41" t="s">
        <v>71</v>
      </c>
      <c r="H64" s="7">
        <f>H52/15</f>
        <v>2</v>
      </c>
      <c r="I64" s="8"/>
      <c r="J64" s="8"/>
      <c r="K64" s="9"/>
    </row>
    <row r="65" spans="7:11" x14ac:dyDescent="0.2">
      <c r="G65" s="41" t="s">
        <v>72</v>
      </c>
      <c r="H65" s="7">
        <v>6</v>
      </c>
      <c r="I65" s="8"/>
      <c r="J65" s="8"/>
      <c r="K65" s="9"/>
    </row>
    <row r="66" spans="7:11" x14ac:dyDescent="0.2">
      <c r="G66" s="48" t="s">
        <v>73</v>
      </c>
      <c r="H66" s="44">
        <f>H64*H65</f>
        <v>12</v>
      </c>
      <c r="I66" s="47" t="s">
        <v>62</v>
      </c>
      <c r="J66" s="8"/>
      <c r="K66" s="9"/>
    </row>
    <row r="67" spans="7:11" x14ac:dyDescent="0.2">
      <c r="G67" s="49" t="s">
        <v>74</v>
      </c>
      <c r="H67" s="50">
        <f>H50+H54+H58+H62+H66</f>
        <v>1386</v>
      </c>
      <c r="I67" s="8" t="s">
        <v>75</v>
      </c>
      <c r="J67" s="8"/>
      <c r="K67" s="9"/>
    </row>
    <row r="68" spans="7:11" x14ac:dyDescent="0.2">
      <c r="G68" s="6" t="s">
        <v>56</v>
      </c>
      <c r="H68" s="10">
        <v>0.3</v>
      </c>
      <c r="I68" s="8" t="s">
        <v>31</v>
      </c>
      <c r="J68" s="8"/>
      <c r="K68" s="9"/>
    </row>
    <row r="69" spans="7:11" x14ac:dyDescent="0.2">
      <c r="G69" s="49" t="s">
        <v>77</v>
      </c>
      <c r="H69" s="23">
        <f>H67*H68</f>
        <v>415.8</v>
      </c>
      <c r="I69" s="24" t="s">
        <v>31</v>
      </c>
      <c r="J69" s="8"/>
      <c r="K69" s="9"/>
    </row>
    <row r="70" spans="7:11" x14ac:dyDescent="0.2">
      <c r="G70" s="41"/>
      <c r="H70" s="7"/>
      <c r="I70" s="8"/>
      <c r="J70" s="8"/>
      <c r="K70" s="9"/>
    </row>
    <row r="71" spans="7:11" x14ac:dyDescent="0.2">
      <c r="G71" s="49" t="s">
        <v>76</v>
      </c>
      <c r="H71" s="7">
        <v>8.4700000000000006</v>
      </c>
      <c r="I71" s="8" t="s">
        <v>90</v>
      </c>
      <c r="J71" s="8"/>
      <c r="K71" s="9"/>
    </row>
    <row r="72" spans="7:11" x14ac:dyDescent="0.2">
      <c r="G72" s="51" t="s">
        <v>88</v>
      </c>
      <c r="H72" s="45">
        <v>0.5</v>
      </c>
      <c r="I72" s="8"/>
      <c r="J72" s="8"/>
      <c r="K72" s="9"/>
    </row>
    <row r="73" spans="7:11" x14ac:dyDescent="0.2">
      <c r="G73" s="49" t="s">
        <v>89</v>
      </c>
      <c r="H73" s="23">
        <f>H72*H71</f>
        <v>4.2350000000000003</v>
      </c>
      <c r="I73" s="8" t="s">
        <v>31</v>
      </c>
      <c r="J73" s="8"/>
      <c r="K73" s="9"/>
    </row>
    <row r="74" spans="7:11" x14ac:dyDescent="0.2">
      <c r="G74" s="41"/>
      <c r="H74" s="7"/>
      <c r="I74" s="8"/>
      <c r="J74" s="8"/>
      <c r="K74" s="9"/>
    </row>
    <row r="75" spans="7:11" ht="20" thickBot="1" x14ac:dyDescent="0.3">
      <c r="G75" s="52" t="s">
        <v>91</v>
      </c>
      <c r="H75" s="53">
        <f>H69+H73</f>
        <v>420.03500000000003</v>
      </c>
      <c r="I75" s="21" t="s">
        <v>31</v>
      </c>
      <c r="J75" s="21"/>
      <c r="K75" s="13"/>
    </row>
    <row r="76" spans="7:11" ht="21" x14ac:dyDescent="0.25">
      <c r="G76" s="33"/>
      <c r="H76" s="7"/>
      <c r="I76" s="8"/>
      <c r="J76" s="8"/>
    </row>
    <row r="77" spans="7:11" x14ac:dyDescent="0.2">
      <c r="G77" s="28"/>
      <c r="H77" s="18"/>
      <c r="I77" s="8"/>
      <c r="J77" s="25"/>
    </row>
    <row r="78" spans="7:11" x14ac:dyDescent="0.2">
      <c r="G78" s="28"/>
      <c r="H78" s="7"/>
      <c r="I78" s="8"/>
      <c r="J78" s="8"/>
    </row>
    <row r="79" spans="7:11" x14ac:dyDescent="0.2">
      <c r="G79" s="28"/>
      <c r="H79" s="7"/>
      <c r="I79" s="8"/>
      <c r="J79" s="8"/>
    </row>
    <row r="80" spans="7:11" x14ac:dyDescent="0.2">
      <c r="G80" s="28"/>
      <c r="H80" s="7"/>
      <c r="I80" s="8"/>
      <c r="J80" s="8"/>
    </row>
    <row r="81" spans="7:10" x14ac:dyDescent="0.2">
      <c r="G81" s="27"/>
      <c r="H81" s="7"/>
      <c r="I81" s="8"/>
      <c r="J81" s="8"/>
    </row>
    <row r="82" spans="7:10" x14ac:dyDescent="0.2">
      <c r="G82" s="28"/>
      <c r="H82" s="10"/>
      <c r="I82" s="8"/>
      <c r="J82" s="8"/>
    </row>
    <row r="83" spans="7:10" x14ac:dyDescent="0.2">
      <c r="G83" s="28"/>
      <c r="H83" s="23"/>
      <c r="I83" s="8"/>
      <c r="J83" s="8"/>
    </row>
  </sheetData>
  <hyperlinks>
    <hyperlink ref="G10" r:id="rId1" location="/estimate" xr:uid="{3AEFA067-BC18-5E44-ABBB-41E25469FA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4AC4-ECC2-5949-992A-0F67942F78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EKS-MN-Fargate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Ernst</dc:creator>
  <cp:lastModifiedBy>Richard Ernst</cp:lastModifiedBy>
  <dcterms:created xsi:type="dcterms:W3CDTF">2021-03-03T21:59:18Z</dcterms:created>
  <dcterms:modified xsi:type="dcterms:W3CDTF">2021-03-04T04:13:50Z</dcterms:modified>
</cp:coreProperties>
</file>