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 firstSheet="13" activeTab="14"/>
  </bookViews>
  <sheets>
    <sheet name="Read" sheetId="21" r:id="rId1"/>
    <sheet name="Write" sheetId="11" r:id="rId2"/>
    <sheet name="TombStones" sheetId="22" r:id="rId3"/>
    <sheet name="TombStones by Node" sheetId="28" r:id="rId4"/>
    <sheet name="Query" sheetId="24" r:id="rId5"/>
    <sheet name="Read-Repair" sheetId="25" r:id="rId6"/>
    <sheet name="Partitions" sheetId="12" r:id="rId7"/>
    <sheet name="Partitions by Node" sheetId="29" r:id="rId8"/>
    <sheet name="GC" sheetId="23" r:id="rId9"/>
    <sheet name="Pauses" sheetId="31" r:id="rId10"/>
    <sheet name="Compaction" sheetId="19" r:id="rId11"/>
    <sheet name="Compaction by Node" sheetId="30" r:id="rId12"/>
    <sheet name="Droppable" sheetId="26" r:id="rId13"/>
    <sheet name="Storage-Size" sheetId="15" r:id="rId14"/>
    <sheet name="CFStats" sheetId="4" r:id="rId15"/>
    <sheet name="NodeStats" sheetId="16" r:id="rId16"/>
    <sheet name="OS-Machine Info" sheetId="20" r:id="rId17"/>
    <sheet name="Node Information" sheetId="18" r:id="rId18"/>
    <sheet name="DDL Tables" sheetId="17" r:id="rId19"/>
    <sheet name="TableHistogram" sheetId="32" r:id="rId20"/>
    <sheet name="Application" sheetId="27" r:id="rId21"/>
  </sheets>
  <definedNames>
    <definedName name="_xlnm._FilterDatabase" localSheetId="14" hidden="1">CFStats!$A$1:$K$1</definedName>
    <definedName name="_xlnm._FilterDatabase" localSheetId="15" hidden="1">NodeStats!$A$1:$L$118</definedName>
    <definedName name="_xlnm._FilterDatabase" localSheetId="19" hidden="1">TableHistogram!$A$1:$M$1</definedName>
  </definedNames>
  <calcPr calcId="152511"/>
  <pivotCaches>
    <pivotCache cacheId="0" r:id="rId22"/>
    <pivotCache cacheId="1" r:id="rId23"/>
    <pivotCache cacheId="2" r:id="rId24"/>
  </pivotCaches>
</workbook>
</file>

<file path=xl/calcChain.xml><?xml version="1.0" encoding="utf-8"?>
<calcChain xmlns="http://schemas.openxmlformats.org/spreadsheetml/2006/main">
  <c r="A6" i="31" l="1"/>
  <c r="A8" i="30" l="1"/>
  <c r="A9" i="29"/>
  <c r="W9" i="29"/>
  <c r="N9" i="29"/>
  <c r="A9" i="28"/>
  <c r="P9" i="22"/>
  <c r="K8" i="11"/>
  <c r="K8" i="21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6" i="15" l="1"/>
  <c r="G6" i="15" l="1"/>
  <c r="L7" i="15"/>
  <c r="M7" i="15" s="1"/>
  <c r="N8" i="12" l="1"/>
  <c r="E6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comments2.xml><?xml version="1.0" encoding="utf-8"?>
<comments xmlns="http://schemas.openxmlformats.org/spreadsheetml/2006/main">
  <authors>
    <author>Richard Andersen</author>
  </authors>
  <commentList>
    <comment ref="G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H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J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sharedStrings.xml><?xml version="1.0" encoding="utf-8"?>
<sst xmlns="http://schemas.openxmlformats.org/spreadsheetml/2006/main" count="1893" uniqueCount="392">
  <si>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</si>
  <si>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</si>
  <si>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</si>
  <si>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</si>
  <si>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</si>
  <si>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</si>
  <si>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</si>
  <si>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</si>
  <si>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</si>
  <si>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</si>
  <si>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</si>
  <si>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</si>
  <si>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</si>
  <si>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</si>
  <si>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</si>
  <si>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</si>
  <si>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</si>
  <si>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</si>
  <si>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</si>
  <si>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Sum of Value</t>
  </si>
  <si>
    <t>Max of Size in MB(Formatted)</t>
  </si>
  <si>
    <t>Average of Size in MB(Formatted)</t>
  </si>
  <si>
    <t>(Value)</t>
  </si>
  <si>
    <t>Sum of (Value)</t>
  </si>
  <si>
    <t>Average of (Value)2</t>
  </si>
  <si>
    <t>StdDev of (Value)2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</si>
  <si>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</si>
  <si>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</si>
  <si>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</si>
  <si>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</si>
  <si>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</si>
  <si>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</si>
  <si>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</si>
  <si>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</si>
  <si>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</si>
  <si>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</si>
  <si>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</si>
  <si>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</si>
  <si>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</si>
  <si>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</si>
  <si>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</si>
  <si>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</si>
  <si>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</si>
  <si>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</si>
  <si>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</si>
  <si>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</si>
  <si>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</si>
  <si>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</si>
  <si>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</si>
  <si>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</si>
  <si>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</si>
  <si>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</si>
  <si>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</si>
  <si>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</si>
  <si>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</si>
  <si>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</si>
  <si>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</si>
  <si>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</si>
  <si>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</si>
  <si>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</si>
  <si>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</si>
  <si>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</si>
  <si>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</si>
  <si>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</si>
  <si>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</si>
  <si>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</si>
  <si>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</si>
  <si>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</si>
  <si>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</si>
  <si>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</si>
  <si>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</si>
  <si>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</si>
  <si>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</si>
  <si>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</si>
  <si>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</si>
  <si>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</si>
  <si>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</si>
  <si>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</si>
  <si>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</si>
  <si>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</si>
  <si>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</si>
  <si>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</si>
  <si>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</si>
  <si>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</si>
  <si>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</si>
  <si>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</si>
  <si>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</si>
  <si>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</si>
  <si>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</si>
  <si>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</si>
  <si>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</si>
  <si>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</si>
  <si>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</si>
  <si>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</si>
  <si>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</si>
  <si>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</si>
  <si>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</si>
  <si>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</si>
  <si>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</si>
  <si>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</si>
  <si>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</si>
  <si>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</si>
  <si>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</si>
  <si>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</si>
  <si>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</si>
  <si>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</si>
  <si>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</si>
  <si>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</si>
  <si>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</si>
  <si>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</si>
  <si>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</si>
  <si>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</si>
  <si>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</si>
  <si>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</si>
  <si>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</si>
  <si>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</si>
  <si>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</si>
  <si>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</si>
  <si>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</si>
  <si>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</si>
  <si>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</si>
  <si>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</si>
  <si>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</si>
  <si>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</si>
  <si>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</si>
  <si>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</si>
  <si>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</si>
  <si>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</si>
  <si>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</si>
  <si>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</si>
  <si>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</si>
  <si>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</si>
  <si>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</si>
  <si>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</si>
  <si>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</si>
  <si>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</si>
  <si>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</si>
  <si>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</si>
  <si>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</si>
  <si>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</si>
  <si>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</si>
  <si>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</si>
  <si>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</si>
  <si>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</si>
  <si>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</si>
  <si>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</si>
  <si>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</si>
  <si>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</si>
  <si>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</si>
  <si>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</si>
  <si>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</si>
  <si>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</si>
  <si>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</si>
  <si>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</si>
  <si>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</si>
  <si>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</si>
  <si>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</si>
  <si>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</si>
  <si>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</si>
  <si>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</si>
  <si>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</si>
  <si>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</si>
  <si>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</si>
  <si>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</si>
  <si>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</si>
  <si>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</si>
  <si>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</si>
  <si>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</si>
  <si>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</si>
  <si>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</si>
  <si>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</si>
  <si>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</si>
  <si>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</si>
  <si>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</si>
  <si>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</si>
  <si>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</si>
  <si>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</si>
  <si>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</si>
  <si>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</si>
  <si>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</si>
  <si>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</si>
  <si>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</si>
  <si>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</si>
  <si>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</si>
  <si>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</si>
  <si>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</si>
  <si>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</si>
  <si>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</si>
  <si>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</si>
  <si>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</si>
  <si>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</si>
  <si>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</si>
  <si>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</si>
  <si>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</si>
  <si>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</si>
  <si>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</si>
  <si>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</si>
  <si>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</si>
  <si>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</si>
  <si>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</si>
  <si>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</si>
  <si>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</si>
  <si>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</si>
  <si>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</si>
  <si>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</si>
  <si>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</si>
  <si>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</si>
  <si>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</si>
  <si>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</si>
  <si>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</si>
  <si>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</si>
  <si>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</si>
  <si>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</si>
  <si>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</si>
  <si>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</si>
  <si>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</si>
  <si>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</si>
  <si>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</si>
  <si>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</si>
  <si>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</si>
  <si>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</si>
  <si>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</si>
  <si>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</si>
  <si>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</si>
  <si>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</si>
  <si>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</si>
  <si>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</si>
  <si>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</si>
  <si>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</si>
  <si>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</si>
  <si>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</si>
  <si>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</si>
  <si>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</si>
  <si>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</si>
  <si>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</si>
  <si>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</si>
  <si>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</si>
  <si>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</si>
  <si>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</si>
  <si>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</si>
  <si>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</si>
  <si>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</si>
  <si>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</si>
  <si>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</si>
  <si>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</si>
  <si>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</si>
  <si>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</si>
  <si>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</si>
  <si>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</si>
  <si>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</si>
  <si>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</si>
  <si>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</si>
  <si>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</si>
  <si>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</si>
  <si>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</si>
  <si>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</si>
  <si>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</si>
  <si>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</si>
  <si>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</si>
  <si>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</si>
  <si>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</si>
  <si>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</si>
  <si>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</si>
  <si>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</si>
  <si>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</si>
  <si>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</si>
  <si>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</si>
  <si>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</si>
  <si>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</si>
  <si>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</si>
  <si>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</si>
  <si>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</si>
  <si>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</si>
  <si>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</si>
  <si>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</si>
  <si>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</si>
  <si>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</si>
  <si>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</si>
  <si>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</si>
  <si>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</si>
  <si>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</si>
  <si>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</si>
  <si>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</si>
  <si>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</si>
  <si>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</si>
  <si>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</si>
  <si>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</si>
  <si>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</si>
  <si>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</si>
  <si>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</si>
  <si>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</si>
  <si>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</si>
  <si>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</si>
  <si>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</si>
  <si>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</si>
  <si>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</si>
  <si>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</si>
  <si>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</si>
  <si>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</si>
  <si>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</si>
  <si>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</si>
  <si>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</si>
  <si>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</si>
  <si>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</si>
  <si>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</si>
  <si>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</si>
  <si>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</si>
  <si>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</si>
  <si>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</si>
  <si>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</si>
  <si>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</si>
  <si>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</si>
  <si>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</si>
  <si>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</si>
  <si>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Average Max Across Nodes</t>
  </si>
  <si>
    <t>Log Stats (Sloq Query Warnings)</t>
  </si>
  <si>
    <t>Total Slow Query Occurrences</t>
  </si>
  <si>
    <t>Average Max Across Tables</t>
  </si>
  <si>
    <t>Average Count Across Tables</t>
  </si>
  <si>
    <t>Total Count by Table</t>
  </si>
  <si>
    <t>Total Count by Node</t>
  </si>
  <si>
    <t>Average Count Across Table</t>
  </si>
  <si>
    <t>Average Max Across Node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</si>
  <si>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</si>
  <si>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</si>
  <si>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</si>
  <si>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</si>
  <si>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</si>
  <si>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</si>
  <si>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Average Max Pending</t>
  </si>
  <si>
    <t>Average Max Active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</si>
  <si>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</si>
  <si>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</si>
  <si>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</si>
  <si>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</si>
  <si>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</si>
  <si>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</si>
  <si>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</si>
  <si>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</si>
  <si>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</si>
  <si>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</si>
  <si>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</si>
  <si>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</si>
  <si>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</si>
  <si>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</si>
  <si>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</si>
  <si>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</si>
  <si>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</si>
  <si>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</si>
  <si>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</si>
  <si>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</si>
  <si>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</si>
  <si>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</si>
  <si>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</si>
  <si>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</si>
  <si>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</si>
  <si>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</si>
  <si>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</si>
  <si>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</si>
  <si>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</si>
  <si>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</si>
  <si>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</si>
  <si>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</si>
  <si>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</si>
  <si>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</si>
  <si>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</si>
  <si>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Average Max Latency Across Nodes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</si>
  <si>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</si>
  <si>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</si>
  <si>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</si>
  <si>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</si>
  <si>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</si>
  <si>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</si>
  <si>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</si>
  <si>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</si>
  <si>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</si>
  <si>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</si>
  <si>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</si>
  <si>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</si>
  <si>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</si>
  <si>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</si>
  <si>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222</t>
  </si>
  <si>
    <t>SSTables</t>
  </si>
  <si>
    <t>Write Latency</t>
  </si>
  <si>
    <t>Read Latency</t>
  </si>
  <si>
    <t>Partition Size</t>
  </si>
  <si>
    <t>Cell Count</t>
  </si>
  <si>
    <t>TableHistogram</t>
  </si>
  <si>
    <t xml:space="preserve">SSTable read maximum </t>
  </si>
  <si>
    <t>Write latency maximum</t>
  </si>
  <si>
    <t>Read latency maximum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</si>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</sst>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1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 indent="1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1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2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878214699071" createdVersion="6" refreshedVersion="6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59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m/>
        <s v="Compaction maximum latencty" u="1"/>
        <s v="Compaction minimum latencty" u="1"/>
        <s v="Compaction mean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 count="8">
        <m/>
        <n v="0"/>
        <n v="311.17886066436768"/>
        <n v="105.55162811279297"/>
        <n v="220.30964517593384"/>
        <n v="682.3405294418335"/>
        <n v="6.2896728515625E-2"/>
        <n v="428.57055155686851"/>
      </sharedItems>
    </cacheField>
    <cacheField name="Active" numFmtId="164">
      <sharedItems containsBlank="1" count="2">
        <b v="1"/>
        <m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Andersen" refreshedDate="42632.967633680557" createdVersion="6" refreshedVersion="6" minRefreshableVersion="3" recordCount="118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2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x v="0"/>
    <x v="0"/>
    <n v="25341"/>
  </r>
  <r>
    <s v="CFStats"/>
    <x v="0"/>
    <x v="0"/>
    <x v="0"/>
    <x v="0"/>
    <x v="1"/>
    <n v="0.26593476974073632"/>
    <s v="ms."/>
    <x v="0"/>
    <x v="0"/>
    <n v="0.26593476974073632"/>
  </r>
  <r>
    <s v="CFStats"/>
    <x v="0"/>
    <x v="0"/>
    <x v="0"/>
    <x v="0"/>
    <x v="2"/>
    <n v="43066695"/>
    <m/>
    <x v="0"/>
    <x v="0"/>
    <n v="43066695"/>
  </r>
  <r>
    <s v="CFStats"/>
    <x v="0"/>
    <x v="0"/>
    <x v="0"/>
    <x v="0"/>
    <x v="3"/>
    <n v="1.0740350820976626E-2"/>
    <s v="ms."/>
    <x v="0"/>
    <x v="0"/>
    <n v="1.0740350820976626E-2"/>
  </r>
  <r>
    <s v="CFStats"/>
    <x v="0"/>
    <x v="0"/>
    <x v="0"/>
    <x v="0"/>
    <x v="4"/>
    <n v="0"/>
    <m/>
    <x v="0"/>
    <x v="0"/>
    <n v="0"/>
  </r>
  <r>
    <s v="CFStats"/>
    <x v="0"/>
    <x v="0"/>
    <x v="0"/>
    <x v="1"/>
    <x v="5"/>
    <n v="0"/>
    <m/>
    <x v="0"/>
    <x v="0"/>
    <n v="0"/>
  </r>
  <r>
    <s v="CFStats"/>
    <x v="0"/>
    <x v="0"/>
    <x v="0"/>
    <x v="1"/>
    <x v="6"/>
    <n v="0"/>
    <m/>
    <x v="1"/>
    <x v="0"/>
    <n v="0"/>
  </r>
  <r>
    <s v="CFStats"/>
    <x v="0"/>
    <x v="0"/>
    <x v="0"/>
    <x v="1"/>
    <x v="7"/>
    <n v="0"/>
    <m/>
    <x v="1"/>
    <x v="0"/>
    <n v="0"/>
  </r>
  <r>
    <s v="CFStats"/>
    <x v="0"/>
    <x v="0"/>
    <x v="0"/>
    <x v="1"/>
    <x v="8"/>
    <n v="0"/>
    <m/>
    <x v="1"/>
    <x v="0"/>
    <n v="0"/>
  </r>
  <r>
    <s v="CFStats"/>
    <x v="0"/>
    <x v="0"/>
    <x v="0"/>
    <x v="1"/>
    <x v="9"/>
    <n v="0"/>
    <m/>
    <x v="1"/>
    <x v="0"/>
    <n v="0"/>
  </r>
  <r>
    <s v="CFStats"/>
    <x v="0"/>
    <x v="0"/>
    <x v="0"/>
    <x v="1"/>
    <x v="10"/>
    <n v="0"/>
    <m/>
    <x v="0"/>
    <x v="0"/>
    <n v="0"/>
  </r>
  <r>
    <s v="CFStats"/>
    <x v="0"/>
    <x v="0"/>
    <x v="0"/>
    <x v="1"/>
    <x v="11"/>
    <n v="-1"/>
    <m/>
    <x v="0"/>
    <x v="0"/>
    <n v="0"/>
  </r>
  <r>
    <s v="CFStats"/>
    <x v="0"/>
    <x v="0"/>
    <x v="0"/>
    <x v="1"/>
    <x v="12"/>
    <n v="0"/>
    <m/>
    <x v="0"/>
    <x v="0"/>
    <n v="0"/>
  </r>
  <r>
    <s v="CFStats"/>
    <x v="0"/>
    <x v="0"/>
    <x v="0"/>
    <x v="1"/>
    <x v="13"/>
    <n v="0"/>
    <m/>
    <x v="1"/>
    <x v="0"/>
    <n v="0"/>
  </r>
  <r>
    <s v="CFStats"/>
    <x v="0"/>
    <x v="0"/>
    <x v="0"/>
    <x v="1"/>
    <x v="14"/>
    <n v="0"/>
    <m/>
    <x v="1"/>
    <x v="0"/>
    <n v="0"/>
  </r>
  <r>
    <s v="CFStats"/>
    <x v="0"/>
    <x v="0"/>
    <x v="0"/>
    <x v="1"/>
    <x v="15"/>
    <n v="0"/>
    <m/>
    <x v="0"/>
    <x v="0"/>
    <n v="0"/>
  </r>
  <r>
    <s v="CFStats"/>
    <x v="0"/>
    <x v="0"/>
    <x v="0"/>
    <x v="1"/>
    <x v="16"/>
    <n v="23"/>
    <m/>
    <x v="0"/>
    <x v="0"/>
    <n v="23"/>
  </r>
  <r>
    <s v="CFStats"/>
    <x v="0"/>
    <x v="0"/>
    <x v="0"/>
    <x v="1"/>
    <x v="17"/>
    <n v="2.5000000000000001E-2"/>
    <s v="ms"/>
    <x v="0"/>
    <x v="0"/>
    <n v="2.5000000000000001E-2"/>
  </r>
  <r>
    <s v="CFStats"/>
    <x v="0"/>
    <x v="0"/>
    <x v="0"/>
    <x v="1"/>
    <x v="18"/>
    <n v="2"/>
    <m/>
    <x v="0"/>
    <x v="0"/>
    <n v="2"/>
  </r>
  <r>
    <s v="CFStats"/>
    <x v="0"/>
    <x v="0"/>
    <x v="0"/>
    <x v="1"/>
    <x v="19"/>
    <n v="0.03"/>
    <s v="NaN ms"/>
    <x v="0"/>
    <x v="0"/>
    <n v="0.03"/>
  </r>
  <r>
    <s v="CFStats"/>
    <x v="0"/>
    <x v="0"/>
    <x v="0"/>
    <x v="1"/>
    <x v="4"/>
    <n v="0"/>
    <m/>
    <x v="0"/>
    <x v="0"/>
    <n v="0"/>
  </r>
  <r>
    <s v="CFStats"/>
    <x v="0"/>
    <x v="0"/>
    <x v="0"/>
    <x v="1"/>
    <x v="20"/>
    <n v="0"/>
    <m/>
    <x v="0"/>
    <x v="0"/>
    <n v="0"/>
  </r>
  <r>
    <s v="CFStats"/>
    <x v="0"/>
    <x v="0"/>
    <x v="0"/>
    <x v="1"/>
    <x v="21"/>
    <n v="0"/>
    <m/>
    <x v="0"/>
    <x v="0"/>
    <n v="0"/>
  </r>
  <r>
    <s v="CFStats"/>
    <x v="0"/>
    <x v="0"/>
    <x v="0"/>
    <x v="1"/>
    <x v="22"/>
    <n v="0"/>
    <m/>
    <x v="1"/>
    <x v="0"/>
    <n v="0"/>
  </r>
  <r>
    <s v="CFStats"/>
    <x v="0"/>
    <x v="0"/>
    <x v="0"/>
    <x v="1"/>
    <x v="23"/>
    <n v="0"/>
    <m/>
    <x v="1"/>
    <x v="0"/>
    <n v="0"/>
  </r>
  <r>
    <s v="CFStats"/>
    <x v="0"/>
    <x v="0"/>
    <x v="0"/>
    <x v="1"/>
    <x v="24"/>
    <n v="0"/>
    <m/>
    <x v="1"/>
    <x v="0"/>
    <n v="0"/>
  </r>
  <r>
    <s v="CFStats"/>
    <x v="0"/>
    <x v="0"/>
    <x v="0"/>
    <x v="1"/>
    <x v="25"/>
    <n v="0"/>
    <m/>
    <x v="1"/>
    <x v="0"/>
    <n v="0"/>
  </r>
  <r>
    <s v="CFStats"/>
    <x v="0"/>
    <x v="0"/>
    <x v="0"/>
    <x v="1"/>
    <x v="26"/>
    <n v="0"/>
    <m/>
    <x v="1"/>
    <x v="0"/>
    <n v="0"/>
  </r>
  <r>
    <s v="CFStats"/>
    <x v="0"/>
    <x v="0"/>
    <x v="0"/>
    <x v="1"/>
    <x v="27"/>
    <n v="0"/>
    <m/>
    <x v="1"/>
    <x v="0"/>
    <n v="0"/>
  </r>
  <r>
    <s v="CFStats"/>
    <x v="0"/>
    <x v="0"/>
    <x v="0"/>
    <x v="1"/>
    <x v="28"/>
    <n v="0"/>
    <m/>
    <x v="1"/>
    <x v="0"/>
    <n v="0"/>
  </r>
  <r>
    <s v="CFStats"/>
    <x v="0"/>
    <x v="0"/>
    <x v="0"/>
    <x v="1"/>
    <x v="29"/>
    <n v="0"/>
    <m/>
    <x v="0"/>
    <x v="0"/>
    <n v="0"/>
  </r>
  <r>
    <s v="CFStats"/>
    <x v="0"/>
    <x v="0"/>
    <x v="0"/>
    <x v="1"/>
    <x v="30"/>
    <n v="0"/>
    <m/>
    <x v="0"/>
    <x v="0"/>
    <n v="0"/>
  </r>
  <r>
    <s v="CFStats"/>
    <x v="0"/>
    <x v="0"/>
    <x v="0"/>
    <x v="1"/>
    <x v="31"/>
    <n v="0"/>
    <m/>
    <x v="0"/>
    <x v="0"/>
    <n v="0"/>
  </r>
  <r>
    <s v="CFStats"/>
    <x v="0"/>
    <x v="0"/>
    <x v="0"/>
    <x v="1"/>
    <x v="32"/>
    <n v="0"/>
    <m/>
    <x v="0"/>
    <x v="0"/>
    <n v="0"/>
  </r>
  <r>
    <s v="Cassandra Log"/>
    <x v="0"/>
    <x v="0"/>
    <x v="0"/>
    <x v="1"/>
    <x v="33"/>
    <n v="21671"/>
    <s v="ms"/>
    <x v="0"/>
    <x v="0"/>
    <n v="21671"/>
  </r>
  <r>
    <s v="Cassandra Log"/>
    <x v="0"/>
    <x v="0"/>
    <x v="0"/>
    <x v="1"/>
    <x v="34"/>
    <n v="258"/>
    <s v="ms"/>
    <x v="0"/>
    <x v="0"/>
    <n v="258"/>
  </r>
  <r>
    <s v="Cassandra Log"/>
    <x v="0"/>
    <x v="0"/>
    <x v="0"/>
    <x v="1"/>
    <x v="35"/>
    <n v="14414"/>
    <s v="ms"/>
    <x v="0"/>
    <x v="0"/>
    <n v="14414"/>
  </r>
  <r>
    <s v="Cassandra Log"/>
    <x v="0"/>
    <x v="0"/>
    <x v="0"/>
    <x v="1"/>
    <x v="36"/>
    <n v="326294685"/>
    <s v="bytes"/>
    <x v="2"/>
    <x v="0"/>
    <m/>
  </r>
  <r>
    <s v="Cassandra Log"/>
    <x v="0"/>
    <x v="0"/>
    <x v="0"/>
    <x v="1"/>
    <x v="37"/>
    <n v="110678904"/>
    <s v="bytes"/>
    <x v="3"/>
    <x v="0"/>
    <m/>
  </r>
  <r>
    <s v="Cassandra Log"/>
    <x v="0"/>
    <x v="0"/>
    <x v="0"/>
    <x v="1"/>
    <x v="38"/>
    <n v="231011406"/>
    <s v="bytes"/>
    <x v="4"/>
    <x v="0"/>
    <m/>
  </r>
  <r>
    <s v="Cassandra Log"/>
    <x v="0"/>
    <x v="0"/>
    <x v="0"/>
    <x v="1"/>
    <x v="39"/>
    <n v="7475"/>
    <m/>
    <x v="0"/>
    <x v="0"/>
    <n v="7475"/>
  </r>
  <r>
    <s v="Cassandra Log"/>
    <x v="0"/>
    <x v="0"/>
    <x v="0"/>
    <x v="1"/>
    <x v="40"/>
    <n v="1025"/>
    <m/>
    <x v="0"/>
    <x v="0"/>
    <n v="1025"/>
  </r>
  <r>
    <s v="Cassandra Log"/>
    <x v="0"/>
    <x v="0"/>
    <x v="0"/>
    <x v="1"/>
    <x v="41"/>
    <n v="2422"/>
    <m/>
    <x v="0"/>
    <x v="0"/>
    <n v="2422"/>
  </r>
  <r>
    <s v="Cassandra Log"/>
    <x v="0"/>
    <x v="0"/>
    <x v="0"/>
    <x v="1"/>
    <x v="42"/>
    <n v="107"/>
    <m/>
    <x v="0"/>
    <x v="0"/>
    <n v="107"/>
  </r>
  <r>
    <s v="Cassandra Log"/>
    <x v="0"/>
    <x v="0"/>
    <x v="0"/>
    <x v="1"/>
    <x v="43"/>
    <n v="531"/>
    <m/>
    <x v="0"/>
    <x v="0"/>
    <n v="531"/>
  </r>
  <r>
    <s v="Cassandra Log"/>
    <x v="0"/>
    <x v="0"/>
    <x v="0"/>
    <x v="1"/>
    <x v="44"/>
    <n v="17942"/>
    <m/>
    <x v="0"/>
    <x v="0"/>
    <n v="17942"/>
  </r>
  <r>
    <s v="Cassandra Log"/>
    <x v="0"/>
    <x v="0"/>
    <x v="0"/>
    <x v="1"/>
    <x v="45"/>
    <n v="0.191833"/>
    <s v="mb/sec"/>
    <x v="0"/>
    <x v="0"/>
    <n v="0.191833"/>
  </r>
  <r>
    <s v="Cassandra Log"/>
    <x v="0"/>
    <x v="0"/>
    <x v="0"/>
    <x v="1"/>
    <x v="46"/>
    <n v="0.191833"/>
    <s v="mb/sec"/>
    <x v="0"/>
    <x v="0"/>
    <n v="0.191833"/>
  </r>
  <r>
    <s v="Cassandra Log"/>
    <x v="0"/>
    <x v="0"/>
    <x v="0"/>
    <x v="1"/>
    <x v="47"/>
    <n v="0.191833"/>
    <s v="mb/sec"/>
    <x v="0"/>
    <x v="0"/>
    <n v="0.191833"/>
  </r>
  <r>
    <s v="Cassandra Log"/>
    <x v="0"/>
    <x v="0"/>
    <x v="0"/>
    <x v="1"/>
    <x v="45"/>
    <n v="4.5546290000000003"/>
    <s v="mb/sec"/>
    <x v="0"/>
    <x v="0"/>
    <n v="4.5546290000000003"/>
  </r>
  <r>
    <s v="Cassandra Log"/>
    <x v="0"/>
    <x v="0"/>
    <x v="0"/>
    <x v="1"/>
    <x v="46"/>
    <n v="2.280383"/>
    <s v="mb/sec"/>
    <x v="0"/>
    <x v="0"/>
    <n v="2.280383"/>
  </r>
  <r>
    <s v="Cassandra Log"/>
    <x v="0"/>
    <x v="0"/>
    <x v="0"/>
    <x v="1"/>
    <x v="47"/>
    <n v="3.8825877000000002"/>
    <s v="mb/sec"/>
    <x v="0"/>
    <x v="0"/>
    <n v="3.8825877000000002"/>
  </r>
  <r>
    <s v="Cassandra Log"/>
    <x v="0"/>
    <x v="0"/>
    <x v="0"/>
    <x v="1"/>
    <x v="48"/>
    <n v="7850189"/>
    <s v="Operations per Second"/>
    <x v="0"/>
    <x v="0"/>
    <n v="7850189"/>
  </r>
  <r>
    <s v="Cassandra Log"/>
    <x v="0"/>
    <x v="0"/>
    <x v="0"/>
    <x v="1"/>
    <x v="49"/>
    <n v="420"/>
    <s v="Operations per Second"/>
    <x v="0"/>
    <x v="0"/>
    <n v="420"/>
  </r>
  <r>
    <s v="Cassandra Log"/>
    <x v="0"/>
    <x v="0"/>
    <x v="0"/>
    <x v="1"/>
    <x v="50"/>
    <n v="5106046"/>
    <s v="Operations per Second"/>
    <x v="0"/>
    <x v="0"/>
    <n v="5106046"/>
  </r>
  <r>
    <s v="Cassandra Log"/>
    <x v="0"/>
    <x v="0"/>
    <x v="0"/>
    <x v="1"/>
    <x v="51"/>
    <n v="2156"/>
    <m/>
    <x v="0"/>
    <x v="0"/>
    <n v="2156"/>
  </r>
  <r>
    <s v="Cassandra Log"/>
    <x v="0"/>
    <x v="0"/>
    <x v="0"/>
    <x v="1"/>
    <x v="52"/>
    <n v="715485903"/>
    <s v="bytes"/>
    <x v="5"/>
    <x v="0"/>
    <m/>
  </r>
  <r>
    <s v="Cassandra Log"/>
    <x v="0"/>
    <x v="0"/>
    <x v="0"/>
    <x v="1"/>
    <x v="53"/>
    <n v="65952"/>
    <s v="bytes"/>
    <x v="6"/>
    <x v="0"/>
    <m/>
  </r>
  <r>
    <s v="Cassandra Log"/>
    <x v="0"/>
    <x v="0"/>
    <x v="0"/>
    <x v="1"/>
    <x v="54"/>
    <n v="449388794"/>
    <s v="bytes"/>
    <x v="7"/>
    <x v="0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  <r>
    <m/>
    <x v="1"/>
    <x v="1"/>
    <x v="1"/>
    <x v="0"/>
    <x v="55"/>
    <m/>
    <m/>
    <x v="0"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m/>
    <x v="1"/>
    <x v="1"/>
    <x v="117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TLocalReadCount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TLocalReadCount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1" hier="-1"/>
  </pageFields>
  <dataFields count="2">
    <dataField name="Total Count by Table" fld="6" baseField="3" baseItem="0" numFmtId="3"/>
    <dataField name="Average Count Across Tabl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LatencyMax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3"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TPReadCntMax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TPReadNbr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LocalReadLatencyMax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TPWriteNbr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Y7:AB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WriteLatencyMax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Average Max Across Tabl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LocalWriteCount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P7:Q9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Total Count by Node" fld="6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Latency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Average Max Across Node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TPWriteCntMaxin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7:W9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Count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G7:I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3" hier="-1"/>
  </pageFields>
  <dataFields count="2">
    <dataField name="Total Count by Table" fld="6" baseField="3" baseItem="0" numFmtId="3"/>
    <dataField name="Average Count Across Table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MaxTombStonesSlice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AA8:AC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AvgNbrTombSton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U8:V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AvgTombStones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MaxTombStones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NbrTombStonesWarnings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MaxTombSton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8:S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NbrTombStonesWarning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X8:Y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SlicebyTabl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AvgNbrTombSton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Slice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NbrTombStonesWarning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SlowQueryOccurrences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5:J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9" hier="-1"/>
  </pageFields>
  <dataFields count="1">
    <dataField name="Avg Query Latency (ms)" fld="10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Average Max Latency Across Nodes (ms)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TTPReadRepairNbrbyNode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Max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DigestQryMaxbyNode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NbrbyNode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Sum of Value" fld="6" baseField="3" baseItem="27" numFmtId="3"/>
  </dataFields>
  <formats count="3">
    <format dxfId="17">
      <pivotArea dataOnly="0" labelOnly="1" outline="0" axis="axisValues" fieldPosition="0"/>
    </format>
    <format dxfId="16">
      <pivotArea dataOnly="0" outline="0" axis="axisValues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(Formatted)" fld="8" subtotal="max" baseField="3" baseItem="19" numFmtId="4"/>
  </dataFields>
  <formats count="1"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7:V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showAll="0" defaultSubtotal="0"/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" hier="-1"/>
    <pageField fld="3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Sum of Value" fld="6" baseField="3" baseItem="27" numFmtId="3"/>
  </dataFields>
  <formats count="3">
    <format dxfId="6">
      <pivotArea dataOnly="0" labelOnly="1" outline="0" axis="axisValues" fieldPosition="0"/>
    </format>
    <format dxfId="5">
      <pivotArea dataOnly="0" outline="0" axis="axisValues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Max of Size in MB(Formatted)" fld="8" subtotal="max" baseField="3" baseItem="19" numFmtId="4"/>
    <dataField name="Average of Size in MB(Formatted)" fld="8" subtotal="average" baseField="3" baseItem="19" numFmtId="4"/>
  </dataFields>
  <formats count="2"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showAll="0"/>
    <pivotField axis="axisPage" showAll="0" defaultSubtotal="0">
      <items count="2">
        <item x="0"/>
        <item x="1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Sum of (Value)" fld="10" baseField="3" baseItem="0" numFmtId="3"/>
    <dataField name="Average of (Value)2" fld="10" subtotal="average" baseField="3" baseItem="4" numFmtId="3"/>
    <dataField name="StdDev of (Value)2" fld="10" subtotal="stdDev" baseField="3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(Formatted)" fld="8" subtotal="max" baseField="3" baseItem="19" numFmtId="4"/>
  </dataFields>
  <formats count="1"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(Formatted)" fld="8" subtotal="average" baseField="3" baseItem="27" numFmtId="4"/>
  </dataFields>
  <formats count="1"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2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4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2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1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2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n="Compaction maximum latency"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n="Compaction mean latency"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axis="axisPage" showAll="0" defaultSubtotal="0">
      <items count="2">
        <item x="0"/>
        <item x="1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0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55"/>
        <item m="1" x="56"/>
        <item m="1" x="57"/>
        <item m="1" x="5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0.xml"/><Relationship Id="rId3" Type="http://schemas.openxmlformats.org/officeDocument/2006/relationships/pivotTable" Target="../pivotTables/pivotTable15.xml"/><Relationship Id="rId7" Type="http://schemas.openxmlformats.org/officeDocument/2006/relationships/pivotTable" Target="../pivotTables/pivotTable19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2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0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3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7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5" Type="http://schemas.openxmlformats.org/officeDocument/2006/relationships/pivotTable" Target="../pivotTables/pivotTable36.xml"/><Relationship Id="rId4" Type="http://schemas.openxmlformats.org/officeDocument/2006/relationships/pivotTable" Target="../pivotTables/pivot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0.xml"/><Relationship Id="rId7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9.xml"/><Relationship Id="rId1" Type="http://schemas.openxmlformats.org/officeDocument/2006/relationships/pivotTable" Target="../pivotTables/pivotTable38.xml"/><Relationship Id="rId6" Type="http://schemas.openxmlformats.org/officeDocument/2006/relationships/pivotTable" Target="../pivotTables/pivotTable43.xml"/><Relationship Id="rId5" Type="http://schemas.openxmlformats.org/officeDocument/2006/relationships/pivotTable" Target="../pivotTables/pivotTable42.xml"/><Relationship Id="rId4" Type="http://schemas.openxmlformats.org/officeDocument/2006/relationships/pivotTable" Target="../pivotTables/pivotTable4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6.xml"/><Relationship Id="rId2" Type="http://schemas.openxmlformats.org/officeDocument/2006/relationships/pivotTable" Target="../pivotTables/pivotTable45.xml"/><Relationship Id="rId1" Type="http://schemas.openxmlformats.org/officeDocument/2006/relationships/pivotTable" Target="../pivotTables/pivotTable44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6" Type="http://schemas.openxmlformats.org/officeDocument/2006/relationships/pivotTable" Target="../pivotTables/pivotTable55.xml"/><Relationship Id="rId5" Type="http://schemas.openxmlformats.org/officeDocument/2006/relationships/pivotTable" Target="../pivotTables/pivotTable54.xml"/><Relationship Id="rId4" Type="http://schemas.openxmlformats.org/officeDocument/2006/relationships/pivotTable" Target="../pivotTables/pivotTable5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8.xml"/><Relationship Id="rId7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57.xml"/><Relationship Id="rId1" Type="http://schemas.openxmlformats.org/officeDocument/2006/relationships/pivotTable" Target="../pivotTables/pivotTable56.xml"/><Relationship Id="rId6" Type="http://schemas.openxmlformats.org/officeDocument/2006/relationships/pivotTable" Target="../pivotTables/pivotTable61.xml"/><Relationship Id="rId5" Type="http://schemas.openxmlformats.org/officeDocument/2006/relationships/pivotTable" Target="../pivotTables/pivotTable60.xml"/><Relationship Id="rId4" Type="http://schemas.openxmlformats.org/officeDocument/2006/relationships/pivotTable" Target="../pivotTables/pivotTable5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4.xml"/><Relationship Id="rId7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63.xml"/><Relationship Id="rId1" Type="http://schemas.openxmlformats.org/officeDocument/2006/relationships/pivotTable" Target="../pivotTables/pivotTable62.xml"/><Relationship Id="rId6" Type="http://schemas.openxmlformats.org/officeDocument/2006/relationships/pivotTable" Target="../pivotTables/pivotTable67.xml"/><Relationship Id="rId5" Type="http://schemas.openxmlformats.org/officeDocument/2006/relationships/pivotTable" Target="../pivotTables/pivotTable66.xml"/><Relationship Id="rId4" Type="http://schemas.openxmlformats.org/officeDocument/2006/relationships/pivotTable" Target="../pivotTables/pivotTable6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69.xml"/><Relationship Id="rId1" Type="http://schemas.openxmlformats.org/officeDocument/2006/relationships/pivotTable" Target="../pivotTables/pivotTable6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9" sqref="A9"/>
    </sheetView>
  </sheetViews>
  <sheetFormatPr defaultRowHeight="15"/>
  <cols>
    <col min="1" max="1" width="14" customWidth="1"/>
    <col min="2" max="2" width="32.140625" customWidth="1"/>
    <col min="3" max="3" width="10.7109375" customWidth="1"/>
    <col min="4" max="4" width="18" customWidth="1"/>
    <col min="5" max="5" width="23.5703125" customWidth="1"/>
    <col min="7" max="7" width="10.7109375" customWidth="1"/>
    <col min="8" max="8" width="18.28515625" customWidth="1"/>
    <col min="9" max="9" width="25.140625" customWidth="1"/>
    <col min="10" max="10" width="8.5703125" customWidth="1"/>
    <col min="12" max="12" width="10.7109375" bestFit="1" customWidth="1"/>
    <col min="13" max="13" width="18" bestFit="1" customWidth="1"/>
    <col min="14" max="14" width="23.5703125" bestFit="1" customWidth="1"/>
    <col min="16" max="16" width="10.7109375" bestFit="1" customWidth="1"/>
    <col min="17" max="17" width="18.140625" bestFit="1" customWidth="1"/>
    <col min="19" max="19" width="10.7109375" customWidth="1"/>
    <col min="20" max="20" width="16.42578125" customWidth="1"/>
    <col min="21" max="21" width="17.42578125" customWidth="1"/>
    <col min="22" max="22" width="16.28515625" customWidth="1"/>
    <col min="23" max="23" width="19" customWidth="1"/>
    <col min="24" max="24" width="6.85546875" customWidth="1"/>
    <col min="25" max="25" width="10.7109375" customWidth="1"/>
    <col min="26" max="26" width="18.28515625" customWidth="1"/>
    <col min="27" max="27" width="15.5703125" customWidth="1"/>
    <col min="28" max="28" width="22.5703125" customWidth="1"/>
  </cols>
  <sheetData>
    <row r="1" spans="1:30" s="55" customFormat="1">
      <c r="A1" s="31"/>
      <c r="B1" s="32"/>
      <c r="C1" s="67" t="s">
        <v>308</v>
      </c>
      <c r="D1" s="68"/>
      <c r="E1" s="68"/>
      <c r="F1" s="68"/>
      <c r="G1" s="68"/>
      <c r="H1" s="68"/>
      <c r="I1" s="68"/>
      <c r="J1" s="56"/>
      <c r="K1" s="32"/>
      <c r="L1" s="54" t="s">
        <v>0</v>
      </c>
      <c r="M1" s="55" t="s">
        <v>16</v>
      </c>
      <c r="N1" s="32"/>
      <c r="O1" s="32"/>
      <c r="P1" s="65" t="s">
        <v>0</v>
      </c>
      <c r="Q1" s="66" t="s">
        <v>16</v>
      </c>
      <c r="S1" s="69" t="s">
        <v>306</v>
      </c>
      <c r="T1" s="70"/>
      <c r="U1" s="68"/>
      <c r="V1" s="68"/>
      <c r="W1" s="68"/>
      <c r="X1" s="68"/>
      <c r="Y1" s="68"/>
      <c r="Z1" s="68"/>
      <c r="AA1" s="68"/>
      <c r="AB1" s="68"/>
      <c r="AC1" s="68"/>
      <c r="AD1" s="68"/>
    </row>
    <row r="2" spans="1:30">
      <c r="A2" s="31"/>
      <c r="B2" s="32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K2" s="32"/>
      <c r="L2" s="54" t="s">
        <v>1</v>
      </c>
      <c r="M2" s="55" t="s">
        <v>16</v>
      </c>
      <c r="N2" s="32"/>
      <c r="O2" s="32"/>
      <c r="P2" s="65" t="s">
        <v>1</v>
      </c>
      <c r="Q2" s="66" t="s">
        <v>16</v>
      </c>
      <c r="S2" s="57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  <c r="Y3" s="32"/>
      <c r="Z3" s="32"/>
    </row>
    <row r="4" spans="1:30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30">
      <c r="A5" s="31"/>
      <c r="B5" s="31"/>
      <c r="C5" s="54" t="s">
        <v>3</v>
      </c>
      <c r="D5" s="55" t="s">
        <v>10</v>
      </c>
      <c r="G5" s="54" t="s">
        <v>3</v>
      </c>
      <c r="H5" s="55" t="s">
        <v>9</v>
      </c>
      <c r="K5" s="32"/>
      <c r="L5" s="54" t="s">
        <v>3</v>
      </c>
      <c r="M5" s="55" t="s">
        <v>10</v>
      </c>
      <c r="P5" s="54" t="s">
        <v>3</v>
      </c>
      <c r="Q5" s="55" t="s">
        <v>9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30">
      <c r="A6" s="31"/>
      <c r="B6" s="31"/>
      <c r="K6" s="32"/>
    </row>
    <row r="7" spans="1:30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318</v>
      </c>
      <c r="K7" s="25" t="s">
        <v>127</v>
      </c>
      <c r="L7" s="54" t="s">
        <v>301</v>
      </c>
      <c r="M7" s="55" t="s">
        <v>307</v>
      </c>
      <c r="N7" s="55" t="s">
        <v>314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30">
      <c r="A8" s="24" t="str">
        <f>INDEX('DDL Tables'!$B:$B,MATCH(C8,'DDL Tables'!$C:$C,0))</f>
        <v>TestKS</v>
      </c>
      <c r="B8" s="24" t="str">
        <f>INDEX('DDL Tables'!$F:$F,MATCH(C8,'DDL Tables'!$C:$C,0))</f>
        <v>SizeTieredCompactionStrategy</v>
      </c>
      <c r="C8" s="4" t="s">
        <v>55</v>
      </c>
      <c r="D8" s="9">
        <v>2.5000000000000001E-2</v>
      </c>
      <c r="E8" s="9">
        <v>2.5000000000000001E-2</v>
      </c>
      <c r="G8" s="4" t="s">
        <v>55</v>
      </c>
      <c r="H8" s="5">
        <v>23</v>
      </c>
      <c r="I8" s="5">
        <v>23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2.5000000000000001E-2</v>
      </c>
      <c r="N8" s="9">
        <v>2.5000000000000001E-2</v>
      </c>
      <c r="O8" s="9"/>
      <c r="P8" s="4" t="s">
        <v>54</v>
      </c>
      <c r="Q8" s="5">
        <v>23</v>
      </c>
      <c r="S8" s="4" t="s">
        <v>54</v>
      </c>
      <c r="T8" s="5">
        <v>1</v>
      </c>
      <c r="U8" s="5">
        <v>0.5</v>
      </c>
      <c r="V8" s="5">
        <v>0</v>
      </c>
      <c r="W8" s="5">
        <v>0</v>
      </c>
      <c r="Y8" s="4" t="s">
        <v>54</v>
      </c>
      <c r="Z8" s="5">
        <v>20388021892</v>
      </c>
      <c r="AA8" s="5">
        <v>0</v>
      </c>
      <c r="AB8" s="5">
        <v>0</v>
      </c>
    </row>
    <row r="9" spans="1:30">
      <c r="C9" s="63" t="s">
        <v>54</v>
      </c>
      <c r="D9" s="9">
        <v>2.5000000000000001E-2</v>
      </c>
      <c r="E9" s="9">
        <v>2.5000000000000001E-2</v>
      </c>
      <c r="G9" s="4" t="s">
        <v>18</v>
      </c>
      <c r="H9" s="5">
        <v>23</v>
      </c>
      <c r="I9" s="5">
        <v>23</v>
      </c>
      <c r="J9" s="5"/>
      <c r="L9" s="4" t="s">
        <v>18</v>
      </c>
      <c r="M9" s="9">
        <v>2.5000000000000001E-2</v>
      </c>
      <c r="N9" s="9">
        <v>2.5000000000000001E-2</v>
      </c>
      <c r="O9" s="9"/>
      <c r="P9" s="4" t="s">
        <v>18</v>
      </c>
      <c r="Q9" s="5">
        <v>23</v>
      </c>
      <c r="S9" s="4" t="s">
        <v>18</v>
      </c>
      <c r="T9" s="5">
        <v>1</v>
      </c>
      <c r="U9" s="5">
        <v>0.5</v>
      </c>
      <c r="V9" s="5">
        <v>0</v>
      </c>
      <c r="W9" s="5">
        <v>0</v>
      </c>
      <c r="Y9" s="4" t="s">
        <v>18</v>
      </c>
      <c r="Z9" s="5">
        <v>20388021892</v>
      </c>
      <c r="AA9" s="5">
        <v>0</v>
      </c>
      <c r="AB9" s="5">
        <v>0</v>
      </c>
    </row>
    <row r="10" spans="1:30">
      <c r="C10" s="4" t="s">
        <v>18</v>
      </c>
      <c r="D10" s="9">
        <v>2.5000000000000001E-2</v>
      </c>
      <c r="E10" s="9">
        <v>2.5000000000000001E-2</v>
      </c>
    </row>
  </sheetData>
  <mergeCells count="4">
    <mergeCell ref="P2:Q2"/>
    <mergeCell ref="C1:I1"/>
    <mergeCell ref="P1:Q1"/>
    <mergeCell ref="S1:AD1"/>
  </mergeCell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A9" sqref="A9"/>
    </sheetView>
  </sheetViews>
  <sheetFormatPr defaultRowHeight="15"/>
  <cols>
    <col min="1" max="1" width="11.85546875" customWidth="1"/>
    <col min="2" max="2" width="31.42578125" style="24" customWidth="1"/>
    <col min="3" max="3" width="10.7109375" customWidth="1"/>
    <col min="4" max="4" width="18.42578125" customWidth="1"/>
    <col min="5" max="5" width="23.5703125" customWidth="1"/>
    <col min="7" max="7" width="10.7109375" customWidth="1"/>
    <col min="8" max="8" width="18.28515625" customWidth="1"/>
    <col min="9" max="9" width="24.28515625" customWidth="1"/>
    <col min="10" max="10" width="9.28515625" customWidth="1"/>
    <col min="11" max="11" width="11.140625" customWidth="1"/>
    <col min="12" max="12" width="10.7109375" bestFit="1" customWidth="1"/>
    <col min="13" max="13" width="18.42578125" bestFit="1" customWidth="1"/>
    <col min="14" max="14" width="22.7109375" bestFit="1" customWidth="1"/>
    <col min="16" max="16" width="10.7109375" bestFit="1" customWidth="1"/>
    <col min="17" max="17" width="18.140625" bestFit="1" customWidth="1"/>
    <col min="19" max="19" width="10.7109375" customWidth="1"/>
    <col min="20" max="20" width="16.42578125" customWidth="1"/>
    <col min="21" max="21" width="17.42578125" customWidth="1"/>
    <col min="22" max="22" width="16.28515625" customWidth="1"/>
    <col min="23" max="23" width="19" customWidth="1"/>
    <col min="24" max="24" width="7.42578125" customWidth="1"/>
    <col min="25" max="25" width="10.7109375" customWidth="1"/>
    <col min="26" max="26" width="18.28515625" customWidth="1"/>
    <col min="27" max="27" width="15.5703125" customWidth="1"/>
    <col min="28" max="28" width="22.5703125" customWidth="1"/>
  </cols>
  <sheetData>
    <row r="1" spans="1:28" s="32" customFormat="1">
      <c r="B1" s="31"/>
      <c r="C1" s="67" t="s">
        <v>308</v>
      </c>
      <c r="D1" s="68"/>
      <c r="E1" s="68"/>
      <c r="F1" s="68"/>
      <c r="G1" s="68"/>
      <c r="H1" s="68"/>
      <c r="I1" s="68"/>
      <c r="J1" s="56"/>
      <c r="L1" s="54" t="s">
        <v>0</v>
      </c>
      <c r="M1" s="55" t="s">
        <v>16</v>
      </c>
      <c r="P1" s="65" t="s">
        <v>0</v>
      </c>
      <c r="Q1" s="66" t="s">
        <v>16</v>
      </c>
      <c r="R1" s="55"/>
      <c r="S1" s="69" t="s">
        <v>306</v>
      </c>
      <c r="T1" s="70"/>
      <c r="U1" s="68"/>
      <c r="V1" s="68"/>
      <c r="W1" s="68"/>
      <c r="X1" s="68"/>
      <c r="Y1" s="68"/>
      <c r="Z1" s="68"/>
      <c r="AA1" s="68"/>
      <c r="AB1" s="68"/>
    </row>
    <row r="2" spans="1:28" s="32" customFormat="1">
      <c r="B2" s="31"/>
      <c r="C2" s="54" t="s">
        <v>0</v>
      </c>
      <c r="D2" s="55" t="s">
        <v>16</v>
      </c>
      <c r="E2" s="56"/>
      <c r="F2" s="56"/>
      <c r="G2" s="54" t="s">
        <v>0</v>
      </c>
      <c r="H2" s="55" t="s">
        <v>16</v>
      </c>
      <c r="I2" s="56"/>
      <c r="J2" s="50"/>
      <c r="L2" s="54" t="s">
        <v>1</v>
      </c>
      <c r="M2" s="55" t="s">
        <v>16</v>
      </c>
      <c r="P2" s="65" t="s">
        <v>1</v>
      </c>
      <c r="Q2" s="66" t="s">
        <v>16</v>
      </c>
      <c r="R2"/>
      <c r="S2" s="57"/>
      <c r="T2" s="58"/>
      <c r="U2" s="58"/>
      <c r="V2" s="58"/>
      <c r="W2" s="58"/>
      <c r="X2" s="58"/>
      <c r="Y2" s="58"/>
      <c r="Z2" s="58"/>
      <c r="AA2" s="58"/>
      <c r="AB2" s="58"/>
    </row>
    <row r="3" spans="1:28">
      <c r="A3" s="31"/>
      <c r="B3" s="31"/>
      <c r="C3" s="54" t="s">
        <v>1</v>
      </c>
      <c r="D3" s="55" t="s">
        <v>16</v>
      </c>
      <c r="G3" s="54" t="s">
        <v>1</v>
      </c>
      <c r="H3" s="55" t="s">
        <v>16</v>
      </c>
      <c r="K3" s="32"/>
      <c r="L3" s="54" t="s">
        <v>2</v>
      </c>
      <c r="M3" s="55" t="s">
        <v>16</v>
      </c>
      <c r="P3" s="54" t="s">
        <v>2</v>
      </c>
      <c r="Q3" s="55" t="s">
        <v>16</v>
      </c>
      <c r="S3" s="32"/>
      <c r="T3" s="32"/>
    </row>
    <row r="4" spans="1:28">
      <c r="A4" s="31"/>
      <c r="B4" s="31"/>
      <c r="C4" s="54" t="s">
        <v>57</v>
      </c>
      <c r="D4" s="55" t="s">
        <v>16</v>
      </c>
      <c r="G4" s="54" t="s">
        <v>57</v>
      </c>
      <c r="H4" s="55" t="s">
        <v>16</v>
      </c>
      <c r="K4" s="32"/>
      <c r="L4" s="54" t="s">
        <v>57</v>
      </c>
      <c r="M4" s="55" t="s">
        <v>16</v>
      </c>
      <c r="P4" s="54" t="s">
        <v>57</v>
      </c>
      <c r="Q4" s="55" t="s">
        <v>16</v>
      </c>
      <c r="S4" s="54" t="s">
        <v>0</v>
      </c>
      <c r="T4" s="55" t="s">
        <v>16</v>
      </c>
      <c r="Y4" s="54" t="s">
        <v>0</v>
      </c>
      <c r="Z4" s="55" t="s">
        <v>16</v>
      </c>
    </row>
    <row r="5" spans="1:28">
      <c r="A5" s="31"/>
      <c r="B5" s="31"/>
      <c r="C5" s="54" t="s">
        <v>3</v>
      </c>
      <c r="D5" s="55" t="s">
        <v>12</v>
      </c>
      <c r="G5" s="54" t="s">
        <v>3</v>
      </c>
      <c r="H5" s="55" t="s">
        <v>11</v>
      </c>
      <c r="K5" s="32"/>
      <c r="L5" s="54" t="s">
        <v>3</v>
      </c>
      <c r="M5" s="55" t="s">
        <v>12</v>
      </c>
      <c r="P5" s="54" t="s">
        <v>3</v>
      </c>
      <c r="Q5" s="55" t="s">
        <v>11</v>
      </c>
      <c r="S5" s="54" t="s">
        <v>3</v>
      </c>
      <c r="T5" s="55" t="s">
        <v>323</v>
      </c>
      <c r="Y5" s="54" t="s">
        <v>3</v>
      </c>
      <c r="Z5" s="55" t="s">
        <v>323</v>
      </c>
    </row>
    <row r="6" spans="1:28">
      <c r="A6" s="31"/>
      <c r="B6" s="31"/>
      <c r="K6" s="32"/>
    </row>
    <row r="7" spans="1:28">
      <c r="A7" s="25" t="s">
        <v>349</v>
      </c>
      <c r="B7" s="25" t="s">
        <v>99</v>
      </c>
      <c r="C7" s="54" t="s">
        <v>2</v>
      </c>
      <c r="D7" s="55" t="s">
        <v>307</v>
      </c>
      <c r="E7" s="55" t="s">
        <v>317</v>
      </c>
      <c r="G7" s="54" t="s">
        <v>2</v>
      </c>
      <c r="H7" s="55" t="s">
        <v>319</v>
      </c>
      <c r="I7" s="55" t="s">
        <v>321</v>
      </c>
      <c r="K7" s="25" t="s">
        <v>127</v>
      </c>
      <c r="L7" s="54" t="s">
        <v>2</v>
      </c>
      <c r="M7" s="55" t="s">
        <v>307</v>
      </c>
      <c r="N7" s="55" t="s">
        <v>322</v>
      </c>
      <c r="P7" s="54" t="s">
        <v>301</v>
      </c>
      <c r="Q7" t="s">
        <v>320</v>
      </c>
      <c r="S7" s="54" t="s">
        <v>301</v>
      </c>
      <c r="T7" s="55" t="s">
        <v>325</v>
      </c>
      <c r="U7" s="55" t="s">
        <v>330</v>
      </c>
      <c r="V7" s="55" t="s">
        <v>324</v>
      </c>
      <c r="W7" s="55" t="s">
        <v>329</v>
      </c>
      <c r="Y7" s="54" t="s">
        <v>301</v>
      </c>
      <c r="Z7" s="55" t="s">
        <v>326</v>
      </c>
      <c r="AA7" s="55" t="s">
        <v>327</v>
      </c>
      <c r="AB7" s="55" t="s">
        <v>328</v>
      </c>
    </row>
    <row r="8" spans="1:28">
      <c r="A8" s="24" t="str">
        <f>INDEX('DDL Tables'!$B:$B,MATCH(C8,'DDL Tables'!$C:$C,0))</f>
        <v>TestKS</v>
      </c>
      <c r="B8" s="24" t="str">
        <f>INDEX('DDL Tables'!$F:$F,MATCH(Write!C8,'DDL Tables'!$C:$C,0))</f>
        <v>SizeTieredCompactionStrategy</v>
      </c>
      <c r="C8" s="4" t="s">
        <v>55</v>
      </c>
      <c r="D8" s="9">
        <v>0.03</v>
      </c>
      <c r="E8" s="9">
        <v>0.03</v>
      </c>
      <c r="G8" s="4" t="s">
        <v>55</v>
      </c>
      <c r="H8" s="5">
        <v>2</v>
      </c>
      <c r="I8" s="5">
        <v>2</v>
      </c>
      <c r="J8" s="5"/>
      <c r="K8" s="30">
        <f>INDEX('Node Information'!I:$I,MATCH(L8,'Node Information'!$A:$A,0))</f>
        <v>6.5428240740740704E-2</v>
      </c>
      <c r="L8" s="4" t="s">
        <v>54</v>
      </c>
      <c r="M8" s="9">
        <v>0.03</v>
      </c>
      <c r="N8" s="9">
        <v>0.03</v>
      </c>
      <c r="O8" s="9"/>
      <c r="P8" s="4" t="s">
        <v>54</v>
      </c>
      <c r="Q8" s="5">
        <v>2</v>
      </c>
      <c r="S8" s="4" t="s">
        <v>54</v>
      </c>
      <c r="T8" s="5">
        <v>45</v>
      </c>
      <c r="U8" s="5">
        <v>22.5</v>
      </c>
      <c r="V8" s="5">
        <v>175</v>
      </c>
      <c r="W8" s="5">
        <v>87.5</v>
      </c>
      <c r="X8" s="5"/>
      <c r="Y8" s="4" t="s">
        <v>54</v>
      </c>
      <c r="Z8" s="5">
        <v>96947910173</v>
      </c>
      <c r="AA8" s="5">
        <v>0</v>
      </c>
      <c r="AB8" s="5">
        <v>0</v>
      </c>
    </row>
    <row r="9" spans="1:28">
      <c r="C9" s="4" t="s">
        <v>18</v>
      </c>
      <c r="D9" s="9">
        <v>0.03</v>
      </c>
      <c r="E9" s="9">
        <v>0.03</v>
      </c>
      <c r="G9" s="4" t="s">
        <v>18</v>
      </c>
      <c r="H9" s="5">
        <v>2</v>
      </c>
      <c r="I9" s="5">
        <v>2</v>
      </c>
      <c r="J9" s="5"/>
      <c r="L9" s="4" t="s">
        <v>18</v>
      </c>
      <c r="M9" s="9">
        <v>0.03</v>
      </c>
      <c r="N9" s="9">
        <v>0.03</v>
      </c>
      <c r="O9" s="9"/>
      <c r="P9" s="4" t="s">
        <v>18</v>
      </c>
      <c r="Q9" s="5">
        <v>2</v>
      </c>
      <c r="S9" s="4" t="s">
        <v>18</v>
      </c>
      <c r="T9" s="5">
        <v>45</v>
      </c>
      <c r="U9" s="5">
        <v>22.5</v>
      </c>
      <c r="V9" s="5">
        <v>175</v>
      </c>
      <c r="W9" s="5">
        <v>87.5</v>
      </c>
      <c r="X9" s="5"/>
      <c r="Y9" s="4" t="s">
        <v>18</v>
      </c>
      <c r="Z9" s="5">
        <v>96947910173</v>
      </c>
      <c r="AA9" s="5">
        <v>0</v>
      </c>
      <c r="AB9" s="5">
        <v>0</v>
      </c>
    </row>
  </sheetData>
  <mergeCells count="4">
    <mergeCell ref="P2:Q2"/>
    <mergeCell ref="C1:I1"/>
    <mergeCell ref="P1:Q1"/>
    <mergeCell ref="S1:AB1"/>
  </mergeCell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A10" sqref="A10"/>
    </sheetView>
  </sheetViews>
  <sheetFormatPr defaultRowHeight="15"/>
  <cols>
    <col min="1" max="1" width="12.85546875" customWidth="1"/>
    <col min="2" max="2" width="10.7109375" customWidth="1"/>
    <col min="3" max="3" width="29.7109375" customWidth="1"/>
    <col min="4" max="4" width="23.5703125" customWidth="1"/>
    <col min="5" max="5" width="6.5703125" customWidth="1"/>
    <col min="6" max="6" width="10.7109375" customWidth="1"/>
    <col min="7" max="7" width="35.7109375" customWidth="1"/>
    <col min="9" max="9" width="10.7109375" customWidth="1"/>
    <col min="10" max="10" width="31.42578125" customWidth="1"/>
    <col min="12" max="12" width="10.7109375" customWidth="1"/>
    <col min="13" max="13" width="47" customWidth="1"/>
    <col min="14" max="14" width="23.5703125" customWidth="1"/>
    <col min="15" max="15" width="8" customWidth="1"/>
    <col min="16" max="16" width="11.140625" customWidth="1"/>
    <col min="17" max="17" width="10.7109375" customWidth="1"/>
    <col min="18" max="18" width="29.7109375" customWidth="1"/>
    <col min="19" max="19" width="23.5703125" customWidth="1"/>
    <col min="20" max="20" width="4" customWidth="1"/>
    <col min="21" max="21" width="10.7109375" customWidth="1"/>
    <col min="22" max="22" width="35.7109375" customWidth="1"/>
    <col min="23" max="23" width="6.85546875" customWidth="1"/>
    <col min="24" max="24" width="10.7109375" customWidth="1"/>
    <col min="25" max="25" width="31.42578125" customWidth="1"/>
    <col min="26" max="26" width="5.7109375" customWidth="1"/>
    <col min="27" max="27" width="10.7109375" customWidth="1"/>
    <col min="28" max="28" width="47" customWidth="1"/>
    <col min="29" max="29" width="23.5703125" customWidth="1"/>
    <col min="30" max="30" width="25.28515625" customWidth="1"/>
  </cols>
  <sheetData>
    <row r="1" spans="1:29" s="55" customFormat="1">
      <c r="A1" s="31"/>
      <c r="B1" s="71" t="s">
        <v>151</v>
      </c>
      <c r="C1" s="72"/>
      <c r="D1" s="72"/>
      <c r="E1" s="72"/>
      <c r="F1" s="72"/>
      <c r="G1" s="72"/>
      <c r="H1" s="72"/>
      <c r="I1" s="72"/>
      <c r="J1" s="72"/>
      <c r="K1" s="72"/>
      <c r="L1" s="67" t="s">
        <v>308</v>
      </c>
      <c r="M1" s="68"/>
      <c r="N1" s="68"/>
      <c r="O1" s="56"/>
      <c r="P1" s="32"/>
      <c r="Q1" s="71" t="s">
        <v>151</v>
      </c>
      <c r="R1" s="72"/>
      <c r="S1" s="72"/>
      <c r="T1" s="72"/>
      <c r="U1" s="72"/>
      <c r="V1" s="72"/>
      <c r="W1" s="72"/>
      <c r="X1" s="72"/>
      <c r="Y1" s="72"/>
      <c r="Z1" s="72"/>
      <c r="AA1" s="67" t="s">
        <v>308</v>
      </c>
      <c r="AB1" s="68"/>
      <c r="AC1" s="68"/>
    </row>
    <row r="2" spans="1:29">
      <c r="A2" s="31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  <c r="O2" s="50"/>
      <c r="P2" s="32"/>
      <c r="Q2" s="59"/>
      <c r="R2" s="60"/>
      <c r="S2" s="60"/>
      <c r="T2" s="60"/>
      <c r="U2" s="60"/>
      <c r="V2" s="60"/>
      <c r="W2" s="60"/>
      <c r="X2" s="60"/>
      <c r="Y2" s="60"/>
      <c r="Z2" s="60"/>
      <c r="AA2" s="54" t="s">
        <v>0</v>
      </c>
      <c r="AB2" s="55" t="s">
        <v>16</v>
      </c>
      <c r="AC2" s="56"/>
    </row>
    <row r="3" spans="1:29">
      <c r="A3" s="31"/>
      <c r="B3" s="54" t="s">
        <v>0</v>
      </c>
      <c r="C3" s="55" t="s">
        <v>16</v>
      </c>
      <c r="D3" s="34"/>
      <c r="E3" s="34"/>
      <c r="F3" s="54" t="s">
        <v>0</v>
      </c>
      <c r="G3" s="55" t="s">
        <v>16</v>
      </c>
      <c r="I3" s="54" t="s">
        <v>0</v>
      </c>
      <c r="J3" s="55" t="s">
        <v>16</v>
      </c>
      <c r="K3" s="34"/>
      <c r="L3" s="54" t="s">
        <v>1</v>
      </c>
      <c r="M3" s="55" t="s">
        <v>16</v>
      </c>
      <c r="P3" s="32"/>
      <c r="Q3" s="54" t="s">
        <v>0</v>
      </c>
      <c r="R3" s="55" t="s">
        <v>16</v>
      </c>
      <c r="U3" s="54" t="s">
        <v>0</v>
      </c>
      <c r="V3" s="55" t="s">
        <v>16</v>
      </c>
      <c r="X3" s="54" t="s">
        <v>0</v>
      </c>
      <c r="Y3" s="55" t="s">
        <v>16</v>
      </c>
      <c r="AA3" s="54" t="s">
        <v>1</v>
      </c>
      <c r="AB3" s="55" t="s">
        <v>16</v>
      </c>
    </row>
    <row r="4" spans="1:29">
      <c r="A4" s="31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57</v>
      </c>
      <c r="M4" s="55" t="s">
        <v>16</v>
      </c>
      <c r="P4" s="32"/>
      <c r="Q4" s="54" t="s">
        <v>1</v>
      </c>
      <c r="R4" s="55" t="s">
        <v>16</v>
      </c>
      <c r="S4" s="34"/>
      <c r="T4" s="34"/>
      <c r="U4" s="54" t="s">
        <v>1</v>
      </c>
      <c r="V4" s="55" t="s">
        <v>16</v>
      </c>
      <c r="X4" s="54" t="s">
        <v>1</v>
      </c>
      <c r="Y4" s="55" t="s">
        <v>16</v>
      </c>
      <c r="Z4" s="34"/>
      <c r="AA4" s="54" t="s">
        <v>2</v>
      </c>
      <c r="AB4" s="55" t="s">
        <v>16</v>
      </c>
    </row>
    <row r="5" spans="1:29">
      <c r="A5" s="31"/>
      <c r="B5" s="54" t="s">
        <v>3</v>
      </c>
      <c r="C5" s="55" t="s">
        <v>118</v>
      </c>
      <c r="D5" s="34"/>
      <c r="E5" s="34"/>
      <c r="F5" s="54" t="s">
        <v>3</v>
      </c>
      <c r="G5" s="55" t="s">
        <v>120</v>
      </c>
      <c r="I5" s="54" t="s">
        <v>3</v>
      </c>
      <c r="J5" s="55" t="s">
        <v>149</v>
      </c>
      <c r="K5" s="34"/>
      <c r="L5" s="54" t="s">
        <v>3</v>
      </c>
      <c r="M5" s="55" t="s">
        <v>15</v>
      </c>
      <c r="P5" s="32"/>
      <c r="Q5" s="54" t="s">
        <v>2</v>
      </c>
      <c r="R5" s="55" t="s">
        <v>16</v>
      </c>
      <c r="S5" s="34"/>
      <c r="T5" s="34"/>
      <c r="U5" s="54" t="s">
        <v>2</v>
      </c>
      <c r="V5" s="55" t="s">
        <v>16</v>
      </c>
      <c r="X5" s="54" t="s">
        <v>2</v>
      </c>
      <c r="Y5" s="55" t="s">
        <v>16</v>
      </c>
      <c r="Z5" s="34"/>
      <c r="AA5" s="54" t="s">
        <v>57</v>
      </c>
      <c r="AB5" s="55" t="s">
        <v>16</v>
      </c>
    </row>
    <row r="6" spans="1:29">
      <c r="A6" s="31"/>
      <c r="P6" s="32"/>
      <c r="Q6" s="54" t="s">
        <v>3</v>
      </c>
      <c r="R6" s="55" t="s">
        <v>118</v>
      </c>
      <c r="S6" s="34"/>
      <c r="T6" s="34"/>
      <c r="U6" s="54" t="s">
        <v>3</v>
      </c>
      <c r="V6" s="55" t="s">
        <v>120</v>
      </c>
      <c r="X6" s="54" t="s">
        <v>3</v>
      </c>
      <c r="Y6" s="55" t="s">
        <v>149</v>
      </c>
      <c r="Z6" s="34"/>
      <c r="AA6" s="54" t="s">
        <v>3</v>
      </c>
      <c r="AB6" s="55" t="s">
        <v>15</v>
      </c>
    </row>
    <row r="7" spans="1:29">
      <c r="A7" s="25" t="s">
        <v>349</v>
      </c>
      <c r="B7" s="54" t="s">
        <v>2</v>
      </c>
      <c r="C7" s="55" t="s">
        <v>304</v>
      </c>
      <c r="D7" s="55" t="s">
        <v>314</v>
      </c>
      <c r="F7" s="54" t="s">
        <v>2</v>
      </c>
      <c r="G7" t="s">
        <v>303</v>
      </c>
      <c r="I7" s="54" t="s">
        <v>2</v>
      </c>
      <c r="J7" t="s">
        <v>302</v>
      </c>
      <c r="L7" s="54" t="s">
        <v>2</v>
      </c>
      <c r="M7" s="55" t="s">
        <v>305</v>
      </c>
      <c r="N7" s="55" t="s">
        <v>314</v>
      </c>
      <c r="P7" s="32"/>
    </row>
    <row r="8" spans="1:29">
      <c r="A8" s="24" t="str">
        <f>INDEX('DDL Tables'!$B:$B,MATCH(B8,'DDL Tables'!$C:$C,0))</f>
        <v>TestKS</v>
      </c>
      <c r="B8" s="4" t="s">
        <v>55</v>
      </c>
      <c r="C8" s="5">
        <v>7475</v>
      </c>
      <c r="D8" s="5">
        <v>7475</v>
      </c>
      <c r="E8" s="5"/>
      <c r="F8" s="4" t="s">
        <v>55</v>
      </c>
      <c r="G8" s="5">
        <v>2422</v>
      </c>
      <c r="H8" s="5"/>
      <c r="I8" s="4" t="s">
        <v>55</v>
      </c>
      <c r="J8" s="5">
        <v>17942</v>
      </c>
      <c r="K8" s="5"/>
      <c r="L8" s="4" t="s">
        <v>55</v>
      </c>
      <c r="M8" s="5">
        <v>0</v>
      </c>
      <c r="N8" s="5">
        <v>0</v>
      </c>
      <c r="O8" s="5"/>
      <c r="P8" s="25" t="s">
        <v>127</v>
      </c>
      <c r="Q8" s="54" t="s">
        <v>301</v>
      </c>
      <c r="R8" s="55" t="s">
        <v>304</v>
      </c>
      <c r="S8" s="55" t="s">
        <v>314</v>
      </c>
      <c r="U8" s="54" t="s">
        <v>301</v>
      </c>
      <c r="V8" t="s">
        <v>303</v>
      </c>
      <c r="X8" s="54" t="s">
        <v>301</v>
      </c>
      <c r="Y8" t="s">
        <v>302</v>
      </c>
      <c r="AA8" s="54" t="s">
        <v>301</v>
      </c>
      <c r="AB8" s="55" t="s">
        <v>305</v>
      </c>
      <c r="AC8" s="55" t="s">
        <v>314</v>
      </c>
    </row>
    <row r="9" spans="1:29">
      <c r="B9" s="4" t="s">
        <v>18</v>
      </c>
      <c r="C9" s="5">
        <v>7475</v>
      </c>
      <c r="D9" s="5">
        <v>7475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  <c r="P9" s="30">
        <f>INDEX('Node Information'!$I:I,MATCH(Q9,'Node Information'!$A:$A,0))</f>
        <v>6.5428240740740704E-2</v>
      </c>
      <c r="Q9" s="4" t="s">
        <v>54</v>
      </c>
      <c r="R9" s="5">
        <v>7475</v>
      </c>
      <c r="S9" s="5">
        <v>7475</v>
      </c>
      <c r="T9" s="5"/>
      <c r="U9" s="4" t="s">
        <v>54</v>
      </c>
      <c r="V9" s="5">
        <v>2422</v>
      </c>
      <c r="W9" s="5"/>
      <c r="X9" s="4" t="s">
        <v>54</v>
      </c>
      <c r="Y9" s="5">
        <v>17942</v>
      </c>
      <c r="Z9" s="5"/>
      <c r="AA9" s="4" t="s">
        <v>54</v>
      </c>
      <c r="AB9" s="5">
        <v>0</v>
      </c>
      <c r="AC9" s="5">
        <v>0</v>
      </c>
    </row>
    <row r="10" spans="1:29">
      <c r="Q10" s="4" t="s">
        <v>18</v>
      </c>
      <c r="R10" s="5">
        <v>7475</v>
      </c>
      <c r="S10" s="5">
        <v>7475</v>
      </c>
      <c r="T10" s="5"/>
      <c r="U10" s="4" t="s">
        <v>18</v>
      </c>
      <c r="V10" s="5">
        <v>2422</v>
      </c>
      <c r="W10" s="5"/>
      <c r="X10" s="4" t="s">
        <v>18</v>
      </c>
      <c r="Y10" s="5">
        <v>17942</v>
      </c>
      <c r="Z10" s="5"/>
      <c r="AA10" s="4" t="s">
        <v>18</v>
      </c>
      <c r="AB10" s="5">
        <v>0</v>
      </c>
      <c r="AC10" s="5">
        <v>0</v>
      </c>
    </row>
  </sheetData>
  <mergeCells count="4">
    <mergeCell ref="B1:K1"/>
    <mergeCell ref="L1:N1"/>
    <mergeCell ref="Q1:Z1"/>
    <mergeCell ref="AA1:AC1"/>
  </mergeCell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0.7109375" customWidth="1"/>
    <col min="3" max="3" width="29.7109375" customWidth="1"/>
    <col min="4" max="4" width="23.5703125" customWidth="1"/>
    <col min="5" max="5" width="4" customWidth="1"/>
    <col min="6" max="6" width="10.7109375" customWidth="1"/>
    <col min="7" max="7" width="35.7109375" customWidth="1"/>
    <col min="8" max="8" width="6.85546875" customWidth="1"/>
    <col min="9" max="9" width="10.7109375" customWidth="1"/>
    <col min="10" max="10" width="31.42578125" customWidth="1"/>
    <col min="11" max="11" width="5.7109375" customWidth="1"/>
    <col min="12" max="12" width="10.7109375" customWidth="1"/>
    <col min="13" max="13" width="47" customWidth="1"/>
    <col min="14" max="14" width="23.5703125" customWidth="1"/>
    <col min="15" max="15" width="25.28515625" customWidth="1"/>
  </cols>
  <sheetData>
    <row r="1" spans="1:14" s="55" customFormat="1">
      <c r="A1" s="32"/>
      <c r="B1" s="71" t="s">
        <v>151</v>
      </c>
      <c r="C1" s="72"/>
      <c r="D1" s="72"/>
      <c r="E1" s="72"/>
      <c r="F1" s="72"/>
      <c r="G1" s="72"/>
      <c r="H1" s="72"/>
      <c r="I1" s="72"/>
      <c r="J1" s="72"/>
      <c r="K1" s="72"/>
      <c r="L1" s="67" t="s">
        <v>308</v>
      </c>
      <c r="M1" s="68"/>
      <c r="N1" s="68"/>
    </row>
    <row r="2" spans="1:14">
      <c r="A2" s="32"/>
      <c r="B2" s="59"/>
      <c r="C2" s="60"/>
      <c r="D2" s="60"/>
      <c r="E2" s="60"/>
      <c r="F2" s="60"/>
      <c r="G2" s="60"/>
      <c r="H2" s="60"/>
      <c r="I2" s="60"/>
      <c r="J2" s="60"/>
      <c r="K2" s="60"/>
      <c r="L2" s="54" t="s">
        <v>0</v>
      </c>
      <c r="M2" s="55" t="s">
        <v>16</v>
      </c>
      <c r="N2" s="56"/>
    </row>
    <row r="3" spans="1:14">
      <c r="A3" s="32"/>
      <c r="B3" s="54" t="s">
        <v>0</v>
      </c>
      <c r="C3" s="55" t="s">
        <v>16</v>
      </c>
      <c r="F3" s="54" t="s">
        <v>0</v>
      </c>
      <c r="G3" s="55" t="s">
        <v>16</v>
      </c>
      <c r="I3" s="54" t="s">
        <v>0</v>
      </c>
      <c r="J3" s="55" t="s">
        <v>16</v>
      </c>
      <c r="L3" s="54" t="s">
        <v>1</v>
      </c>
      <c r="M3" s="55" t="s">
        <v>16</v>
      </c>
    </row>
    <row r="4" spans="1:14">
      <c r="A4" s="32"/>
      <c r="B4" s="54" t="s">
        <v>1</v>
      </c>
      <c r="C4" s="55" t="s">
        <v>16</v>
      </c>
      <c r="D4" s="34"/>
      <c r="E4" s="34"/>
      <c r="F4" s="54" t="s">
        <v>1</v>
      </c>
      <c r="G4" s="55" t="s">
        <v>16</v>
      </c>
      <c r="I4" s="54" t="s">
        <v>1</v>
      </c>
      <c r="J4" s="55" t="s">
        <v>16</v>
      </c>
      <c r="K4" s="34"/>
      <c r="L4" s="54" t="s">
        <v>2</v>
      </c>
      <c r="M4" s="55" t="s">
        <v>16</v>
      </c>
    </row>
    <row r="5" spans="1:14">
      <c r="A5" s="32"/>
      <c r="B5" s="54" t="s">
        <v>2</v>
      </c>
      <c r="C5" s="55" t="s">
        <v>16</v>
      </c>
      <c r="D5" s="34"/>
      <c r="E5" s="34"/>
      <c r="F5" s="54" t="s">
        <v>2</v>
      </c>
      <c r="G5" s="55" t="s">
        <v>16</v>
      </c>
      <c r="I5" s="54" t="s">
        <v>2</v>
      </c>
      <c r="J5" s="55" t="s">
        <v>16</v>
      </c>
      <c r="K5" s="34"/>
      <c r="L5" s="54" t="s">
        <v>57</v>
      </c>
      <c r="M5" s="55" t="s">
        <v>16</v>
      </c>
    </row>
    <row r="6" spans="1:14">
      <c r="A6" s="32"/>
      <c r="B6" s="54" t="s">
        <v>3</v>
      </c>
      <c r="C6" s="55" t="s">
        <v>118</v>
      </c>
      <c r="D6" s="34"/>
      <c r="E6" s="34"/>
      <c r="F6" s="54" t="s">
        <v>3</v>
      </c>
      <c r="G6" s="55" t="s">
        <v>120</v>
      </c>
      <c r="I6" s="54" t="s">
        <v>3</v>
      </c>
      <c r="J6" s="55" t="s">
        <v>149</v>
      </c>
      <c r="K6" s="34"/>
      <c r="L6" s="54" t="s">
        <v>3</v>
      </c>
      <c r="M6" s="55" t="s">
        <v>15</v>
      </c>
    </row>
    <row r="7" spans="1:14">
      <c r="A7" s="32"/>
    </row>
    <row r="8" spans="1:14">
      <c r="A8" s="25" t="s">
        <v>127</v>
      </c>
      <c r="B8" s="54" t="s">
        <v>301</v>
      </c>
      <c r="C8" s="55" t="s">
        <v>304</v>
      </c>
      <c r="D8" s="55" t="s">
        <v>314</v>
      </c>
      <c r="F8" s="54" t="s">
        <v>301</v>
      </c>
      <c r="G8" t="s">
        <v>303</v>
      </c>
      <c r="I8" s="54" t="s">
        <v>301</v>
      </c>
      <c r="J8" t="s">
        <v>302</v>
      </c>
      <c r="L8" s="54" t="s">
        <v>301</v>
      </c>
      <c r="M8" s="55" t="s">
        <v>305</v>
      </c>
      <c r="N8" s="55" t="s">
        <v>314</v>
      </c>
    </row>
    <row r="9" spans="1:14">
      <c r="A9" s="30">
        <f>INDEX('Node Information'!$I:I,MATCH(B9,'Node Information'!$A:$A,0))</f>
        <v>6.5428240740740704E-2</v>
      </c>
      <c r="B9" s="4" t="s">
        <v>54</v>
      </c>
      <c r="C9" s="5">
        <v>7475</v>
      </c>
      <c r="D9" s="5">
        <v>7475</v>
      </c>
      <c r="E9" s="5"/>
      <c r="F9" s="4" t="s">
        <v>54</v>
      </c>
      <c r="G9" s="5">
        <v>2422</v>
      </c>
      <c r="H9" s="5"/>
      <c r="I9" s="4" t="s">
        <v>54</v>
      </c>
      <c r="J9" s="5">
        <v>17942</v>
      </c>
      <c r="K9" s="5"/>
      <c r="L9" s="4" t="s">
        <v>54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7475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/>
  <cols>
    <col min="1" max="1" width="15.140625" customWidth="1"/>
    <col min="2" max="2" width="10.7109375" customWidth="1"/>
    <col min="3" max="3" width="26.140625" customWidth="1"/>
    <col min="4" max="4" width="9.140625" customWidth="1"/>
    <col min="5" max="5" width="10.7109375" customWidth="1"/>
    <col min="6" max="6" width="28.140625" customWidth="1"/>
    <col min="7" max="7" width="34.85546875" customWidth="1"/>
    <col min="9" max="9" width="10.7109375" customWidth="1"/>
    <col min="10" max="10" width="24.42578125" customWidth="1"/>
    <col min="11" max="11" width="34.85546875" customWidth="1"/>
  </cols>
  <sheetData>
    <row r="1" spans="1:11">
      <c r="A1" s="32"/>
      <c r="B1" s="69" t="s">
        <v>315</v>
      </c>
      <c r="C1" s="70"/>
      <c r="D1" s="68"/>
      <c r="E1" s="68"/>
      <c r="F1" s="68"/>
      <c r="G1" s="68"/>
      <c r="H1" s="68"/>
      <c r="I1" s="68"/>
      <c r="J1" s="68"/>
    </row>
    <row r="2" spans="1:11">
      <c r="A2" s="32"/>
      <c r="B2" s="54" t="s">
        <v>0</v>
      </c>
      <c r="C2" s="55" t="s">
        <v>16</v>
      </c>
      <c r="E2" s="54" t="s">
        <v>0</v>
      </c>
      <c r="F2" s="55" t="s">
        <v>16</v>
      </c>
      <c r="I2" s="54" t="s">
        <v>0</v>
      </c>
      <c r="J2" s="55" t="s">
        <v>16</v>
      </c>
      <c r="K2" s="55"/>
    </row>
    <row r="3" spans="1:11">
      <c r="A3" s="32"/>
      <c r="B3" s="54" t="s">
        <v>3</v>
      </c>
      <c r="C3" s="55" t="s">
        <v>299</v>
      </c>
      <c r="E3" s="54" t="s">
        <v>3</v>
      </c>
      <c r="F3" s="55" t="s">
        <v>353</v>
      </c>
      <c r="I3" s="54" t="s">
        <v>3</v>
      </c>
      <c r="J3" s="55" t="s">
        <v>354</v>
      </c>
      <c r="K3" s="55"/>
    </row>
    <row r="4" spans="1:11">
      <c r="A4" s="32"/>
      <c r="E4" s="55"/>
      <c r="F4" s="55"/>
      <c r="I4" s="55"/>
      <c r="J4" s="55"/>
      <c r="K4" s="55"/>
    </row>
    <row r="5" spans="1:11">
      <c r="A5" s="25" t="s">
        <v>127</v>
      </c>
      <c r="B5" s="54" t="s">
        <v>301</v>
      </c>
      <c r="C5" t="s">
        <v>316</v>
      </c>
      <c r="E5" s="54" t="s">
        <v>301</v>
      </c>
      <c r="F5" s="55" t="s">
        <v>365</v>
      </c>
      <c r="G5" s="55" t="s">
        <v>366</v>
      </c>
      <c r="I5" s="54" t="s">
        <v>301</v>
      </c>
      <c r="J5" t="s">
        <v>367</v>
      </c>
    </row>
    <row r="6" spans="1:11">
      <c r="A6" s="30">
        <f>INDEX('Node Information'!I:$I,MATCH(B6,'Node Information'!$A:$A,0))</f>
        <v>6.5428240740740704E-2</v>
      </c>
      <c r="B6" s="4" t="s">
        <v>54</v>
      </c>
      <c r="C6" s="55">
        <v>368</v>
      </c>
      <c r="E6" s="4" t="s">
        <v>54</v>
      </c>
      <c r="F6" s="55">
        <v>396</v>
      </c>
      <c r="G6" s="55">
        <v>396</v>
      </c>
      <c r="I6" s="4" t="s">
        <v>54</v>
      </c>
      <c r="J6" s="55">
        <v>240</v>
      </c>
    </row>
    <row r="7" spans="1:11">
      <c r="B7" s="4" t="s">
        <v>18</v>
      </c>
      <c r="C7" s="55">
        <v>368</v>
      </c>
      <c r="E7" s="4" t="s">
        <v>18</v>
      </c>
      <c r="F7" s="55">
        <v>396</v>
      </c>
      <c r="G7" s="55">
        <v>396</v>
      </c>
      <c r="I7" s="4" t="s">
        <v>18</v>
      </c>
      <c r="J7" s="55">
        <v>240</v>
      </c>
    </row>
  </sheetData>
  <mergeCells count="1">
    <mergeCell ref="B1:J1"/>
  </mergeCell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/>
  <cols>
    <col min="1" max="1" width="14.28515625" customWidth="1"/>
    <col min="2" max="2" width="10.7109375" customWidth="1"/>
    <col min="3" max="3" width="16.42578125" customWidth="1"/>
    <col min="4" max="4" width="17.42578125" customWidth="1"/>
    <col min="5" max="5" width="16.28515625" customWidth="1"/>
    <col min="6" max="6" width="19" customWidth="1"/>
    <col min="8" max="8" width="10.7109375" customWidth="1"/>
    <col min="9" max="9" width="16.42578125" customWidth="1"/>
    <col min="10" max="10" width="11.85546875" customWidth="1"/>
    <col min="11" max="11" width="18.85546875" customWidth="1"/>
    <col min="13" max="13" width="10.7109375" customWidth="1"/>
    <col min="14" max="14" width="16.42578125" customWidth="1"/>
    <col min="15" max="15" width="17.42578125" customWidth="1"/>
    <col min="16" max="16" width="16.28515625" customWidth="1"/>
    <col min="17" max="17" width="19" customWidth="1"/>
    <col min="19" max="19" width="10.7109375" customWidth="1"/>
    <col min="20" max="20" width="16.42578125" customWidth="1"/>
    <col min="21" max="21" width="11.85546875" customWidth="1"/>
    <col min="22" max="22" width="18.85546875" customWidth="1"/>
  </cols>
  <sheetData>
    <row r="1" spans="1:22">
      <c r="A1" s="46"/>
      <c r="B1" s="73" t="s">
        <v>334</v>
      </c>
      <c r="C1" s="74"/>
      <c r="D1" s="74"/>
      <c r="E1" s="74"/>
      <c r="F1" s="74"/>
      <c r="G1" s="74"/>
      <c r="H1" s="74"/>
      <c r="I1" s="74"/>
      <c r="J1" s="74"/>
      <c r="K1" s="74"/>
      <c r="M1" s="73" t="s">
        <v>340</v>
      </c>
      <c r="N1" s="74"/>
      <c r="O1" s="74"/>
      <c r="P1" s="74"/>
      <c r="Q1" s="74"/>
      <c r="R1" s="74"/>
      <c r="S1" s="74"/>
      <c r="T1" s="74"/>
      <c r="U1" s="74"/>
      <c r="V1" s="74"/>
    </row>
    <row r="2" spans="1:22">
      <c r="A2" s="46"/>
      <c r="B2" s="54" t="s">
        <v>0</v>
      </c>
      <c r="C2" s="55" t="s">
        <v>16</v>
      </c>
      <c r="D2" s="34"/>
      <c r="G2" s="34"/>
      <c r="H2" s="54" t="s">
        <v>0</v>
      </c>
      <c r="I2" s="55" t="s">
        <v>16</v>
      </c>
      <c r="M2" s="54" t="s">
        <v>0</v>
      </c>
      <c r="N2" s="55" t="s">
        <v>16</v>
      </c>
      <c r="O2" s="34"/>
      <c r="R2" s="34"/>
      <c r="S2" s="54" t="s">
        <v>0</v>
      </c>
      <c r="T2" s="55" t="s">
        <v>16</v>
      </c>
    </row>
    <row r="3" spans="1:22">
      <c r="A3" s="46"/>
      <c r="B3" s="54" t="s">
        <v>3</v>
      </c>
      <c r="C3" s="55" t="s">
        <v>323</v>
      </c>
      <c r="D3" s="34"/>
      <c r="G3" s="34"/>
      <c r="H3" s="54" t="s">
        <v>3</v>
      </c>
      <c r="I3" s="55" t="s">
        <v>323</v>
      </c>
      <c r="M3" s="54" t="s">
        <v>3</v>
      </c>
      <c r="N3" s="55" t="s">
        <v>323</v>
      </c>
      <c r="O3" s="34"/>
      <c r="R3" s="34"/>
      <c r="S3" s="54" t="s">
        <v>3</v>
      </c>
      <c r="T3" s="55" t="s">
        <v>323</v>
      </c>
    </row>
    <row r="4" spans="1:22">
      <c r="A4" s="46"/>
    </row>
    <row r="5" spans="1:22">
      <c r="A5" s="25" t="s">
        <v>127</v>
      </c>
      <c r="B5" s="54" t="s">
        <v>301</v>
      </c>
      <c r="C5" s="55" t="s">
        <v>325</v>
      </c>
      <c r="D5" s="55" t="s">
        <v>330</v>
      </c>
      <c r="E5" s="55" t="s">
        <v>324</v>
      </c>
      <c r="F5" s="55" t="s">
        <v>329</v>
      </c>
      <c r="H5" s="54" t="s">
        <v>301</v>
      </c>
      <c r="I5" s="55" t="s">
        <v>331</v>
      </c>
      <c r="J5" s="55" t="s">
        <v>332</v>
      </c>
      <c r="K5" s="55" t="s">
        <v>333</v>
      </c>
      <c r="M5" s="54" t="s">
        <v>301</v>
      </c>
      <c r="N5" s="55" t="s">
        <v>325</v>
      </c>
      <c r="O5" s="55" t="s">
        <v>330</v>
      </c>
      <c r="P5" s="55" t="s">
        <v>324</v>
      </c>
      <c r="Q5" s="55" t="s">
        <v>329</v>
      </c>
      <c r="S5" s="54" t="s">
        <v>301</v>
      </c>
      <c r="T5" s="55" t="s">
        <v>331</v>
      </c>
      <c r="U5" s="55" t="s">
        <v>332</v>
      </c>
      <c r="V5" s="55" t="s">
        <v>333</v>
      </c>
    </row>
    <row r="6" spans="1:22">
      <c r="A6" s="30">
        <f>INDEX('Node Information'!I:$I,MATCH(B6,'Node Information'!$A:$A,0))</f>
        <v>6.5428240740740704E-2</v>
      </c>
      <c r="B6" s="4" t="s">
        <v>54</v>
      </c>
      <c r="C6" s="5">
        <v>1</v>
      </c>
      <c r="D6" s="5">
        <v>0.5</v>
      </c>
      <c r="E6" s="5">
        <v>0</v>
      </c>
      <c r="F6" s="5">
        <v>0</v>
      </c>
      <c r="G6" s="5"/>
      <c r="H6" s="4" t="s">
        <v>54</v>
      </c>
      <c r="I6" s="5">
        <v>1205474744</v>
      </c>
      <c r="J6" s="5">
        <v>0</v>
      </c>
      <c r="K6" s="5">
        <v>0</v>
      </c>
      <c r="M6" s="4" t="s">
        <v>54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54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1</v>
      </c>
      <c r="D7" s="5">
        <v>0.5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0" sqref="A10"/>
    </sheetView>
  </sheetViews>
  <sheetFormatPr defaultRowHeight="15"/>
  <cols>
    <col min="1" max="1" width="11.28515625" customWidth="1"/>
    <col min="2" max="2" width="10.7109375" customWidth="1"/>
    <col min="3" max="3" width="26.140625" customWidth="1"/>
    <col min="4" max="4" width="4.7109375" customWidth="1"/>
    <col min="5" max="5" width="10.7109375" customWidth="1"/>
    <col min="6" max="6" width="25.42578125" customWidth="1"/>
    <col min="7" max="7" width="3.42578125" customWidth="1"/>
    <col min="8" max="8" width="10.7109375" customWidth="1"/>
    <col min="9" max="9" width="20.140625" customWidth="1"/>
    <col min="10" max="10" width="11" customWidth="1"/>
    <col min="11" max="11" width="10.7109375" customWidth="1"/>
    <col min="12" max="12" width="34.42578125" customWidth="1"/>
    <col min="13" max="13" width="15.42578125" customWidth="1"/>
    <col min="14" max="14" width="13.140625" bestFit="1" customWidth="1"/>
    <col min="15" max="15" width="10.7109375" customWidth="1"/>
    <col min="16" max="16" width="30.5703125" customWidth="1"/>
    <col min="17" max="17" width="15.42578125" style="8" customWidth="1"/>
    <col min="19" max="19" width="10.7109375" customWidth="1"/>
    <col min="20" max="20" width="25.42578125" customWidth="1"/>
    <col min="21" max="21" width="17.42578125" customWidth="1"/>
    <col min="22" max="22" width="16.42578125" customWidth="1"/>
  </cols>
  <sheetData>
    <row r="1" spans="1:23" s="32" customFormat="1">
      <c r="A1" s="31"/>
      <c r="B1" s="75" t="s">
        <v>152</v>
      </c>
      <c r="C1" s="72"/>
      <c r="D1" s="72"/>
      <c r="E1" s="72"/>
      <c r="F1" s="72"/>
      <c r="G1" s="72"/>
      <c r="H1" s="72"/>
      <c r="I1" s="76"/>
      <c r="Q1" s="35"/>
    </row>
    <row r="2" spans="1:23" s="32" customFormat="1">
      <c r="A2" s="31"/>
      <c r="B2" s="61"/>
      <c r="C2" s="60"/>
      <c r="D2" s="60"/>
      <c r="E2" s="60"/>
      <c r="F2" s="60"/>
      <c r="G2" s="60"/>
      <c r="H2" s="60"/>
      <c r="I2" s="62"/>
      <c r="K2" s="54" t="s">
        <v>0</v>
      </c>
      <c r="L2" s="55" t="s">
        <v>16</v>
      </c>
      <c r="O2" s="54" t="s">
        <v>0</v>
      </c>
      <c r="P2" s="55" t="s">
        <v>16</v>
      </c>
      <c r="Q2" s="35"/>
    </row>
    <row r="3" spans="1:23">
      <c r="A3" s="31"/>
      <c r="B3" s="54" t="s">
        <v>0</v>
      </c>
      <c r="C3" s="55" t="s">
        <v>16</v>
      </c>
      <c r="D3" s="34"/>
      <c r="E3" s="54" t="s">
        <v>0</v>
      </c>
      <c r="F3" s="55" t="s">
        <v>16</v>
      </c>
      <c r="G3" s="34"/>
      <c r="H3" s="54" t="s">
        <v>0</v>
      </c>
      <c r="I3" s="55" t="s">
        <v>16</v>
      </c>
      <c r="K3" s="54" t="s">
        <v>1</v>
      </c>
      <c r="L3" s="55" t="s">
        <v>16</v>
      </c>
      <c r="N3" s="8"/>
      <c r="O3" s="54" t="s">
        <v>1</v>
      </c>
      <c r="P3" s="55" t="s">
        <v>16</v>
      </c>
      <c r="Q3"/>
      <c r="S3" s="54" t="s">
        <v>0</v>
      </c>
      <c r="T3" s="55" t="s">
        <v>16</v>
      </c>
      <c r="W3" s="8"/>
    </row>
    <row r="4" spans="1:23">
      <c r="A4" s="31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57</v>
      </c>
      <c r="L4" s="55" t="s">
        <v>16</v>
      </c>
      <c r="N4" s="8"/>
      <c r="O4" s="54" t="s">
        <v>57</v>
      </c>
      <c r="P4" s="55" t="s">
        <v>16</v>
      </c>
      <c r="Q4"/>
      <c r="S4" s="54" t="s">
        <v>1</v>
      </c>
      <c r="T4" s="55" t="s">
        <v>16</v>
      </c>
      <c r="W4" s="8"/>
    </row>
    <row r="5" spans="1:23">
      <c r="A5" s="31"/>
      <c r="B5" s="54" t="s">
        <v>3</v>
      </c>
      <c r="C5" s="55" t="s">
        <v>114</v>
      </c>
      <c r="D5" s="34"/>
      <c r="E5" s="54" t="s">
        <v>3</v>
      </c>
      <c r="F5" s="55" t="s">
        <v>148</v>
      </c>
      <c r="G5" s="34"/>
      <c r="H5" s="54" t="s">
        <v>3</v>
      </c>
      <c r="I5" s="55" t="s">
        <v>117</v>
      </c>
      <c r="K5" s="54" t="s">
        <v>3</v>
      </c>
      <c r="L5" s="55" t="s">
        <v>13</v>
      </c>
      <c r="N5" s="8"/>
      <c r="O5" s="54" t="s">
        <v>3</v>
      </c>
      <c r="P5" s="55" t="s">
        <v>14</v>
      </c>
      <c r="Q5"/>
      <c r="S5" s="54" t="s">
        <v>3</v>
      </c>
      <c r="T5" s="55" t="s">
        <v>8</v>
      </c>
      <c r="W5" s="8"/>
    </row>
    <row r="6" spans="1:23">
      <c r="A6" s="31"/>
      <c r="N6" s="8"/>
      <c r="Q6"/>
      <c r="W6" s="8"/>
    </row>
    <row r="7" spans="1:23" ht="45">
      <c r="A7" s="25" t="s">
        <v>349</v>
      </c>
      <c r="B7" s="54" t="s">
        <v>2</v>
      </c>
      <c r="C7" t="s">
        <v>20</v>
      </c>
      <c r="E7" s="54" t="s">
        <v>2</v>
      </c>
      <c r="F7" s="33" t="s">
        <v>19</v>
      </c>
      <c r="H7" s="54" t="s">
        <v>2</v>
      </c>
      <c r="I7" s="33" t="s">
        <v>21</v>
      </c>
      <c r="K7" s="54" t="s">
        <v>2</v>
      </c>
      <c r="L7" s="33" t="s">
        <v>20</v>
      </c>
      <c r="M7" s="33" t="s">
        <v>21</v>
      </c>
      <c r="N7" s="8"/>
      <c r="O7" s="54" t="s">
        <v>2</v>
      </c>
      <c r="P7" s="33" t="s">
        <v>20</v>
      </c>
      <c r="Q7" s="33" t="s">
        <v>21</v>
      </c>
      <c r="S7" s="54" t="s">
        <v>2</v>
      </c>
      <c r="T7" s="55" t="s">
        <v>23</v>
      </c>
      <c r="U7" s="55" t="s">
        <v>24</v>
      </c>
      <c r="V7" s="55" t="s">
        <v>25</v>
      </c>
      <c r="W7" s="8"/>
    </row>
    <row r="8" spans="1:23">
      <c r="A8" s="24" t="str">
        <f>INDEX('DDL Tables'!$B:$B,MATCH(B8,'DDL Tables'!$C:$C,0))</f>
        <v>TestKS</v>
      </c>
      <c r="B8" s="4" t="s">
        <v>55</v>
      </c>
      <c r="C8" s="6">
        <v>311.17886066436768</v>
      </c>
      <c r="D8" s="6"/>
      <c r="E8" s="4" t="s">
        <v>55</v>
      </c>
      <c r="F8" s="5">
        <v>531</v>
      </c>
      <c r="G8" s="6"/>
      <c r="H8" s="4" t="s">
        <v>55</v>
      </c>
      <c r="I8" s="6">
        <v>220.30964517593384</v>
      </c>
      <c r="K8" s="4" t="s">
        <v>55</v>
      </c>
      <c r="L8" s="6">
        <v>0</v>
      </c>
      <c r="M8" s="6">
        <v>0</v>
      </c>
      <c r="N8" s="49">
        <f>Q8/IF(L8 = 0,1,L8)</f>
        <v>0</v>
      </c>
      <c r="O8" s="4" t="s">
        <v>55</v>
      </c>
      <c r="P8" s="6">
        <v>0</v>
      </c>
      <c r="Q8" s="6">
        <v>0</v>
      </c>
      <c r="S8" s="4" t="s">
        <v>55</v>
      </c>
      <c r="T8" s="5">
        <v>0</v>
      </c>
      <c r="U8" s="5">
        <v>0</v>
      </c>
      <c r="V8" s="5" t="e">
        <v>#DIV/0!</v>
      </c>
      <c r="W8" s="49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 t="e">
        <v>#DIV/0!</v>
      </c>
      <c r="W9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0.7109375" customWidth="1"/>
    <col min="3" max="3" width="26.140625" customWidth="1"/>
    <col min="4" max="4" width="4.7109375" customWidth="1"/>
    <col min="5" max="5" width="10.7109375" customWidth="1"/>
    <col min="6" max="6" width="25.42578125" customWidth="1"/>
    <col min="7" max="7" width="3.42578125" customWidth="1"/>
    <col min="8" max="8" width="10.7109375" customWidth="1"/>
    <col min="9" max="9" width="20.140625" customWidth="1"/>
    <col min="10" max="10" width="11" customWidth="1"/>
    <col min="11" max="11" width="10.7109375" customWidth="1"/>
    <col min="12" max="12" width="34.42578125" customWidth="1"/>
    <col min="13" max="13" width="15.42578125" customWidth="1"/>
    <col min="14" max="14" width="13.140625" bestFit="1" customWidth="1"/>
    <col min="15" max="15" width="10.7109375" customWidth="1"/>
    <col min="16" max="16" width="30.5703125" customWidth="1"/>
    <col min="17" max="17" width="15.42578125" style="8" customWidth="1"/>
    <col min="19" max="19" width="10.7109375" customWidth="1"/>
    <col min="20" max="20" width="25.42578125" customWidth="1"/>
    <col min="21" max="21" width="17.42578125" customWidth="1"/>
    <col min="22" max="22" width="16.42578125" customWidth="1"/>
  </cols>
  <sheetData>
    <row r="1" spans="1:28" s="55" customFormat="1">
      <c r="A1" s="32"/>
      <c r="B1" s="75" t="s">
        <v>152</v>
      </c>
      <c r="C1" s="72"/>
      <c r="D1" s="72"/>
      <c r="E1" s="72"/>
      <c r="F1" s="72"/>
      <c r="G1" s="72"/>
      <c r="H1" s="72"/>
      <c r="I1" s="76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8">
      <c r="A2" s="32"/>
      <c r="B2" s="61"/>
      <c r="C2" s="60"/>
      <c r="D2" s="60"/>
      <c r="E2" s="60"/>
      <c r="F2" s="60"/>
      <c r="G2" s="60"/>
      <c r="H2" s="60"/>
      <c r="I2" s="62"/>
      <c r="J2" s="32"/>
      <c r="K2" s="54" t="s">
        <v>0</v>
      </c>
      <c r="L2" s="55" t="s">
        <v>16</v>
      </c>
      <c r="M2" s="32"/>
      <c r="N2" s="32"/>
      <c r="O2" s="54" t="s">
        <v>0</v>
      </c>
      <c r="P2" s="55" t="s">
        <v>16</v>
      </c>
      <c r="Q2" s="32"/>
      <c r="R2" s="32"/>
      <c r="S2" s="54" t="s">
        <v>0</v>
      </c>
      <c r="T2" s="55" t="s">
        <v>16</v>
      </c>
      <c r="U2" s="32"/>
      <c r="V2" s="32"/>
    </row>
    <row r="3" spans="1:28" s="32" customFormat="1">
      <c r="B3" s="54" t="s">
        <v>0</v>
      </c>
      <c r="C3" s="55" t="s">
        <v>16</v>
      </c>
      <c r="E3" s="54" t="s">
        <v>0</v>
      </c>
      <c r="F3" s="55" t="s">
        <v>16</v>
      </c>
      <c r="H3" s="54" t="s">
        <v>0</v>
      </c>
      <c r="I3" s="55" t="s">
        <v>16</v>
      </c>
      <c r="K3" s="54" t="s">
        <v>1</v>
      </c>
      <c r="L3" s="55" t="s">
        <v>16</v>
      </c>
      <c r="O3" s="54" t="s">
        <v>1</v>
      </c>
      <c r="P3" s="55" t="s">
        <v>16</v>
      </c>
      <c r="Q3" s="35"/>
      <c r="S3" s="54" t="s">
        <v>1</v>
      </c>
      <c r="T3" s="55" t="s">
        <v>16</v>
      </c>
    </row>
    <row r="4" spans="1:28">
      <c r="A4" s="32"/>
      <c r="B4" s="54" t="s">
        <v>1</v>
      </c>
      <c r="C4" s="55" t="s">
        <v>16</v>
      </c>
      <c r="D4" s="34"/>
      <c r="E4" s="54" t="s">
        <v>1</v>
      </c>
      <c r="F4" s="55" t="s">
        <v>16</v>
      </c>
      <c r="G4" s="34"/>
      <c r="H4" s="54" t="s">
        <v>1</v>
      </c>
      <c r="I4" s="55" t="s">
        <v>16</v>
      </c>
      <c r="K4" s="54" t="s">
        <v>2</v>
      </c>
      <c r="L4" s="55" t="s">
        <v>16</v>
      </c>
      <c r="N4" s="8"/>
      <c r="O4" s="54" t="s">
        <v>2</v>
      </c>
      <c r="P4" s="55" t="s">
        <v>16</v>
      </c>
      <c r="Q4"/>
      <c r="S4" s="54" t="s">
        <v>2</v>
      </c>
      <c r="T4" s="55" t="s">
        <v>16</v>
      </c>
      <c r="U4" s="32"/>
      <c r="AB4" s="8"/>
    </row>
    <row r="5" spans="1:28">
      <c r="A5" s="32"/>
      <c r="B5" s="54" t="s">
        <v>2</v>
      </c>
      <c r="C5" s="55" t="s">
        <v>16</v>
      </c>
      <c r="D5" s="34"/>
      <c r="E5" s="54" t="s">
        <v>2</v>
      </c>
      <c r="F5" s="55" t="s">
        <v>16</v>
      </c>
      <c r="G5" s="34"/>
      <c r="H5" s="54" t="s">
        <v>2</v>
      </c>
      <c r="I5" s="55" t="s">
        <v>16</v>
      </c>
      <c r="K5" s="54" t="s">
        <v>57</v>
      </c>
      <c r="L5" s="55" t="s">
        <v>16</v>
      </c>
      <c r="N5" s="8"/>
      <c r="O5" s="54" t="s">
        <v>57</v>
      </c>
      <c r="P5" s="55" t="s">
        <v>16</v>
      </c>
      <c r="Q5"/>
      <c r="S5" s="54" t="s">
        <v>57</v>
      </c>
      <c r="T5" s="55" t="s">
        <v>16</v>
      </c>
      <c r="W5" s="8"/>
    </row>
    <row r="6" spans="1:28">
      <c r="A6" s="32"/>
      <c r="B6" s="54" t="s">
        <v>3</v>
      </c>
      <c r="C6" s="55" t="s">
        <v>114</v>
      </c>
      <c r="D6" s="34"/>
      <c r="E6" s="54" t="s">
        <v>3</v>
      </c>
      <c r="F6" s="55" t="s">
        <v>148</v>
      </c>
      <c r="G6" s="34"/>
      <c r="H6" s="54" t="s">
        <v>3</v>
      </c>
      <c r="I6" s="55" t="s">
        <v>117</v>
      </c>
      <c r="K6" s="54" t="s">
        <v>3</v>
      </c>
      <c r="L6" s="55" t="s">
        <v>13</v>
      </c>
      <c r="N6" s="8"/>
      <c r="O6" s="54" t="s">
        <v>3</v>
      </c>
      <c r="P6" s="55" t="s">
        <v>14</v>
      </c>
      <c r="Q6"/>
      <c r="S6" s="54" t="s">
        <v>3</v>
      </c>
      <c r="T6" s="55" t="s">
        <v>8</v>
      </c>
      <c r="W6" s="8"/>
    </row>
    <row r="7" spans="1:28">
      <c r="A7" s="32"/>
      <c r="N7" s="8"/>
      <c r="Q7"/>
      <c r="W7" s="8"/>
    </row>
    <row r="8" spans="1:28" ht="45">
      <c r="A8" s="25" t="s">
        <v>127</v>
      </c>
      <c r="B8" s="54" t="s">
        <v>2</v>
      </c>
      <c r="C8" t="s">
        <v>20</v>
      </c>
      <c r="E8" s="54" t="s">
        <v>2</v>
      </c>
      <c r="F8" s="33" t="s">
        <v>19</v>
      </c>
      <c r="H8" s="54" t="s">
        <v>2</v>
      </c>
      <c r="I8" s="33" t="s">
        <v>21</v>
      </c>
      <c r="K8" s="54" t="s">
        <v>2</v>
      </c>
      <c r="L8" s="33" t="s">
        <v>20</v>
      </c>
      <c r="M8" s="33" t="s">
        <v>21</v>
      </c>
      <c r="N8" s="8"/>
      <c r="O8" s="54" t="s">
        <v>2</v>
      </c>
      <c r="P8" s="33" t="s">
        <v>20</v>
      </c>
      <c r="Q8" s="33" t="s">
        <v>21</v>
      </c>
      <c r="S8" s="54" t="s">
        <v>2</v>
      </c>
      <c r="T8" s="55" t="s">
        <v>23</v>
      </c>
      <c r="U8" s="55" t="s">
        <v>24</v>
      </c>
      <c r="V8" s="55" t="s">
        <v>25</v>
      </c>
      <c r="W8" s="8"/>
    </row>
    <row r="9" spans="1:28">
      <c r="A9" s="30">
        <f>INDEX('Node Information'!$I:I,MATCH(B9,'Node Information'!$A:$A,0))</f>
        <v>6.5428240740740704E-2</v>
      </c>
      <c r="B9" s="4" t="s">
        <v>54</v>
      </c>
      <c r="C9" s="6">
        <v>311.17886066436768</v>
      </c>
      <c r="D9" s="6"/>
      <c r="E9" s="4" t="s">
        <v>54</v>
      </c>
      <c r="F9" s="5">
        <v>531</v>
      </c>
      <c r="G9" s="6"/>
      <c r="H9" s="4" t="s">
        <v>54</v>
      </c>
      <c r="I9" s="6">
        <v>220.30964517593384</v>
      </c>
      <c r="K9" s="4" t="s">
        <v>54</v>
      </c>
      <c r="L9" s="6">
        <v>0</v>
      </c>
      <c r="M9" s="6">
        <v>0</v>
      </c>
      <c r="N9" s="49">
        <f>Q9/IF(L9 = 0,1,L9)</f>
        <v>0</v>
      </c>
      <c r="O9" s="4" t="s">
        <v>54</v>
      </c>
      <c r="P9" s="6">
        <v>0</v>
      </c>
      <c r="Q9" s="6">
        <v>0</v>
      </c>
      <c r="S9" s="4" t="s">
        <v>54</v>
      </c>
      <c r="T9" s="5">
        <v>0</v>
      </c>
      <c r="U9" s="5">
        <v>0</v>
      </c>
      <c r="V9" s="5" t="e">
        <v>#DIV/0!</v>
      </c>
      <c r="W9" s="49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 t="e">
        <v>#DIV/0!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F5" sqref="F5"/>
    </sheetView>
  </sheetViews>
  <sheetFormatPr defaultRowHeight="15"/>
  <cols>
    <col min="1" max="1" width="15.85546875" customWidth="1"/>
    <col min="2" max="2" width="10.7109375" customWidth="1"/>
    <col min="3" max="3" width="35" customWidth="1"/>
    <col min="5" max="5" width="10.7109375" customWidth="1"/>
    <col min="6" max="6" width="17.5703125" customWidth="1"/>
    <col min="7" max="7" width="9.85546875" customWidth="1"/>
    <col min="8" max="8" width="10.7109375" customWidth="1"/>
    <col min="9" max="9" width="23" customWidth="1"/>
  </cols>
  <sheetData>
    <row r="1" spans="1:28">
      <c r="A1" s="46"/>
      <c r="B1" s="71" t="s">
        <v>306</v>
      </c>
      <c r="C1" s="68"/>
      <c r="D1" s="68"/>
      <c r="E1" s="68"/>
      <c r="F1" s="68"/>
      <c r="G1" s="68"/>
      <c r="H1" s="68"/>
      <c r="I1" s="6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368</v>
      </c>
      <c r="D3" s="34"/>
      <c r="E3" s="54" t="s">
        <v>3</v>
      </c>
      <c r="F3" s="55" t="s">
        <v>150</v>
      </c>
      <c r="G3" s="34"/>
      <c r="H3" s="54" t="s">
        <v>3</v>
      </c>
      <c r="I3" s="55" t="s">
        <v>368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364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1161690624</v>
      </c>
      <c r="D6" s="5"/>
      <c r="E6" s="4" t="s">
        <v>54</v>
      </c>
      <c r="F6" s="55">
        <v>368</v>
      </c>
      <c r="H6" s="4" t="s">
        <v>54</v>
      </c>
      <c r="I6" s="5">
        <v>1161690624</v>
      </c>
    </row>
    <row r="7" spans="1:28">
      <c r="B7" s="4" t="s">
        <v>18</v>
      </c>
      <c r="C7" s="5">
        <v>1161690624</v>
      </c>
      <c r="D7" s="5"/>
      <c r="E7" s="4" t="s">
        <v>18</v>
      </c>
      <c r="F7" s="55">
        <v>368</v>
      </c>
      <c r="H7" s="4" t="s">
        <v>18</v>
      </c>
      <c r="I7" s="5">
        <v>1161690624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8" sqref="A8"/>
    </sheetView>
  </sheetViews>
  <sheetFormatPr defaultColWidth="9.140625" defaultRowHeight="15"/>
  <cols>
    <col min="1" max="1" width="15.85546875" style="52" customWidth="1"/>
    <col min="2" max="2" width="10.7109375" style="52" customWidth="1"/>
    <col min="3" max="3" width="35" style="52" customWidth="1"/>
    <col min="4" max="4" width="9.140625" style="52"/>
    <col min="5" max="5" width="10.7109375" style="52" customWidth="1"/>
    <col min="6" max="6" width="18.5703125" style="52" customWidth="1"/>
    <col min="7" max="7" width="9.140625" style="52"/>
    <col min="8" max="8" width="10.7109375" style="52" customWidth="1"/>
    <col min="9" max="9" width="19.7109375" style="52" customWidth="1"/>
    <col min="10" max="16384" width="9.140625" style="52"/>
  </cols>
  <sheetData>
    <row r="1" spans="1:28">
      <c r="A1" s="46"/>
      <c r="B1" s="71" t="s">
        <v>306</v>
      </c>
      <c r="C1" s="68"/>
      <c r="D1" s="68"/>
      <c r="E1" s="68"/>
      <c r="F1" s="68"/>
      <c r="G1" s="68"/>
      <c r="H1" s="68"/>
      <c r="I1" s="68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>
      <c r="A2" s="46"/>
      <c r="B2" s="54" t="s">
        <v>0</v>
      </c>
      <c r="C2" s="55" t="s">
        <v>16</v>
      </c>
      <c r="D2" s="34"/>
      <c r="E2" s="54" t="s">
        <v>0</v>
      </c>
      <c r="F2" s="55" t="s">
        <v>16</v>
      </c>
      <c r="G2" s="34"/>
      <c r="H2" s="54" t="s">
        <v>0</v>
      </c>
      <c r="I2" s="55" t="s">
        <v>16</v>
      </c>
    </row>
    <row r="3" spans="1:28">
      <c r="A3" s="46"/>
      <c r="B3" s="54" t="s">
        <v>3</v>
      </c>
      <c r="C3" s="55" t="s">
        <v>369</v>
      </c>
      <c r="D3" s="34"/>
      <c r="E3" s="54" t="s">
        <v>3</v>
      </c>
      <c r="F3" s="55" t="s">
        <v>371</v>
      </c>
      <c r="G3" s="34"/>
      <c r="H3" s="54" t="s">
        <v>3</v>
      </c>
      <c r="I3" s="55" t="s">
        <v>370</v>
      </c>
    </row>
    <row r="4" spans="1:28">
      <c r="A4" s="46"/>
    </row>
    <row r="5" spans="1:28">
      <c r="A5" s="47" t="s">
        <v>310</v>
      </c>
      <c r="B5" s="54" t="s">
        <v>301</v>
      </c>
      <c r="C5" t="s">
        <v>357</v>
      </c>
      <c r="E5" s="54" t="s">
        <v>301</v>
      </c>
      <c r="F5" t="s">
        <v>372</v>
      </c>
      <c r="H5" s="54" t="s">
        <v>301</v>
      </c>
      <c r="I5" t="s">
        <v>309</v>
      </c>
    </row>
    <row r="6" spans="1:28">
      <c r="A6" s="48" t="str">
        <f>INDEX('OS-Machine Info'!$X:X,MATCH(B6,'OS-Machine Info'!$A:$A,0))</f>
        <v>GC-CMS</v>
      </c>
      <c r="B6" s="4" t="s">
        <v>54</v>
      </c>
      <c r="C6" s="5">
        <v>1890334750</v>
      </c>
      <c r="D6" s="5"/>
      <c r="E6" s="4" t="s">
        <v>54</v>
      </c>
      <c r="F6" s="55">
        <v>2</v>
      </c>
      <c r="G6" s="5"/>
      <c r="H6" s="4" t="s">
        <v>54</v>
      </c>
      <c r="I6" s="5">
        <v>1526012687</v>
      </c>
    </row>
    <row r="7" spans="1:28">
      <c r="B7" s="4" t="s">
        <v>18</v>
      </c>
      <c r="C7" s="5">
        <v>1890334750</v>
      </c>
      <c r="D7" s="5"/>
      <c r="E7" s="4" t="s">
        <v>18</v>
      </c>
      <c r="F7" s="55">
        <v>2</v>
      </c>
      <c r="G7" s="5"/>
      <c r="H7" s="4" t="s">
        <v>18</v>
      </c>
      <c r="I7" s="5">
        <v>1526012687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5"/>
  <cols>
    <col min="1" max="1" width="10.7109375" customWidth="1"/>
    <col min="2" max="2" width="32.85546875" customWidth="1"/>
    <col min="3" max="3" width="10.7109375" customWidth="1"/>
    <col min="4" max="4" width="23.85546875" customWidth="1"/>
    <col min="6" max="6" width="10.7109375" customWidth="1"/>
    <col min="7" max="7" width="41" customWidth="1"/>
    <col min="9" max="9" width="10.7109375" customWidth="1"/>
    <col min="10" max="10" width="40.5703125" customWidth="1"/>
    <col min="12" max="12" width="10.7109375" customWidth="1"/>
    <col min="13" max="13" width="22.28515625" customWidth="1"/>
    <col min="15" max="15" width="10.7109375" customWidth="1"/>
    <col min="16" max="16" width="23.85546875" customWidth="1"/>
    <col min="17" max="17" width="23.5703125" customWidth="1"/>
    <col min="19" max="19" width="12.42578125" customWidth="1"/>
    <col min="20" max="20" width="23.85546875" customWidth="1"/>
  </cols>
  <sheetData>
    <row r="1" spans="1:21" s="32" customFormat="1">
      <c r="C1" s="71" t="s">
        <v>306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>
      <c r="A2" s="31"/>
      <c r="B2" s="31"/>
      <c r="C2" s="54" t="s">
        <v>0</v>
      </c>
      <c r="D2" s="55" t="s">
        <v>16</v>
      </c>
      <c r="F2" s="54" t="s">
        <v>0</v>
      </c>
      <c r="G2" s="55" t="s">
        <v>16</v>
      </c>
      <c r="I2" s="54" t="s">
        <v>0</v>
      </c>
      <c r="J2" s="55" t="s">
        <v>16</v>
      </c>
      <c r="L2" s="54" t="s">
        <v>0</v>
      </c>
      <c r="M2" s="55" t="s">
        <v>16</v>
      </c>
      <c r="O2" s="54" t="s">
        <v>0</v>
      </c>
      <c r="P2" s="55" t="s">
        <v>16</v>
      </c>
      <c r="Q2" s="34"/>
      <c r="R2" s="34"/>
      <c r="S2" s="54" t="s">
        <v>0</v>
      </c>
      <c r="T2" s="55" t="s">
        <v>16</v>
      </c>
      <c r="U2" s="34"/>
    </row>
    <row r="3" spans="1:21">
      <c r="A3" s="31"/>
      <c r="B3" s="31"/>
      <c r="C3" s="54" t="s">
        <v>1</v>
      </c>
      <c r="D3" s="55" t="s">
        <v>16</v>
      </c>
      <c r="F3" s="54" t="s">
        <v>1</v>
      </c>
      <c r="G3" s="55" t="s">
        <v>16</v>
      </c>
      <c r="I3" s="54" t="s">
        <v>1</v>
      </c>
      <c r="J3" s="55" t="s">
        <v>16</v>
      </c>
      <c r="L3" s="54" t="s">
        <v>1</v>
      </c>
      <c r="M3" s="55" t="s">
        <v>16</v>
      </c>
      <c r="O3" s="54" t="s">
        <v>1</v>
      </c>
      <c r="P3" s="55" t="s">
        <v>16</v>
      </c>
      <c r="Q3" s="34"/>
      <c r="R3" s="34"/>
      <c r="S3" s="54" t="s">
        <v>1</v>
      </c>
      <c r="T3" s="55" t="s">
        <v>16</v>
      </c>
      <c r="U3" s="34"/>
    </row>
    <row r="4" spans="1:21">
      <c r="A4" s="31"/>
      <c r="B4" s="31"/>
      <c r="C4" s="54" t="s">
        <v>3</v>
      </c>
      <c r="D4" s="55" t="s">
        <v>147</v>
      </c>
      <c r="F4" s="54" t="s">
        <v>3</v>
      </c>
      <c r="G4" s="55" t="s">
        <v>156</v>
      </c>
      <c r="I4" s="54" t="s">
        <v>3</v>
      </c>
      <c r="J4" s="55" t="s">
        <v>158</v>
      </c>
      <c r="L4" s="54" t="s">
        <v>3</v>
      </c>
      <c r="M4" s="55" t="s">
        <v>159</v>
      </c>
      <c r="O4" s="54" t="s">
        <v>3</v>
      </c>
      <c r="P4" s="55" t="s">
        <v>114</v>
      </c>
      <c r="S4" s="54" t="s">
        <v>3</v>
      </c>
      <c r="T4" s="55" t="s">
        <v>114</v>
      </c>
    </row>
    <row r="5" spans="1:21">
      <c r="A5" s="31"/>
      <c r="B5" s="31"/>
    </row>
    <row r="6" spans="1:21">
      <c r="A6" s="25" t="s">
        <v>349</v>
      </c>
      <c r="B6" s="25" t="s">
        <v>99</v>
      </c>
      <c r="C6" s="54" t="s">
        <v>2</v>
      </c>
      <c r="D6" t="s">
        <v>300</v>
      </c>
      <c r="F6" s="54" t="s">
        <v>2</v>
      </c>
      <c r="G6" t="s">
        <v>311</v>
      </c>
      <c r="I6" s="54" t="s">
        <v>2</v>
      </c>
      <c r="J6" t="s">
        <v>312</v>
      </c>
      <c r="L6" s="54" t="s">
        <v>2</v>
      </c>
      <c r="M6" t="s">
        <v>313</v>
      </c>
      <c r="O6" s="54" t="s">
        <v>2</v>
      </c>
      <c r="P6" s="55" t="s">
        <v>360</v>
      </c>
      <c r="Q6" s="55" t="s">
        <v>314</v>
      </c>
      <c r="S6" s="54" t="s">
        <v>17</v>
      </c>
      <c r="T6" t="s">
        <v>309</v>
      </c>
    </row>
    <row r="7" spans="1:21">
      <c r="A7" s="24" t="str">
        <f>INDEX('DDL Tables'!$B:$B,MATCH(C7,'DDL Tables'!$C:$C,0))</f>
        <v>TestKS</v>
      </c>
      <c r="B7" s="24" t="str">
        <f>INDEX('DDL Tables'!$F:$F,MATCH(C7,'DDL Tables'!$C:$C,0))</f>
        <v>SizeTieredCompactionStrategy</v>
      </c>
      <c r="C7" s="4" t="s">
        <v>55</v>
      </c>
      <c r="D7" s="5">
        <v>107</v>
      </c>
      <c r="F7" s="4" t="s">
        <v>55</v>
      </c>
      <c r="G7" s="6">
        <v>4.5546290000000003</v>
      </c>
      <c r="I7" s="4" t="s">
        <v>55</v>
      </c>
      <c r="J7" s="6">
        <v>0.191833</v>
      </c>
      <c r="L7" s="4" t="s">
        <v>55</v>
      </c>
      <c r="M7" s="6">
        <v>2.0372103500000001</v>
      </c>
      <c r="O7" s="4" t="s">
        <v>55</v>
      </c>
      <c r="P7" s="5">
        <v>326294685</v>
      </c>
      <c r="Q7" s="5">
        <v>326294685</v>
      </c>
      <c r="S7" s="4" t="s">
        <v>55</v>
      </c>
      <c r="T7" s="5">
        <v>326294685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326294685</v>
      </c>
      <c r="Q8" s="5">
        <v>326294685</v>
      </c>
      <c r="S8" s="4" t="s">
        <v>18</v>
      </c>
      <c r="T8" s="5">
        <v>326294685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B1" workbookViewId="0">
      <selection activeCell="A8" sqref="A8"/>
    </sheetView>
  </sheetViews>
  <sheetFormatPr defaultRowHeight="15"/>
  <cols>
    <col min="1" max="2" width="10.7109375" customWidth="1"/>
    <col min="3" max="3" width="23.85546875" customWidth="1"/>
    <col min="5" max="5" width="10.7109375" customWidth="1"/>
    <col min="6" max="6" width="41" customWidth="1"/>
    <col min="8" max="8" width="10.7109375" customWidth="1"/>
    <col min="9" max="9" width="40.5703125" customWidth="1"/>
    <col min="11" max="11" width="10.7109375" customWidth="1"/>
    <col min="12" max="12" width="22.28515625" customWidth="1"/>
    <col min="14" max="14" width="10.7109375" customWidth="1"/>
    <col min="15" max="15" width="23.85546875" customWidth="1"/>
    <col min="16" max="16" width="23.5703125" customWidth="1"/>
    <col min="18" max="18" width="12.42578125" customWidth="1"/>
    <col min="19" max="19" width="23.85546875" customWidth="1"/>
  </cols>
  <sheetData>
    <row r="1" spans="1:20">
      <c r="A1" s="32"/>
      <c r="B1" s="71" t="s">
        <v>306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1:20" s="32" customFormat="1"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R2" s="54" t="s">
        <v>0</v>
      </c>
      <c r="S2" s="55" t="s">
        <v>16</v>
      </c>
    </row>
    <row r="3" spans="1:20">
      <c r="A3" s="31"/>
      <c r="B3" s="54" t="s">
        <v>1</v>
      </c>
      <c r="C3" s="55" t="s">
        <v>16</v>
      </c>
      <c r="E3" s="54" t="s">
        <v>1</v>
      </c>
      <c r="F3" s="55" t="s">
        <v>16</v>
      </c>
      <c r="H3" s="54" t="s">
        <v>1</v>
      </c>
      <c r="I3" s="55" t="s">
        <v>16</v>
      </c>
      <c r="K3" s="54" t="s">
        <v>1</v>
      </c>
      <c r="L3" s="55" t="s">
        <v>16</v>
      </c>
      <c r="N3" s="54" t="s">
        <v>1</v>
      </c>
      <c r="O3" s="55" t="s">
        <v>16</v>
      </c>
      <c r="P3" s="34"/>
      <c r="Q3" s="34"/>
      <c r="R3" s="54" t="s">
        <v>1</v>
      </c>
      <c r="S3" s="55" t="s">
        <v>16</v>
      </c>
      <c r="T3" s="34"/>
    </row>
    <row r="4" spans="1:20">
      <c r="A4" s="31"/>
      <c r="B4" s="54" t="s">
        <v>2</v>
      </c>
      <c r="C4" s="55" t="s">
        <v>16</v>
      </c>
      <c r="E4" s="54" t="s">
        <v>2</v>
      </c>
      <c r="F4" s="55" t="s">
        <v>16</v>
      </c>
      <c r="H4" s="54" t="s">
        <v>2</v>
      </c>
      <c r="I4" s="55" t="s">
        <v>16</v>
      </c>
      <c r="K4" s="54" t="s">
        <v>2</v>
      </c>
      <c r="L4" s="55" t="s">
        <v>16</v>
      </c>
      <c r="N4" s="54" t="s">
        <v>2</v>
      </c>
      <c r="O4" s="55" t="s">
        <v>16</v>
      </c>
      <c r="P4" s="34"/>
      <c r="Q4" s="34"/>
      <c r="R4" s="54" t="s">
        <v>2</v>
      </c>
      <c r="S4" s="55" t="s">
        <v>16</v>
      </c>
      <c r="T4" s="34"/>
    </row>
    <row r="5" spans="1:20">
      <c r="A5" s="31"/>
      <c r="B5" s="54" t="s">
        <v>3</v>
      </c>
      <c r="C5" s="55" t="s">
        <v>147</v>
      </c>
      <c r="E5" s="54" t="s">
        <v>3</v>
      </c>
      <c r="F5" s="55" t="s">
        <v>156</v>
      </c>
      <c r="H5" s="54" t="s">
        <v>3</v>
      </c>
      <c r="I5" s="55" t="s">
        <v>158</v>
      </c>
      <c r="K5" s="54" t="s">
        <v>3</v>
      </c>
      <c r="L5" s="55" t="s">
        <v>159</v>
      </c>
      <c r="N5" s="54" t="s">
        <v>3</v>
      </c>
      <c r="O5" s="55" t="s">
        <v>114</v>
      </c>
      <c r="R5" s="54" t="s">
        <v>3</v>
      </c>
      <c r="S5" s="55" t="s">
        <v>114</v>
      </c>
    </row>
    <row r="6" spans="1:20">
      <c r="A6" s="31"/>
    </row>
    <row r="7" spans="1:20">
      <c r="A7" s="25" t="s">
        <v>127</v>
      </c>
      <c r="B7" s="54" t="s">
        <v>2</v>
      </c>
      <c r="C7" t="s">
        <v>300</v>
      </c>
      <c r="E7" s="54" t="s">
        <v>2</v>
      </c>
      <c r="F7" t="s">
        <v>311</v>
      </c>
      <c r="H7" s="54" t="s">
        <v>2</v>
      </c>
      <c r="I7" t="s">
        <v>312</v>
      </c>
      <c r="K7" s="54" t="s">
        <v>2</v>
      </c>
      <c r="L7" t="s">
        <v>313</v>
      </c>
      <c r="N7" s="54" t="s">
        <v>2</v>
      </c>
      <c r="O7" s="55" t="s">
        <v>360</v>
      </c>
      <c r="P7" s="55" t="s">
        <v>314</v>
      </c>
      <c r="R7" s="54" t="s">
        <v>17</v>
      </c>
      <c r="S7" t="s">
        <v>309</v>
      </c>
    </row>
    <row r="8" spans="1:20">
      <c r="A8" s="51">
        <f>INDEX('Node Information'!I:$I,MATCH(B8,'Node Information'!$A:$A,0))</f>
        <v>6.5428240740740704E-2</v>
      </c>
      <c r="B8" s="4" t="s">
        <v>54</v>
      </c>
      <c r="C8" s="5">
        <v>107</v>
      </c>
      <c r="E8" s="4" t="s">
        <v>54</v>
      </c>
      <c r="F8" s="6">
        <v>4.5546290000000003</v>
      </c>
      <c r="H8" s="4" t="s">
        <v>54</v>
      </c>
      <c r="I8" s="6">
        <v>0.191833</v>
      </c>
      <c r="K8" s="4" t="s">
        <v>54</v>
      </c>
      <c r="L8" s="6">
        <v>2.0372103500000001</v>
      </c>
      <c r="N8" s="4" t="s">
        <v>54</v>
      </c>
      <c r="O8" s="5">
        <v>326294685</v>
      </c>
      <c r="P8" s="5">
        <v>326294685</v>
      </c>
      <c r="R8" s="4" t="s">
        <v>54</v>
      </c>
      <c r="S8" s="5">
        <v>326294685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326294685</v>
      </c>
      <c r="P9" s="5">
        <v>326294685</v>
      </c>
      <c r="R9" s="4" t="s">
        <v>18</v>
      </c>
      <c r="S9" s="5">
        <v>326294685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6"/>
      <c r="B1" s="67" t="s">
        <v>347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>
      <c r="A2" s="46"/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Q2" s="54" t="s">
        <v>0</v>
      </c>
      <c r="R2" s="55" t="s">
        <v>16</v>
      </c>
    </row>
    <row r="3" spans="1:18">
      <c r="A3" s="46"/>
      <c r="B3" s="54" t="s">
        <v>3</v>
      </c>
      <c r="C3" s="55" t="s">
        <v>323</v>
      </c>
      <c r="E3" s="54" t="s">
        <v>3</v>
      </c>
      <c r="F3" s="55" t="s">
        <v>92</v>
      </c>
      <c r="H3" s="54" t="s">
        <v>3</v>
      </c>
      <c r="I3" s="55" t="s">
        <v>84</v>
      </c>
      <c r="K3" s="54" t="s">
        <v>3</v>
      </c>
      <c r="L3" s="55" t="s">
        <v>85</v>
      </c>
      <c r="N3" s="54" t="s">
        <v>3</v>
      </c>
      <c r="O3" s="55" t="s">
        <v>91</v>
      </c>
      <c r="Q3" s="54" t="s">
        <v>3</v>
      </c>
      <c r="R3" s="55" t="s">
        <v>90</v>
      </c>
    </row>
    <row r="4" spans="1:18">
      <c r="A4" s="46"/>
    </row>
    <row r="5" spans="1:18">
      <c r="A5" s="25" t="s">
        <v>127</v>
      </c>
      <c r="B5" s="54" t="s">
        <v>301</v>
      </c>
      <c r="C5" t="s">
        <v>341</v>
      </c>
      <c r="E5" s="54" t="s">
        <v>301</v>
      </c>
      <c r="F5" t="s">
        <v>342</v>
      </c>
      <c r="H5" s="54" t="s">
        <v>301</v>
      </c>
      <c r="I5" t="s">
        <v>343</v>
      </c>
      <c r="K5" s="54" t="s">
        <v>301</v>
      </c>
      <c r="L5" t="s">
        <v>344</v>
      </c>
      <c r="N5" s="54" t="s">
        <v>301</v>
      </c>
      <c r="O5" t="s">
        <v>346</v>
      </c>
      <c r="Q5" s="54" t="s">
        <v>301</v>
      </c>
      <c r="R5" t="s">
        <v>345</v>
      </c>
    </row>
    <row r="6" spans="1:18">
      <c r="A6" s="30">
        <f>INDEX('Node Information'!I:$I,MATCH(B6,'Node Information'!$A:$A,0))</f>
        <v>6.5428240740740704E-2</v>
      </c>
      <c r="B6" s="4" t="s">
        <v>54</v>
      </c>
      <c r="C6" s="5">
        <v>4670</v>
      </c>
      <c r="D6" s="5"/>
      <c r="E6" s="4" t="s">
        <v>54</v>
      </c>
      <c r="F6" s="5">
        <v>0</v>
      </c>
      <c r="H6" s="4" t="s">
        <v>54</v>
      </c>
      <c r="I6" s="5">
        <v>0</v>
      </c>
      <c r="K6" s="4" t="s">
        <v>54</v>
      </c>
      <c r="L6" s="5">
        <v>0</v>
      </c>
      <c r="N6" s="4" t="s">
        <v>54</v>
      </c>
      <c r="O6" s="5">
        <v>0</v>
      </c>
      <c r="Q6" s="4" t="s">
        <v>54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0" sqref="A10"/>
    </sheetView>
  </sheetViews>
  <sheetFormatPr defaultRowHeight="15"/>
  <cols>
    <col min="1" max="1" width="11" customWidth="1"/>
    <col min="2" max="2" width="12.42578125" customWidth="1"/>
    <col min="3" max="3" width="18" customWidth="1"/>
    <col min="4" max="4" width="13.85546875" customWidth="1"/>
    <col min="5" max="5" width="9.140625" style="8"/>
    <col min="6" max="6" width="9.85546875" style="6" customWidth="1"/>
    <col min="7" max="7" width="11.28515625" style="6" customWidth="1"/>
    <col min="9" max="9" width="12.42578125" bestFit="1" customWidth="1"/>
    <col min="10" max="10" width="18" bestFit="1" customWidth="1"/>
    <col min="11" max="11" width="15.42578125" bestFit="1" customWidth="1"/>
    <col min="12" max="12" width="12.42578125" style="6" customWidth="1"/>
    <col min="13" max="13" width="11.28515625" style="6" customWidth="1"/>
  </cols>
  <sheetData>
    <row r="1" spans="1:13">
      <c r="A1" s="46"/>
      <c r="B1" s="54" t="s">
        <v>0</v>
      </c>
      <c r="C1" s="55" t="s">
        <v>16</v>
      </c>
      <c r="D1" s="55"/>
      <c r="E1" s="36"/>
      <c r="F1" s="36"/>
      <c r="G1" s="36"/>
      <c r="I1" s="54" t="s">
        <v>0</v>
      </c>
      <c r="J1" s="55" t="s">
        <v>16</v>
      </c>
      <c r="L1" s="36"/>
      <c r="M1" s="36"/>
    </row>
    <row r="2" spans="1:13">
      <c r="A2" s="46"/>
      <c r="B2" s="54" t="s">
        <v>57</v>
      </c>
      <c r="C2" s="55" t="s">
        <v>16</v>
      </c>
      <c r="E2" s="36"/>
      <c r="F2" s="36"/>
      <c r="G2" s="36"/>
      <c r="I2" s="54" t="s">
        <v>1</v>
      </c>
      <c r="J2" s="55" t="s">
        <v>16</v>
      </c>
      <c r="L2" s="36"/>
      <c r="M2" s="36"/>
    </row>
    <row r="3" spans="1:13">
      <c r="A3" s="46"/>
      <c r="B3" s="54" t="s">
        <v>1</v>
      </c>
      <c r="C3" s="55" t="s">
        <v>16</v>
      </c>
      <c r="E3" s="36"/>
      <c r="F3" s="36"/>
      <c r="G3" s="36"/>
      <c r="I3" s="54" t="s">
        <v>3</v>
      </c>
      <c r="J3" s="55" t="s">
        <v>7</v>
      </c>
      <c r="L3" s="36"/>
      <c r="M3" s="36"/>
    </row>
    <row r="4" spans="1:13">
      <c r="A4" s="46"/>
      <c r="B4" s="54" t="s">
        <v>3</v>
      </c>
      <c r="C4" s="55" t="s">
        <v>7</v>
      </c>
      <c r="E4" s="36"/>
      <c r="F4" s="36"/>
      <c r="G4" s="36"/>
      <c r="I4" s="54" t="s">
        <v>2</v>
      </c>
      <c r="J4" s="55" t="s">
        <v>16</v>
      </c>
      <c r="L4" s="36"/>
      <c r="M4" s="36"/>
    </row>
    <row r="5" spans="1:13">
      <c r="F5" s="37" t="s">
        <v>153</v>
      </c>
      <c r="G5" s="37" t="s">
        <v>154</v>
      </c>
      <c r="L5" s="36"/>
      <c r="M5" s="36"/>
    </row>
    <row r="6" spans="1:13" ht="60">
      <c r="A6" s="25" t="s">
        <v>349</v>
      </c>
      <c r="B6" s="54" t="s">
        <v>17</v>
      </c>
      <c r="C6" s="33" t="s">
        <v>26</v>
      </c>
      <c r="D6" s="33" t="s">
        <v>21</v>
      </c>
      <c r="E6" s="8">
        <f>D7/IF(C7=0,1,C7)</f>
        <v>0</v>
      </c>
      <c r="F6" s="6">
        <f>C7 / 1024</f>
        <v>0</v>
      </c>
      <c r="G6" s="6">
        <f>F6/1024</f>
        <v>0</v>
      </c>
      <c r="I6" s="54" t="s">
        <v>17</v>
      </c>
      <c r="J6" s="33" t="s">
        <v>26</v>
      </c>
      <c r="K6" s="33" t="s">
        <v>21</v>
      </c>
      <c r="L6" s="37" t="s">
        <v>153</v>
      </c>
      <c r="M6" s="37" t="s">
        <v>154</v>
      </c>
    </row>
    <row r="7" spans="1:13">
      <c r="A7" s="30" t="str">
        <f>INDEX('DDL Tables'!$B:$B,MATCH(B7,'DDL Tables'!$C:$C,0))</f>
        <v>TestKS</v>
      </c>
      <c r="B7" s="4" t="s">
        <v>55</v>
      </c>
      <c r="C7" s="6">
        <v>0</v>
      </c>
      <c r="D7" s="6">
        <v>0</v>
      </c>
      <c r="I7" s="4" t="s">
        <v>54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70"/>
  <sheetViews>
    <sheetView tabSelected="1" topLeftCell="B1" workbookViewId="0">
      <pane ySplit="1" topLeftCell="A38" activePane="bottomLeft" state="frozen"/>
      <selection pane="bottomLeft" activeCell="F64" sqref="F64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2" customWidth="1"/>
    <col min="10" max="10" width="11" style="2" customWidth="1"/>
  </cols>
  <sheetData>
    <row r="1" spans="1:11" s="1" customFormat="1">
      <c r="A1" s="1" t="s">
        <v>155</v>
      </c>
      <c r="B1" s="3" t="s">
        <v>0</v>
      </c>
      <c r="C1" s="3" t="s">
        <v>93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57</v>
      </c>
      <c r="K1" s="7" t="s">
        <v>22</v>
      </c>
    </row>
    <row r="2" spans="1:11">
      <c r="A2" s="10" t="s">
        <v>169</v>
      </c>
      <c r="B2" t="s">
        <v>56</v>
      </c>
      <c r="C2" t="s">
        <v>54</v>
      </c>
      <c r="D2" s="22" t="s">
        <v>53</v>
      </c>
      <c r="F2" t="s">
        <v>27</v>
      </c>
      <c r="G2">
        <v>25341</v>
      </c>
      <c r="K2">
        <f>IF(G2&lt;0, 0, G2)</f>
        <v>25341</v>
      </c>
    </row>
    <row r="3" spans="1:11">
      <c r="A3" s="10" t="s">
        <v>169</v>
      </c>
      <c r="B3" t="s">
        <v>56</v>
      </c>
      <c r="C3" t="s">
        <v>54</v>
      </c>
      <c r="D3" t="s">
        <v>53</v>
      </c>
      <c r="F3" t="s">
        <v>350</v>
      </c>
      <c r="G3">
        <v>0.26593476974073632</v>
      </c>
      <c r="H3" t="s">
        <v>28</v>
      </c>
      <c r="K3">
        <f>IF(G3&lt;0, 0, G3)</f>
        <v>0.26593476974073632</v>
      </c>
    </row>
    <row r="4" spans="1:11">
      <c r="A4" s="10" t="s">
        <v>169</v>
      </c>
      <c r="B4" t="s">
        <v>56</v>
      </c>
      <c r="C4" t="s">
        <v>54</v>
      </c>
      <c r="D4" t="s">
        <v>53</v>
      </c>
      <c r="F4" t="s">
        <v>29</v>
      </c>
      <c r="G4">
        <v>43066695</v>
      </c>
      <c r="K4">
        <f t="shared" ref="K4:K35" si="0">IF(G4&lt;0, 0, G4)</f>
        <v>43066695</v>
      </c>
    </row>
    <row r="5" spans="1:11">
      <c r="A5" s="10" t="s">
        <v>169</v>
      </c>
      <c r="B5" t="s">
        <v>56</v>
      </c>
      <c r="C5" t="s">
        <v>54</v>
      </c>
      <c r="D5" t="s">
        <v>53</v>
      </c>
      <c r="F5" t="s">
        <v>351</v>
      </c>
      <c r="G5">
        <v>1.0740350820976626E-2</v>
      </c>
      <c r="H5" t="s">
        <v>28</v>
      </c>
      <c r="K5">
        <f t="shared" si="0"/>
        <v>1.0740350820976626E-2</v>
      </c>
    </row>
    <row r="6" spans="1:11">
      <c r="A6" s="10" t="s">
        <v>169</v>
      </c>
      <c r="B6" t="s">
        <v>56</v>
      </c>
      <c r="C6" t="s">
        <v>54</v>
      </c>
      <c r="D6" t="s">
        <v>53</v>
      </c>
      <c r="F6" t="s">
        <v>30</v>
      </c>
      <c r="G6">
        <v>0</v>
      </c>
      <c r="K6">
        <f t="shared" si="0"/>
        <v>0</v>
      </c>
    </row>
    <row r="7" spans="1:11">
      <c r="A7" s="10" t="s">
        <v>169</v>
      </c>
      <c r="B7" t="s">
        <v>56</v>
      </c>
      <c r="C7" t="s">
        <v>54</v>
      </c>
      <c r="D7" t="s">
        <v>53</v>
      </c>
      <c r="E7" s="22" t="s">
        <v>55</v>
      </c>
      <c r="F7" t="s">
        <v>31</v>
      </c>
      <c r="G7">
        <v>0</v>
      </c>
      <c r="J7" s="2" t="b">
        <v>1</v>
      </c>
      <c r="K7">
        <f t="shared" si="0"/>
        <v>0</v>
      </c>
    </row>
    <row r="8" spans="1:11">
      <c r="A8" s="10" t="s">
        <v>169</v>
      </c>
      <c r="B8" t="s">
        <v>56</v>
      </c>
      <c r="C8" t="s">
        <v>54</v>
      </c>
      <c r="D8" t="s">
        <v>53</v>
      </c>
      <c r="E8" t="s">
        <v>55</v>
      </c>
      <c r="F8" t="s">
        <v>32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169</v>
      </c>
      <c r="B9" t="s">
        <v>56</v>
      </c>
      <c r="C9" t="s">
        <v>54</v>
      </c>
      <c r="D9" t="s">
        <v>53</v>
      </c>
      <c r="E9" t="s">
        <v>55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169</v>
      </c>
      <c r="B10" t="s">
        <v>56</v>
      </c>
      <c r="C10" t="s">
        <v>54</v>
      </c>
      <c r="D10" t="s">
        <v>53</v>
      </c>
      <c r="E10" t="s">
        <v>55</v>
      </c>
      <c r="F10" t="s">
        <v>33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169</v>
      </c>
      <c r="B11" t="s">
        <v>56</v>
      </c>
      <c r="C11" t="s">
        <v>54</v>
      </c>
      <c r="D11" t="s">
        <v>53</v>
      </c>
      <c r="E11" t="s">
        <v>55</v>
      </c>
      <c r="F11" t="s">
        <v>34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169</v>
      </c>
      <c r="B12" t="s">
        <v>56</v>
      </c>
      <c r="C12" t="s">
        <v>54</v>
      </c>
      <c r="D12" t="s">
        <v>53</v>
      </c>
      <c r="E12" t="s">
        <v>55</v>
      </c>
      <c r="F12" t="s">
        <v>35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169</v>
      </c>
      <c r="B13" t="s">
        <v>56</v>
      </c>
      <c r="C13" t="s">
        <v>54</v>
      </c>
      <c r="D13" t="s">
        <v>53</v>
      </c>
      <c r="E13" t="s">
        <v>55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169</v>
      </c>
      <c r="B14" t="s">
        <v>56</v>
      </c>
      <c r="C14" t="s">
        <v>54</v>
      </c>
      <c r="D14" t="s">
        <v>53</v>
      </c>
      <c r="E14" t="s">
        <v>55</v>
      </c>
      <c r="F14" t="s">
        <v>36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169</v>
      </c>
      <c r="B15" t="s">
        <v>56</v>
      </c>
      <c r="C15" t="s">
        <v>54</v>
      </c>
      <c r="D15" t="s">
        <v>53</v>
      </c>
      <c r="E15" t="s">
        <v>55</v>
      </c>
      <c r="F15" t="s">
        <v>37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169</v>
      </c>
      <c r="B16" t="s">
        <v>56</v>
      </c>
      <c r="C16" t="s">
        <v>54</v>
      </c>
      <c r="D16" t="s">
        <v>53</v>
      </c>
      <c r="E16" t="s">
        <v>55</v>
      </c>
      <c r="F16" t="s">
        <v>38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169</v>
      </c>
      <c r="B17" t="s">
        <v>56</v>
      </c>
      <c r="C17" t="s">
        <v>54</v>
      </c>
      <c r="D17" t="s">
        <v>53</v>
      </c>
      <c r="E17" t="s">
        <v>55</v>
      </c>
      <c r="F17" t="s">
        <v>39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169</v>
      </c>
      <c r="B18" t="s">
        <v>56</v>
      </c>
      <c r="C18" t="s">
        <v>54</v>
      </c>
      <c r="D18" t="s">
        <v>53</v>
      </c>
      <c r="E18" t="s">
        <v>55</v>
      </c>
      <c r="F18" s="22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169</v>
      </c>
      <c r="B19" t="s">
        <v>56</v>
      </c>
      <c r="C19" t="s">
        <v>54</v>
      </c>
      <c r="D19" t="s">
        <v>53</v>
      </c>
      <c r="E19" t="s">
        <v>55</v>
      </c>
      <c r="F19" t="s">
        <v>10</v>
      </c>
      <c r="G19">
        <v>2.5000000000000001E-2</v>
      </c>
      <c r="H19" t="s">
        <v>40</v>
      </c>
      <c r="J19" s="2" t="b">
        <v>1</v>
      </c>
      <c r="K19">
        <f t="shared" si="0"/>
        <v>2.5000000000000001E-2</v>
      </c>
    </row>
    <row r="20" spans="1:11">
      <c r="A20" s="10" t="s">
        <v>169</v>
      </c>
      <c r="B20" t="s">
        <v>56</v>
      </c>
      <c r="C20" t="s">
        <v>54</v>
      </c>
      <c r="D20" t="s">
        <v>53</v>
      </c>
      <c r="E20" t="s">
        <v>55</v>
      </c>
      <c r="F20" s="22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169</v>
      </c>
      <c r="B21" t="s">
        <v>56</v>
      </c>
      <c r="C21" t="s">
        <v>54</v>
      </c>
      <c r="D21" t="s">
        <v>53</v>
      </c>
      <c r="E21" t="s">
        <v>55</v>
      </c>
      <c r="F21" t="s">
        <v>12</v>
      </c>
      <c r="G21">
        <v>0.03</v>
      </c>
      <c r="H21" t="s">
        <v>41</v>
      </c>
      <c r="J21" s="2" t="b">
        <v>1</v>
      </c>
      <c r="K21">
        <f t="shared" si="0"/>
        <v>0.03</v>
      </c>
    </row>
    <row r="22" spans="1:11">
      <c r="A22" s="10" t="s">
        <v>169</v>
      </c>
      <c r="B22" t="s">
        <v>56</v>
      </c>
      <c r="C22" t="s">
        <v>54</v>
      </c>
      <c r="D22" t="s">
        <v>53</v>
      </c>
      <c r="E22" t="s">
        <v>55</v>
      </c>
      <c r="F22" t="s">
        <v>42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169</v>
      </c>
      <c r="B23" t="s">
        <v>56</v>
      </c>
      <c r="C23" t="s">
        <v>54</v>
      </c>
      <c r="D23" t="s">
        <v>53</v>
      </c>
      <c r="E23" t="s">
        <v>55</v>
      </c>
      <c r="F23" t="s">
        <v>43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169</v>
      </c>
      <c r="B24" t="s">
        <v>56</v>
      </c>
      <c r="C24" t="s">
        <v>54</v>
      </c>
      <c r="D24" t="s">
        <v>53</v>
      </c>
      <c r="E24" t="s">
        <v>55</v>
      </c>
      <c r="F24" t="s">
        <v>44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169</v>
      </c>
      <c r="B25" t="s">
        <v>56</v>
      </c>
      <c r="C25" t="s">
        <v>54</v>
      </c>
      <c r="D25" t="s">
        <v>53</v>
      </c>
      <c r="E25" t="s">
        <v>55</v>
      </c>
      <c r="F25" t="s">
        <v>45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169</v>
      </c>
      <c r="B26" t="s">
        <v>56</v>
      </c>
      <c r="C26" t="s">
        <v>54</v>
      </c>
      <c r="D26" t="s">
        <v>53</v>
      </c>
      <c r="E26" t="s">
        <v>55</v>
      </c>
      <c r="F26" t="s">
        <v>46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169</v>
      </c>
      <c r="B27" t="s">
        <v>56</v>
      </c>
      <c r="C27" t="s">
        <v>54</v>
      </c>
      <c r="D27" t="s">
        <v>53</v>
      </c>
      <c r="E27" t="s">
        <v>55</v>
      </c>
      <c r="F27" t="s">
        <v>47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169</v>
      </c>
      <c r="B28" t="s">
        <v>56</v>
      </c>
      <c r="C28" t="s">
        <v>54</v>
      </c>
      <c r="D28" t="s">
        <v>53</v>
      </c>
      <c r="E28" t="s">
        <v>55</v>
      </c>
      <c r="F28" t="s">
        <v>48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169</v>
      </c>
      <c r="B29" t="s">
        <v>56</v>
      </c>
      <c r="C29" t="s">
        <v>54</v>
      </c>
      <c r="D29" t="s">
        <v>53</v>
      </c>
      <c r="E29" t="s">
        <v>55</v>
      </c>
      <c r="F29" t="s">
        <v>49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169</v>
      </c>
      <c r="B30" t="s">
        <v>56</v>
      </c>
      <c r="C30" t="s">
        <v>54</v>
      </c>
      <c r="D30" t="s">
        <v>53</v>
      </c>
      <c r="E30" t="s">
        <v>55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169</v>
      </c>
      <c r="B31" t="s">
        <v>56</v>
      </c>
      <c r="C31" t="s">
        <v>54</v>
      </c>
      <c r="D31" t="s">
        <v>53</v>
      </c>
      <c r="E31" t="s">
        <v>55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169</v>
      </c>
      <c r="B32" t="s">
        <v>56</v>
      </c>
      <c r="C32" t="s">
        <v>54</v>
      </c>
      <c r="D32" t="s">
        <v>53</v>
      </c>
      <c r="E32" t="s">
        <v>55</v>
      </c>
      <c r="F32" t="s">
        <v>50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169</v>
      </c>
      <c r="B33" t="s">
        <v>56</v>
      </c>
      <c r="C33" t="s">
        <v>54</v>
      </c>
      <c r="D33" t="s">
        <v>53</v>
      </c>
      <c r="E33" t="s">
        <v>55</v>
      </c>
      <c r="F33" t="s">
        <v>51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169</v>
      </c>
      <c r="B34" t="s">
        <v>56</v>
      </c>
      <c r="C34" t="s">
        <v>54</v>
      </c>
      <c r="D34" t="s">
        <v>53</v>
      </c>
      <c r="E34" t="s">
        <v>55</v>
      </c>
      <c r="F34" t="s">
        <v>52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169</v>
      </c>
      <c r="B35" t="s">
        <v>56</v>
      </c>
      <c r="C35" t="s">
        <v>54</v>
      </c>
      <c r="D35" t="s">
        <v>53</v>
      </c>
      <c r="E35" t="s">
        <v>55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160</v>
      </c>
      <c r="B36" t="s">
        <v>56</v>
      </c>
      <c r="C36" t="s">
        <v>54</v>
      </c>
      <c r="D36" t="s">
        <v>53</v>
      </c>
      <c r="E36" t="s">
        <v>55</v>
      </c>
      <c r="F36" s="10" t="s">
        <v>358</v>
      </c>
      <c r="G36" s="10">
        <v>21671</v>
      </c>
      <c r="H36" s="10" t="s">
        <v>40</v>
      </c>
      <c r="I36" s="11"/>
      <c r="J36" s="2" t="b">
        <v>1</v>
      </c>
      <c r="K36" s="10">
        <v>21671</v>
      </c>
    </row>
    <row r="37" spans="1:11" s="10" customFormat="1">
      <c r="A37" t="s">
        <v>160</v>
      </c>
      <c r="B37" t="s">
        <v>56</v>
      </c>
      <c r="C37" t="s">
        <v>54</v>
      </c>
      <c r="D37" t="s">
        <v>53</v>
      </c>
      <c r="E37" t="s">
        <v>55</v>
      </c>
      <c r="F37" s="10" t="s">
        <v>361</v>
      </c>
      <c r="G37" s="10">
        <v>258</v>
      </c>
      <c r="H37" s="10" t="s">
        <v>40</v>
      </c>
      <c r="I37" s="11"/>
      <c r="J37" s="2" t="b">
        <v>1</v>
      </c>
      <c r="K37" s="10">
        <v>258</v>
      </c>
    </row>
    <row r="38" spans="1:11" s="10" customFormat="1">
      <c r="A38" t="s">
        <v>160</v>
      </c>
      <c r="B38" t="s">
        <v>56</v>
      </c>
      <c r="C38" t="s">
        <v>54</v>
      </c>
      <c r="D38" t="s">
        <v>53</v>
      </c>
      <c r="E38" t="s">
        <v>55</v>
      </c>
      <c r="F38" s="10" t="s">
        <v>359</v>
      </c>
      <c r="G38" s="10">
        <v>14414</v>
      </c>
      <c r="H38" s="10" t="s">
        <v>40</v>
      </c>
      <c r="I38" s="11"/>
      <c r="J38" s="2" t="b">
        <v>1</v>
      </c>
      <c r="K38" s="10">
        <v>14414</v>
      </c>
    </row>
    <row r="39" spans="1:11" s="10" customFormat="1">
      <c r="A39" t="s">
        <v>160</v>
      </c>
      <c r="B39" t="s">
        <v>56</v>
      </c>
      <c r="C39" t="s">
        <v>54</v>
      </c>
      <c r="D39" t="s">
        <v>53</v>
      </c>
      <c r="E39" t="s">
        <v>55</v>
      </c>
      <c r="F39" s="10" t="s">
        <v>114</v>
      </c>
      <c r="G39" s="10">
        <v>326294685</v>
      </c>
      <c r="H39" s="10" t="s">
        <v>115</v>
      </c>
      <c r="I39" s="11">
        <v>311.17886066436768</v>
      </c>
      <c r="J39" s="2" t="b">
        <v>1</v>
      </c>
    </row>
    <row r="40" spans="1:11" s="10" customFormat="1">
      <c r="A40" t="s">
        <v>160</v>
      </c>
      <c r="B40" t="s">
        <v>56</v>
      </c>
      <c r="C40" t="s">
        <v>54</v>
      </c>
      <c r="D40" t="s">
        <v>53</v>
      </c>
      <c r="E40" t="s">
        <v>55</v>
      </c>
      <c r="F40" s="10" t="s">
        <v>116</v>
      </c>
      <c r="G40" s="10">
        <v>110678904</v>
      </c>
      <c r="H40" s="10" t="s">
        <v>115</v>
      </c>
      <c r="I40" s="11">
        <v>105.55162811279297</v>
      </c>
      <c r="J40" s="2" t="b">
        <v>1</v>
      </c>
    </row>
    <row r="41" spans="1:11" s="10" customFormat="1">
      <c r="A41" t="s">
        <v>160</v>
      </c>
      <c r="B41" t="s">
        <v>56</v>
      </c>
      <c r="C41" t="s">
        <v>54</v>
      </c>
      <c r="D41" t="s">
        <v>53</v>
      </c>
      <c r="E41" t="s">
        <v>55</v>
      </c>
      <c r="F41" s="10" t="s">
        <v>117</v>
      </c>
      <c r="G41" s="10">
        <v>231011406</v>
      </c>
      <c r="H41" s="10" t="s">
        <v>115</v>
      </c>
      <c r="I41" s="11">
        <v>220.30964517593384</v>
      </c>
      <c r="J41" s="2" t="b">
        <v>1</v>
      </c>
    </row>
    <row r="42" spans="1:11" s="10" customFormat="1">
      <c r="A42" t="s">
        <v>160</v>
      </c>
      <c r="B42" t="s">
        <v>56</v>
      </c>
      <c r="C42" t="s">
        <v>54</v>
      </c>
      <c r="D42" t="s">
        <v>53</v>
      </c>
      <c r="E42" t="s">
        <v>55</v>
      </c>
      <c r="F42" s="10" t="s">
        <v>118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160</v>
      </c>
      <c r="B43" t="s">
        <v>56</v>
      </c>
      <c r="C43" t="s">
        <v>54</v>
      </c>
      <c r="D43" t="s">
        <v>53</v>
      </c>
      <c r="E43" t="s">
        <v>55</v>
      </c>
      <c r="F43" s="10" t="s">
        <v>119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160</v>
      </c>
      <c r="B44" t="s">
        <v>56</v>
      </c>
      <c r="C44" t="s">
        <v>54</v>
      </c>
      <c r="D44" t="s">
        <v>53</v>
      </c>
      <c r="E44" t="s">
        <v>55</v>
      </c>
      <c r="F44" s="10" t="s">
        <v>120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160</v>
      </c>
      <c r="B45" t="s">
        <v>56</v>
      </c>
      <c r="C45" t="s">
        <v>54</v>
      </c>
      <c r="D45" t="s">
        <v>53</v>
      </c>
      <c r="E45" t="s">
        <v>55</v>
      </c>
      <c r="F45" s="10" t="s">
        <v>147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160</v>
      </c>
      <c r="B46" t="s">
        <v>56</v>
      </c>
      <c r="C46" t="s">
        <v>54</v>
      </c>
      <c r="D46" t="s">
        <v>53</v>
      </c>
      <c r="E46" t="s">
        <v>55</v>
      </c>
      <c r="F46" s="10" t="s">
        <v>148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160</v>
      </c>
      <c r="B47" t="s">
        <v>56</v>
      </c>
      <c r="C47" t="s">
        <v>54</v>
      </c>
      <c r="D47" t="s">
        <v>53</v>
      </c>
      <c r="E47" t="s">
        <v>55</v>
      </c>
      <c r="F47" s="10" t="s">
        <v>149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160</v>
      </c>
      <c r="B48" t="s">
        <v>56</v>
      </c>
      <c r="C48" t="s">
        <v>54</v>
      </c>
      <c r="D48" t="s">
        <v>53</v>
      </c>
      <c r="E48" t="s">
        <v>55</v>
      </c>
      <c r="F48" s="10" t="s">
        <v>156</v>
      </c>
      <c r="G48" s="10">
        <v>0.191833</v>
      </c>
      <c r="H48" s="10" t="s">
        <v>157</v>
      </c>
      <c r="I48" s="11"/>
      <c r="J48" s="2" t="b">
        <v>1</v>
      </c>
      <c r="K48" s="10">
        <v>0.191833</v>
      </c>
    </row>
    <row r="49" spans="1:11" s="10" customFormat="1">
      <c r="A49" t="s">
        <v>160</v>
      </c>
      <c r="B49" t="s">
        <v>56</v>
      </c>
      <c r="C49" t="s">
        <v>54</v>
      </c>
      <c r="D49" t="s">
        <v>53</v>
      </c>
      <c r="E49" t="s">
        <v>55</v>
      </c>
      <c r="F49" s="10" t="s">
        <v>158</v>
      </c>
      <c r="G49" s="10">
        <v>0.191833</v>
      </c>
      <c r="H49" s="10" t="s">
        <v>157</v>
      </c>
      <c r="I49" s="11"/>
      <c r="J49" s="2" t="b">
        <v>1</v>
      </c>
      <c r="K49" s="10">
        <v>0.191833</v>
      </c>
    </row>
    <row r="50" spans="1:11" s="10" customFormat="1">
      <c r="A50" t="s">
        <v>160</v>
      </c>
      <c r="B50" t="s">
        <v>56</v>
      </c>
      <c r="C50" t="s">
        <v>54</v>
      </c>
      <c r="D50" t="s">
        <v>53</v>
      </c>
      <c r="E50" t="s">
        <v>55</v>
      </c>
      <c r="F50" s="10" t="s">
        <v>159</v>
      </c>
      <c r="G50" s="10">
        <v>0.191833</v>
      </c>
      <c r="H50" s="10" t="s">
        <v>157</v>
      </c>
      <c r="I50" s="11"/>
      <c r="J50" s="2" t="b">
        <v>1</v>
      </c>
      <c r="K50" s="10">
        <v>0.191833</v>
      </c>
    </row>
    <row r="51" spans="1:11" s="10" customFormat="1">
      <c r="A51" s="10" t="s">
        <v>160</v>
      </c>
      <c r="B51" t="s">
        <v>56</v>
      </c>
      <c r="C51" t="s">
        <v>54</v>
      </c>
      <c r="D51" t="s">
        <v>53</v>
      </c>
      <c r="E51" t="s">
        <v>55</v>
      </c>
      <c r="F51" s="10" t="s">
        <v>156</v>
      </c>
      <c r="G51" s="10">
        <v>4.5546290000000003</v>
      </c>
      <c r="H51" s="10" t="s">
        <v>157</v>
      </c>
      <c r="I51" s="11"/>
      <c r="J51" s="2" t="b">
        <v>1</v>
      </c>
      <c r="K51" s="10">
        <v>4.5546290000000003</v>
      </c>
    </row>
    <row r="52" spans="1:11" s="10" customFormat="1">
      <c r="A52" s="10" t="s">
        <v>160</v>
      </c>
      <c r="B52" t="s">
        <v>56</v>
      </c>
      <c r="C52" t="s">
        <v>54</v>
      </c>
      <c r="D52" t="s">
        <v>53</v>
      </c>
      <c r="E52" t="s">
        <v>55</v>
      </c>
      <c r="F52" s="10" t="s">
        <v>158</v>
      </c>
      <c r="G52" s="10">
        <v>2.280383</v>
      </c>
      <c r="H52" s="10" t="s">
        <v>157</v>
      </c>
      <c r="I52" s="11"/>
      <c r="J52" s="2" t="b">
        <v>1</v>
      </c>
      <c r="K52" s="10">
        <v>2.280383</v>
      </c>
    </row>
    <row r="53" spans="1:11" s="10" customFormat="1">
      <c r="A53" s="10" t="s">
        <v>160</v>
      </c>
      <c r="B53" t="s">
        <v>56</v>
      </c>
      <c r="C53" t="s">
        <v>54</v>
      </c>
      <c r="D53" t="s">
        <v>53</v>
      </c>
      <c r="E53" t="s">
        <v>55</v>
      </c>
      <c r="F53" s="10" t="s">
        <v>159</v>
      </c>
      <c r="G53" s="10">
        <v>3.8825877000000002</v>
      </c>
      <c r="H53" s="10" t="s">
        <v>157</v>
      </c>
      <c r="I53" s="11"/>
      <c r="J53" s="2" t="b">
        <v>1</v>
      </c>
      <c r="K53" s="10">
        <v>3.8825877000000002</v>
      </c>
    </row>
    <row r="54" spans="1:11" s="10" customFormat="1">
      <c r="A54" s="10" t="s">
        <v>160</v>
      </c>
      <c r="B54" t="s">
        <v>56</v>
      </c>
      <c r="C54" t="s">
        <v>54</v>
      </c>
      <c r="D54" t="s">
        <v>53</v>
      </c>
      <c r="E54" t="s">
        <v>55</v>
      </c>
      <c r="F54" s="10" t="s">
        <v>161</v>
      </c>
      <c r="G54" s="10">
        <v>7850189</v>
      </c>
      <c r="H54" s="10" t="s">
        <v>162</v>
      </c>
      <c r="I54" s="11"/>
      <c r="J54" s="2" t="b">
        <v>1</v>
      </c>
      <c r="K54" s="10">
        <v>7850189</v>
      </c>
    </row>
    <row r="55" spans="1:11" s="10" customFormat="1">
      <c r="A55" s="10" t="s">
        <v>160</v>
      </c>
      <c r="B55" t="s">
        <v>56</v>
      </c>
      <c r="C55" t="s">
        <v>54</v>
      </c>
      <c r="D55" t="s">
        <v>53</v>
      </c>
      <c r="E55" t="s">
        <v>55</v>
      </c>
      <c r="F55" s="10" t="s">
        <v>163</v>
      </c>
      <c r="G55" s="10">
        <v>420</v>
      </c>
      <c r="H55" s="10" t="s">
        <v>162</v>
      </c>
      <c r="I55" s="11"/>
      <c r="J55" s="2" t="b">
        <v>1</v>
      </c>
      <c r="K55" s="10">
        <v>420</v>
      </c>
    </row>
    <row r="56" spans="1:11" s="10" customFormat="1">
      <c r="A56" s="10" t="s">
        <v>160</v>
      </c>
      <c r="B56" t="s">
        <v>56</v>
      </c>
      <c r="C56" t="s">
        <v>54</v>
      </c>
      <c r="D56" t="s">
        <v>53</v>
      </c>
      <c r="E56" t="s">
        <v>55</v>
      </c>
      <c r="F56" s="10" t="s">
        <v>164</v>
      </c>
      <c r="G56" s="10">
        <v>5106046</v>
      </c>
      <c r="H56" s="10" t="s">
        <v>162</v>
      </c>
      <c r="I56" s="11"/>
      <c r="J56" s="2" t="b">
        <v>1</v>
      </c>
      <c r="K56" s="10">
        <v>5106046</v>
      </c>
    </row>
    <row r="57" spans="1:11" s="10" customFormat="1">
      <c r="A57" s="10" t="s">
        <v>160</v>
      </c>
      <c r="B57" t="s">
        <v>56</v>
      </c>
      <c r="C57" t="s">
        <v>54</v>
      </c>
      <c r="D57" t="s">
        <v>53</v>
      </c>
      <c r="E57" t="s">
        <v>55</v>
      </c>
      <c r="F57" s="10" t="s">
        <v>165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160</v>
      </c>
      <c r="B58" t="s">
        <v>56</v>
      </c>
      <c r="C58" t="s">
        <v>54</v>
      </c>
      <c r="D58" t="s">
        <v>53</v>
      </c>
      <c r="E58" t="s">
        <v>55</v>
      </c>
      <c r="F58" s="10" t="s">
        <v>166</v>
      </c>
      <c r="G58" s="10">
        <v>715485903</v>
      </c>
      <c r="H58" s="10" t="s">
        <v>115</v>
      </c>
      <c r="I58" s="11">
        <v>682.3405294418335</v>
      </c>
      <c r="J58" s="2" t="b">
        <v>1</v>
      </c>
    </row>
    <row r="59" spans="1:11" s="10" customFormat="1">
      <c r="A59" s="10" t="s">
        <v>160</v>
      </c>
      <c r="B59" t="s">
        <v>56</v>
      </c>
      <c r="C59" t="s">
        <v>54</v>
      </c>
      <c r="D59" t="s">
        <v>53</v>
      </c>
      <c r="E59" t="s">
        <v>55</v>
      </c>
      <c r="F59" s="10" t="s">
        <v>167</v>
      </c>
      <c r="G59" s="10">
        <v>65952</v>
      </c>
      <c r="H59" s="10" t="s">
        <v>115</v>
      </c>
      <c r="I59" s="11">
        <v>6.2896728515625E-2</v>
      </c>
      <c r="J59" s="2" t="b">
        <v>1</v>
      </c>
    </row>
    <row r="60" spans="1:11" s="10" customFormat="1">
      <c r="A60" s="10" t="s">
        <v>160</v>
      </c>
      <c r="B60" t="s">
        <v>56</v>
      </c>
      <c r="C60" t="s">
        <v>54</v>
      </c>
      <c r="D60" t="s">
        <v>53</v>
      </c>
      <c r="E60" t="s">
        <v>55</v>
      </c>
      <c r="F60" s="10" t="s">
        <v>168</v>
      </c>
      <c r="G60" s="10">
        <v>449388794</v>
      </c>
      <c r="H60" s="10" t="s">
        <v>115</v>
      </c>
      <c r="I60" s="11">
        <v>428.57055155686851</v>
      </c>
      <c r="J60" s="2" t="b">
        <v>1</v>
      </c>
    </row>
    <row r="61" spans="1:11">
      <c r="A61" t="s">
        <v>387</v>
      </c>
      <c r="B61" s="64" t="s">
        <v>56</v>
      </c>
      <c r="C61" s="64" t="s">
        <v>54</v>
      </c>
      <c r="D61" s="64" t="s">
        <v>53</v>
      </c>
      <c r="E61" s="64" t="s">
        <v>55</v>
      </c>
      <c r="F61" s="10" t="s">
        <v>388</v>
      </c>
      <c r="G61" s="10">
        <v>35</v>
      </c>
      <c r="H61" s="10" t="s">
        <v>382</v>
      </c>
      <c r="I61" s="11"/>
      <c r="J61" s="2" t="b">
        <v>1</v>
      </c>
      <c r="K61" s="10">
        <v>35</v>
      </c>
    </row>
    <row r="62" spans="1:11">
      <c r="A62" s="64" t="s">
        <v>387</v>
      </c>
      <c r="B62" s="64" t="s">
        <v>56</v>
      </c>
      <c r="C62" s="64" t="s">
        <v>54</v>
      </c>
      <c r="D62" s="64" t="s">
        <v>53</v>
      </c>
      <c r="E62" s="64" t="s">
        <v>55</v>
      </c>
      <c r="F62" s="10" t="s">
        <v>389</v>
      </c>
      <c r="G62" s="10">
        <v>4055.2689999999998</v>
      </c>
      <c r="H62" s="10" t="s">
        <v>40</v>
      </c>
      <c r="I62" s="11"/>
      <c r="J62" s="2" t="b">
        <v>1</v>
      </c>
      <c r="K62" s="10">
        <v>4055.2689999999998</v>
      </c>
    </row>
    <row r="63" spans="1:11">
      <c r="A63" s="64" t="s">
        <v>387</v>
      </c>
      <c r="B63" s="64" t="s">
        <v>56</v>
      </c>
      <c r="C63" s="64" t="s">
        <v>54</v>
      </c>
      <c r="D63" s="64" t="s">
        <v>53</v>
      </c>
      <c r="E63" s="64" t="s">
        <v>55</v>
      </c>
      <c r="F63" s="10" t="s">
        <v>390</v>
      </c>
      <c r="G63" s="10">
        <v>10</v>
      </c>
      <c r="H63" s="10" t="s">
        <v>40</v>
      </c>
      <c r="I63" s="11"/>
      <c r="J63" s="2" t="b">
        <v>1</v>
      </c>
      <c r="K63" s="10">
        <v>10</v>
      </c>
    </row>
    <row r="64" spans="1:11">
      <c r="B64" s="64" t="s">
        <v>56</v>
      </c>
      <c r="C64" s="64" t="s">
        <v>54</v>
      </c>
      <c r="D64" s="64" t="s">
        <v>53</v>
      </c>
      <c r="E64" s="64" t="s">
        <v>55</v>
      </c>
      <c r="F64" s="10" t="s">
        <v>114</v>
      </c>
      <c r="G64" s="10">
        <v>1.97</v>
      </c>
      <c r="H64" s="10" t="s">
        <v>391</v>
      </c>
      <c r="I64" s="11"/>
      <c r="J64" s="2" t="b">
        <v>1</v>
      </c>
      <c r="K64" s="10">
        <v>1.97</v>
      </c>
    </row>
    <row r="65" spans="2:11">
      <c r="B65" s="10"/>
      <c r="C65" s="10"/>
      <c r="D65" s="10"/>
      <c r="E65" s="10"/>
      <c r="F65" s="10"/>
      <c r="G65" s="10"/>
      <c r="H65" s="10"/>
      <c r="I65" s="11"/>
      <c r="J65" s="11"/>
      <c r="K65" s="10"/>
    </row>
    <row r="66" spans="2:11">
      <c r="B66" s="10"/>
      <c r="C66" s="10"/>
      <c r="D66" s="10"/>
      <c r="E66" s="10"/>
      <c r="F66" s="10"/>
      <c r="G66" s="10"/>
      <c r="H66" s="10"/>
      <c r="I66" s="11"/>
      <c r="J66" s="11"/>
      <c r="K66" s="10"/>
    </row>
    <row r="67" spans="2:11">
      <c r="B67" s="10"/>
      <c r="C67" s="10"/>
      <c r="D67" s="10"/>
      <c r="E67" s="10"/>
      <c r="F67" s="10"/>
      <c r="G67" s="10"/>
      <c r="H67" s="10"/>
      <c r="I67" s="11"/>
      <c r="J67" s="11"/>
      <c r="K67" s="10"/>
    </row>
    <row r="68" spans="2:11">
      <c r="B68" s="10"/>
      <c r="C68" s="10"/>
      <c r="D68" s="10"/>
      <c r="E68" s="10"/>
      <c r="F68" s="10"/>
      <c r="G68" s="10"/>
      <c r="H68" s="10"/>
      <c r="I68" s="11"/>
      <c r="J68" s="11"/>
      <c r="K68" s="10"/>
    </row>
    <row r="69" spans="2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2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2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2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2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2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2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2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2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2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2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2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  <row r="3170" spans="2:11">
      <c r="B3170" s="10"/>
      <c r="C3170" s="10"/>
      <c r="D3170" s="10"/>
      <c r="E3170" s="10"/>
      <c r="F3170" s="10"/>
      <c r="G3170" s="10"/>
      <c r="H3170" s="10"/>
      <c r="I3170" s="11"/>
      <c r="J3170" s="11"/>
      <c r="K3170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pane ySplit="1" topLeftCell="A107" activePane="bottomLeft" state="frozen"/>
      <selection pane="bottomLeft" activeCell="D119" sqref="D119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155</v>
      </c>
      <c r="B1" s="12" t="s">
        <v>0</v>
      </c>
      <c r="C1" s="12" t="s">
        <v>93</v>
      </c>
      <c r="D1" s="12" t="s">
        <v>3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6" t="s">
        <v>352</v>
      </c>
      <c r="L1" s="12" t="s">
        <v>300</v>
      </c>
    </row>
    <row r="2" spans="1:12">
      <c r="A2" s="10" t="s">
        <v>170</v>
      </c>
      <c r="B2" s="10" t="s">
        <v>56</v>
      </c>
      <c r="C2" s="10" t="s">
        <v>54</v>
      </c>
      <c r="D2" s="10" t="s">
        <v>63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170</v>
      </c>
      <c r="B3" s="10" t="s">
        <v>56</v>
      </c>
      <c r="C3" s="10" t="s">
        <v>54</v>
      </c>
      <c r="D3" s="10" t="s">
        <v>64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170</v>
      </c>
      <c r="B4" s="10" t="s">
        <v>56</v>
      </c>
      <c r="C4" s="10" t="s">
        <v>54</v>
      </c>
      <c r="D4" s="10" t="s">
        <v>65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170</v>
      </c>
      <c r="B5" s="10" t="s">
        <v>56</v>
      </c>
      <c r="C5" s="10" t="s">
        <v>54</v>
      </c>
      <c r="D5" s="10" t="s">
        <v>66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170</v>
      </c>
      <c r="B6" s="10" t="s">
        <v>56</v>
      </c>
      <c r="C6" s="10" t="s">
        <v>54</v>
      </c>
      <c r="D6" s="10" t="s">
        <v>67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170</v>
      </c>
      <c r="B7" s="10" t="s">
        <v>56</v>
      </c>
      <c r="C7" s="10" t="s">
        <v>54</v>
      </c>
      <c r="D7" s="10" t="s">
        <v>68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170</v>
      </c>
      <c r="B8" s="10" t="s">
        <v>56</v>
      </c>
      <c r="C8" s="10" t="s">
        <v>54</v>
      </c>
      <c r="D8" s="10" t="s">
        <v>69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170</v>
      </c>
      <c r="B9" s="10" t="s">
        <v>56</v>
      </c>
      <c r="C9" s="10" t="s">
        <v>54</v>
      </c>
      <c r="D9" s="10" t="s">
        <v>70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170</v>
      </c>
      <c r="B10" s="10" t="s">
        <v>56</v>
      </c>
      <c r="C10" s="10" t="s">
        <v>54</v>
      </c>
      <c r="D10" s="10" t="s">
        <v>71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170</v>
      </c>
      <c r="B11" s="10" t="s">
        <v>56</v>
      </c>
      <c r="C11" s="10" t="s">
        <v>54</v>
      </c>
      <c r="D11" s="10" t="s">
        <v>72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170</v>
      </c>
      <c r="B12" s="10" t="s">
        <v>56</v>
      </c>
      <c r="C12" s="10" t="s">
        <v>54</v>
      </c>
      <c r="D12" s="10" t="s">
        <v>73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170</v>
      </c>
      <c r="B13" s="10" t="s">
        <v>56</v>
      </c>
      <c r="C13" s="10" t="s">
        <v>54</v>
      </c>
      <c r="D13" s="10" t="s">
        <v>74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170</v>
      </c>
      <c r="B14" s="10" t="s">
        <v>56</v>
      </c>
      <c r="C14" s="10" t="s">
        <v>54</v>
      </c>
      <c r="D14" s="10" t="s">
        <v>75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170</v>
      </c>
      <c r="B15" s="10" t="s">
        <v>56</v>
      </c>
      <c r="C15" s="10" t="s">
        <v>54</v>
      </c>
      <c r="D15" s="10" t="s">
        <v>76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170</v>
      </c>
      <c r="B16" s="10" t="s">
        <v>56</v>
      </c>
      <c r="C16" s="10" t="s">
        <v>54</v>
      </c>
      <c r="D16" s="10" t="s">
        <v>77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170</v>
      </c>
      <c r="B17" s="10" t="s">
        <v>56</v>
      </c>
      <c r="C17" s="10" t="s">
        <v>54</v>
      </c>
      <c r="D17" s="23" t="s">
        <v>78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170</v>
      </c>
      <c r="B18" s="10" t="s">
        <v>56</v>
      </c>
      <c r="C18" s="10" t="s">
        <v>54</v>
      </c>
      <c r="D18" s="10" t="s">
        <v>79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170</v>
      </c>
      <c r="B19" s="10" t="s">
        <v>56</v>
      </c>
      <c r="C19" s="10" t="s">
        <v>54</v>
      </c>
      <c r="D19" s="10" t="s">
        <v>80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170</v>
      </c>
      <c r="B20" s="10" t="s">
        <v>56</v>
      </c>
      <c r="C20" s="10" t="s">
        <v>54</v>
      </c>
      <c r="D20" s="10" t="s">
        <v>81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170</v>
      </c>
      <c r="B21" s="10" t="s">
        <v>56</v>
      </c>
      <c r="C21" s="10" t="s">
        <v>54</v>
      </c>
      <c r="D21" s="10" t="s">
        <v>82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170</v>
      </c>
      <c r="B22" s="10" t="s">
        <v>56</v>
      </c>
      <c r="C22" s="10" t="s">
        <v>54</v>
      </c>
      <c r="D22" s="10" t="s">
        <v>83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170</v>
      </c>
      <c r="B23" s="10" t="s">
        <v>56</v>
      </c>
      <c r="C23" s="10" t="s">
        <v>54</v>
      </c>
      <c r="D23" s="10" t="s">
        <v>84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170</v>
      </c>
      <c r="B24" s="10" t="s">
        <v>56</v>
      </c>
      <c r="C24" s="10" t="s">
        <v>54</v>
      </c>
      <c r="D24" s="10" t="s">
        <v>85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170</v>
      </c>
      <c r="B25" s="10" t="s">
        <v>56</v>
      </c>
      <c r="C25" s="10" t="s">
        <v>54</v>
      </c>
      <c r="D25" s="10" t="s">
        <v>86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170</v>
      </c>
      <c r="B26" s="10" t="s">
        <v>56</v>
      </c>
      <c r="C26" s="10" t="s">
        <v>54</v>
      </c>
      <c r="D26" s="10" t="s">
        <v>87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170</v>
      </c>
      <c r="B27" s="10" t="s">
        <v>56</v>
      </c>
      <c r="C27" s="10" t="s">
        <v>54</v>
      </c>
      <c r="D27" s="10" t="s">
        <v>88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170</v>
      </c>
      <c r="B28" s="10" t="s">
        <v>56</v>
      </c>
      <c r="C28" s="10" t="s">
        <v>54</v>
      </c>
      <c r="D28" s="10" t="s">
        <v>89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170</v>
      </c>
      <c r="B29" s="10" t="s">
        <v>56</v>
      </c>
      <c r="C29" s="10" t="s">
        <v>54</v>
      </c>
      <c r="D29" s="10" t="s">
        <v>90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170</v>
      </c>
      <c r="B30" s="10" t="s">
        <v>56</v>
      </c>
      <c r="C30" s="10" t="s">
        <v>54</v>
      </c>
      <c r="D30" s="10" t="s">
        <v>91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170</v>
      </c>
      <c r="B31" s="10" t="s">
        <v>56</v>
      </c>
      <c r="C31" s="10" t="s">
        <v>54</v>
      </c>
      <c r="D31" s="10" t="s">
        <v>92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160</v>
      </c>
      <c r="B32" s="10" t="s">
        <v>56</v>
      </c>
      <c r="C32" s="10" t="s">
        <v>54</v>
      </c>
      <c r="D32" s="10" t="s">
        <v>362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160</v>
      </c>
      <c r="B33" s="10" t="s">
        <v>56</v>
      </c>
      <c r="C33" s="10" t="s">
        <v>54</v>
      </c>
      <c r="D33" s="10" t="s">
        <v>355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160</v>
      </c>
      <c r="B34" s="10" t="s">
        <v>56</v>
      </c>
      <c r="C34" s="10" t="s">
        <v>54</v>
      </c>
      <c r="D34" s="10" t="s">
        <v>356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160</v>
      </c>
      <c r="B35" s="10" t="s">
        <v>56</v>
      </c>
      <c r="C35" s="10" t="s">
        <v>54</v>
      </c>
      <c r="D35" s="10" t="s">
        <v>150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160</v>
      </c>
      <c r="B36" s="10" t="s">
        <v>56</v>
      </c>
      <c r="C36" s="10" t="s">
        <v>54</v>
      </c>
      <c r="D36" s="10" t="s">
        <v>171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160</v>
      </c>
      <c r="B37" s="10" t="s">
        <v>56</v>
      </c>
      <c r="C37" s="10" t="s">
        <v>54</v>
      </c>
      <c r="D37" s="10" t="s">
        <v>172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160</v>
      </c>
      <c r="B38" s="10" t="s">
        <v>56</v>
      </c>
      <c r="C38" s="10" t="s">
        <v>54</v>
      </c>
      <c r="D38" s="10" t="s">
        <v>173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160</v>
      </c>
      <c r="B39" s="10" t="s">
        <v>56</v>
      </c>
      <c r="C39" s="10" t="s">
        <v>54</v>
      </c>
      <c r="D39" s="10" t="s">
        <v>174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160</v>
      </c>
      <c r="B40" s="10" t="s">
        <v>56</v>
      </c>
      <c r="C40" s="10" t="s">
        <v>54</v>
      </c>
      <c r="D40" s="10" t="s">
        <v>175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160</v>
      </c>
      <c r="B41" s="10" t="s">
        <v>56</v>
      </c>
      <c r="C41" s="10" t="s">
        <v>54</v>
      </c>
      <c r="D41" s="10" t="s">
        <v>176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160</v>
      </c>
      <c r="B42" s="10" t="s">
        <v>56</v>
      </c>
      <c r="C42" s="10" t="s">
        <v>54</v>
      </c>
      <c r="D42" s="10" t="s">
        <v>177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160</v>
      </c>
      <c r="B43" s="10" t="s">
        <v>56</v>
      </c>
      <c r="C43" s="10" t="s">
        <v>54</v>
      </c>
      <c r="D43" s="10" t="s">
        <v>178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160</v>
      </c>
      <c r="B44" s="10" t="s">
        <v>56</v>
      </c>
      <c r="C44" s="10" t="s">
        <v>54</v>
      </c>
      <c r="D44" s="10" t="s">
        <v>179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160</v>
      </c>
      <c r="B45" s="10" t="s">
        <v>56</v>
      </c>
      <c r="C45" s="10" t="s">
        <v>54</v>
      </c>
      <c r="D45" s="10" t="s">
        <v>180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160</v>
      </c>
      <c r="B46" s="10" t="s">
        <v>56</v>
      </c>
      <c r="C46" s="10" t="s">
        <v>54</v>
      </c>
      <c r="D46" s="10" t="s">
        <v>181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160</v>
      </c>
      <c r="B47" s="10" t="s">
        <v>56</v>
      </c>
      <c r="C47" s="10" t="s">
        <v>54</v>
      </c>
      <c r="D47" s="10" t="s">
        <v>182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160</v>
      </c>
      <c r="B48" s="10" t="s">
        <v>56</v>
      </c>
      <c r="C48" s="10" t="s">
        <v>54</v>
      </c>
      <c r="D48" s="10" t="s">
        <v>183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160</v>
      </c>
      <c r="B49" s="10" t="s">
        <v>56</v>
      </c>
      <c r="C49" s="10" t="s">
        <v>54</v>
      </c>
      <c r="D49" s="10" t="s">
        <v>184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160</v>
      </c>
      <c r="B50" s="10" t="s">
        <v>56</v>
      </c>
      <c r="C50" s="10" t="s">
        <v>54</v>
      </c>
      <c r="D50" s="10" t="s">
        <v>185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160</v>
      </c>
      <c r="B51" s="10" t="s">
        <v>56</v>
      </c>
      <c r="C51" s="10" t="s">
        <v>54</v>
      </c>
      <c r="D51" s="10" t="s">
        <v>186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160</v>
      </c>
      <c r="B52" s="10" t="s">
        <v>56</v>
      </c>
      <c r="C52" s="10" t="s">
        <v>54</v>
      </c>
      <c r="D52" s="10" t="s">
        <v>187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160</v>
      </c>
      <c r="B53" s="10" t="s">
        <v>56</v>
      </c>
      <c r="C53" s="10" t="s">
        <v>54</v>
      </c>
      <c r="D53" s="10" t="s">
        <v>188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160</v>
      </c>
      <c r="B54" s="10" t="s">
        <v>56</v>
      </c>
      <c r="C54" s="10" t="s">
        <v>54</v>
      </c>
      <c r="D54" s="10" t="s">
        <v>189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160</v>
      </c>
      <c r="B55" s="10" t="s">
        <v>56</v>
      </c>
      <c r="C55" s="10" t="s">
        <v>54</v>
      </c>
      <c r="D55" s="10" t="s">
        <v>190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160</v>
      </c>
      <c r="B56" s="10" t="s">
        <v>56</v>
      </c>
      <c r="C56" s="10" t="s">
        <v>54</v>
      </c>
      <c r="D56" s="10" t="s">
        <v>191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160</v>
      </c>
      <c r="B57" s="10" t="s">
        <v>56</v>
      </c>
      <c r="C57" s="10" t="s">
        <v>54</v>
      </c>
      <c r="D57" s="10" t="s">
        <v>192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160</v>
      </c>
      <c r="B58" s="10" t="s">
        <v>56</v>
      </c>
      <c r="C58" s="10" t="s">
        <v>54</v>
      </c>
      <c r="D58" s="10" t="s">
        <v>193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160</v>
      </c>
      <c r="B59" s="10" t="s">
        <v>56</v>
      </c>
      <c r="C59" s="10" t="s">
        <v>54</v>
      </c>
      <c r="D59" s="10" t="s">
        <v>194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160</v>
      </c>
      <c r="B60" s="10" t="s">
        <v>56</v>
      </c>
      <c r="C60" s="10" t="s">
        <v>54</v>
      </c>
      <c r="D60" s="10" t="s">
        <v>195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160</v>
      </c>
      <c r="B61" s="10" t="s">
        <v>56</v>
      </c>
      <c r="C61" s="10" t="s">
        <v>54</v>
      </c>
      <c r="D61" s="10" t="s">
        <v>196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160</v>
      </c>
      <c r="B62" s="10" t="s">
        <v>56</v>
      </c>
      <c r="C62" s="10" t="s">
        <v>54</v>
      </c>
      <c r="D62" s="10" t="s">
        <v>197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160</v>
      </c>
      <c r="B63" s="10" t="s">
        <v>56</v>
      </c>
      <c r="C63" s="10" t="s">
        <v>54</v>
      </c>
      <c r="D63" s="10" t="s">
        <v>198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160</v>
      </c>
      <c r="B64" s="10" t="s">
        <v>56</v>
      </c>
      <c r="C64" s="10" t="s">
        <v>54</v>
      </c>
      <c r="D64" s="10" t="s">
        <v>199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160</v>
      </c>
      <c r="B65" s="10" t="s">
        <v>56</v>
      </c>
      <c r="C65" s="10" t="s">
        <v>54</v>
      </c>
      <c r="D65" s="10" t="s">
        <v>200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160</v>
      </c>
      <c r="B66" s="10" t="s">
        <v>56</v>
      </c>
      <c r="C66" s="10" t="s">
        <v>54</v>
      </c>
      <c r="D66" s="10" t="s">
        <v>201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160</v>
      </c>
      <c r="B67" s="10" t="s">
        <v>56</v>
      </c>
      <c r="C67" s="10" t="s">
        <v>54</v>
      </c>
      <c r="D67" s="10" t="s">
        <v>202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160</v>
      </c>
      <c r="B68" s="10" t="s">
        <v>56</v>
      </c>
      <c r="C68" s="10" t="s">
        <v>54</v>
      </c>
      <c r="D68" s="10" t="s">
        <v>203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160</v>
      </c>
      <c r="B69" s="10" t="s">
        <v>56</v>
      </c>
      <c r="C69" s="10" t="s">
        <v>54</v>
      </c>
      <c r="D69" s="10" t="s">
        <v>204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160</v>
      </c>
      <c r="B70" s="10" t="s">
        <v>56</v>
      </c>
      <c r="C70" s="10" t="s">
        <v>54</v>
      </c>
      <c r="D70" s="10" t="s">
        <v>205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160</v>
      </c>
      <c r="B71" s="10" t="s">
        <v>56</v>
      </c>
      <c r="C71" s="10" t="s">
        <v>54</v>
      </c>
      <c r="D71" s="10" t="s">
        <v>206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160</v>
      </c>
      <c r="B72" s="10" t="s">
        <v>56</v>
      </c>
      <c r="C72" s="10" t="s">
        <v>54</v>
      </c>
      <c r="D72" s="10" t="s">
        <v>207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160</v>
      </c>
      <c r="B73" s="10" t="s">
        <v>56</v>
      </c>
      <c r="C73" s="10" t="s">
        <v>54</v>
      </c>
      <c r="D73" s="10" t="s">
        <v>208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160</v>
      </c>
      <c r="B74" s="10" t="s">
        <v>56</v>
      </c>
      <c r="C74" s="10" t="s">
        <v>54</v>
      </c>
      <c r="D74" s="10" t="s">
        <v>209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160</v>
      </c>
      <c r="B75" s="10" t="s">
        <v>56</v>
      </c>
      <c r="C75" s="10" t="s">
        <v>54</v>
      </c>
      <c r="D75" s="10" t="s">
        <v>210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160</v>
      </c>
      <c r="B76" s="10" t="s">
        <v>56</v>
      </c>
      <c r="C76" s="10" t="s">
        <v>54</v>
      </c>
      <c r="D76" s="10" t="s">
        <v>211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160</v>
      </c>
      <c r="B77" s="10" t="s">
        <v>56</v>
      </c>
      <c r="C77" s="10" t="s">
        <v>54</v>
      </c>
      <c r="D77" s="10" t="s">
        <v>212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160</v>
      </c>
      <c r="B78" s="10" t="s">
        <v>56</v>
      </c>
      <c r="C78" s="10" t="s">
        <v>54</v>
      </c>
      <c r="D78" s="10" t="s">
        <v>213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160</v>
      </c>
      <c r="B79" s="10" t="s">
        <v>56</v>
      </c>
      <c r="C79" s="10" t="s">
        <v>54</v>
      </c>
      <c r="D79" s="10" t="s">
        <v>214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160</v>
      </c>
      <c r="B80" s="10" t="s">
        <v>56</v>
      </c>
      <c r="C80" s="10" t="s">
        <v>54</v>
      </c>
      <c r="D80" s="10" t="s">
        <v>215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160</v>
      </c>
      <c r="B81" s="10" t="s">
        <v>56</v>
      </c>
      <c r="C81" s="10" t="s">
        <v>54</v>
      </c>
      <c r="D81" s="10" t="s">
        <v>216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160</v>
      </c>
      <c r="B82" s="10" t="s">
        <v>56</v>
      </c>
      <c r="C82" s="10" t="s">
        <v>54</v>
      </c>
      <c r="D82" s="10" t="s">
        <v>217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160</v>
      </c>
      <c r="B83" s="10" t="s">
        <v>56</v>
      </c>
      <c r="C83" s="10" t="s">
        <v>54</v>
      </c>
      <c r="D83" s="10" t="s">
        <v>218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160</v>
      </c>
      <c r="B84" s="10" t="s">
        <v>56</v>
      </c>
      <c r="C84" s="10" t="s">
        <v>54</v>
      </c>
      <c r="D84" s="10" t="s">
        <v>219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160</v>
      </c>
      <c r="B85" s="10" t="s">
        <v>56</v>
      </c>
      <c r="C85" s="10" t="s">
        <v>54</v>
      </c>
      <c r="D85" s="10" t="s">
        <v>220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160</v>
      </c>
      <c r="B86" s="10" t="s">
        <v>56</v>
      </c>
      <c r="C86" s="10" t="s">
        <v>54</v>
      </c>
      <c r="D86" s="10" t="s">
        <v>221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160</v>
      </c>
      <c r="B87" s="10" t="s">
        <v>56</v>
      </c>
      <c r="C87" s="10" t="s">
        <v>54</v>
      </c>
      <c r="D87" s="10" t="s">
        <v>222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160</v>
      </c>
      <c r="B88" s="10" t="s">
        <v>56</v>
      </c>
      <c r="C88" s="10" t="s">
        <v>54</v>
      </c>
      <c r="D88" s="10" t="s">
        <v>223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160</v>
      </c>
      <c r="B89" s="10" t="s">
        <v>56</v>
      </c>
      <c r="C89" s="10" t="s">
        <v>54</v>
      </c>
      <c r="D89" s="10" t="s">
        <v>224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160</v>
      </c>
      <c r="B90" s="10" t="s">
        <v>56</v>
      </c>
      <c r="C90" s="10" t="s">
        <v>54</v>
      </c>
      <c r="D90" s="10" t="s">
        <v>225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160</v>
      </c>
      <c r="B91" s="10" t="s">
        <v>56</v>
      </c>
      <c r="C91" s="10" t="s">
        <v>54</v>
      </c>
      <c r="D91" s="10" t="s">
        <v>226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160</v>
      </c>
      <c r="B92" s="10" t="s">
        <v>56</v>
      </c>
      <c r="C92" s="10" t="s">
        <v>54</v>
      </c>
      <c r="D92" s="10" t="s">
        <v>227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160</v>
      </c>
      <c r="B93" s="10" t="s">
        <v>56</v>
      </c>
      <c r="C93" s="10" t="s">
        <v>54</v>
      </c>
      <c r="D93" s="10" t="s">
        <v>228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160</v>
      </c>
      <c r="B94" s="10" t="s">
        <v>56</v>
      </c>
      <c r="C94" s="10" t="s">
        <v>54</v>
      </c>
      <c r="D94" s="10" t="s">
        <v>229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160</v>
      </c>
      <c r="B95" s="10" t="s">
        <v>56</v>
      </c>
      <c r="C95" s="10" t="s">
        <v>54</v>
      </c>
      <c r="D95" s="10" t="s">
        <v>230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160</v>
      </c>
      <c r="B96" s="10" t="s">
        <v>56</v>
      </c>
      <c r="C96" s="10" t="s">
        <v>54</v>
      </c>
      <c r="D96" s="10" t="s">
        <v>231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160</v>
      </c>
      <c r="B97" s="10" t="s">
        <v>56</v>
      </c>
      <c r="C97" s="10" t="s">
        <v>54</v>
      </c>
      <c r="D97" s="10" t="s">
        <v>232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160</v>
      </c>
      <c r="B98" s="10" t="s">
        <v>56</v>
      </c>
      <c r="C98" s="10" t="s">
        <v>54</v>
      </c>
      <c r="D98" s="10" t="s">
        <v>233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160</v>
      </c>
      <c r="B99" s="10" t="s">
        <v>56</v>
      </c>
      <c r="C99" s="10" t="s">
        <v>54</v>
      </c>
      <c r="D99" s="10" t="s">
        <v>234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160</v>
      </c>
      <c r="B100" s="10" t="s">
        <v>56</v>
      </c>
      <c r="C100" s="10" t="s">
        <v>54</v>
      </c>
      <c r="D100" s="10" t="s">
        <v>235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160</v>
      </c>
      <c r="B101" s="10" t="s">
        <v>56</v>
      </c>
      <c r="C101" s="10" t="s">
        <v>54</v>
      </c>
      <c r="D101" s="10" t="s">
        <v>236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160</v>
      </c>
      <c r="B102" s="10" t="s">
        <v>56</v>
      </c>
      <c r="C102" s="10" t="s">
        <v>54</v>
      </c>
      <c r="D102" s="10" t="s">
        <v>237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160</v>
      </c>
      <c r="B103" s="10" t="s">
        <v>56</v>
      </c>
      <c r="C103" s="10" t="s">
        <v>54</v>
      </c>
      <c r="D103" s="10" t="s">
        <v>238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160</v>
      </c>
      <c r="B104" s="10" t="s">
        <v>56</v>
      </c>
      <c r="C104" s="10" t="s">
        <v>54</v>
      </c>
      <c r="D104" s="10" t="s">
        <v>239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160</v>
      </c>
      <c r="B105" s="10" t="s">
        <v>56</v>
      </c>
      <c r="C105" s="10" t="s">
        <v>54</v>
      </c>
      <c r="D105" s="10" t="s">
        <v>240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160</v>
      </c>
      <c r="B106" s="10" t="s">
        <v>56</v>
      </c>
      <c r="C106" s="10" t="s">
        <v>54</v>
      </c>
      <c r="D106" s="10" t="s">
        <v>363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160</v>
      </c>
      <c r="B107" s="10" t="s">
        <v>56</v>
      </c>
      <c r="C107" s="10" t="s">
        <v>54</v>
      </c>
      <c r="D107" s="10" t="s">
        <v>353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160</v>
      </c>
      <c r="B108" s="10" t="s">
        <v>56</v>
      </c>
      <c r="C108" s="10" t="s">
        <v>54</v>
      </c>
      <c r="D108" s="10" t="s">
        <v>354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160</v>
      </c>
      <c r="B109" s="10" t="s">
        <v>56</v>
      </c>
      <c r="C109" s="10" t="s">
        <v>54</v>
      </c>
      <c r="D109" s="10" t="s">
        <v>299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160</v>
      </c>
      <c r="B110" s="10" t="s">
        <v>56</v>
      </c>
      <c r="C110" s="10" t="s">
        <v>54</v>
      </c>
      <c r="D110" s="23" t="s">
        <v>335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160</v>
      </c>
      <c r="B111" s="10" t="s">
        <v>56</v>
      </c>
      <c r="C111" s="10" t="s">
        <v>54</v>
      </c>
      <c r="D111" s="23" t="s">
        <v>336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160</v>
      </c>
      <c r="B112" s="10" t="s">
        <v>56</v>
      </c>
      <c r="C112" s="10" t="s">
        <v>54</v>
      </c>
      <c r="D112" s="23" t="s">
        <v>337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160</v>
      </c>
      <c r="B113" s="10" t="s">
        <v>56</v>
      </c>
      <c r="C113" s="10" t="s">
        <v>54</v>
      </c>
      <c r="D113" s="23" t="s">
        <v>338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160</v>
      </c>
      <c r="B114" s="10" t="s">
        <v>56</v>
      </c>
      <c r="C114" s="10" t="s">
        <v>54</v>
      </c>
      <c r="D114" s="23" t="s">
        <v>339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160</v>
      </c>
      <c r="B115" s="10" t="s">
        <v>56</v>
      </c>
      <c r="C115" s="10" t="s">
        <v>54</v>
      </c>
      <c r="D115" s="10" t="s">
        <v>368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160</v>
      </c>
      <c r="B116" s="10" t="s">
        <v>56</v>
      </c>
      <c r="C116" s="10" t="s">
        <v>54</v>
      </c>
      <c r="D116" s="10" t="s">
        <v>369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160</v>
      </c>
      <c r="B117" s="10" t="s">
        <v>56</v>
      </c>
      <c r="C117" s="10" t="s">
        <v>54</v>
      </c>
      <c r="D117" s="10" t="s">
        <v>370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160</v>
      </c>
      <c r="B118" s="10" t="s">
        <v>56</v>
      </c>
      <c r="C118" s="10" t="s">
        <v>54</v>
      </c>
      <c r="D118" s="10" t="s">
        <v>371</v>
      </c>
      <c r="E118" s="11"/>
      <c r="F118" s="11"/>
      <c r="G118" s="11"/>
      <c r="H118" s="11"/>
      <c r="I118" s="11"/>
      <c r="J118" s="11"/>
      <c r="K118" s="11"/>
      <c r="L118" s="11">
        <v>2</v>
      </c>
    </row>
  </sheetData>
  <autoFilter ref="A1:L118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81" t="s">
        <v>241</v>
      </c>
      <c r="K1" s="79" t="s">
        <v>241</v>
      </c>
      <c r="L1" s="79" t="s">
        <v>241</v>
      </c>
      <c r="M1" s="80" t="s">
        <v>241</v>
      </c>
      <c r="N1" s="77" t="s">
        <v>242</v>
      </c>
      <c r="O1" s="78" t="s">
        <v>242</v>
      </c>
      <c r="P1" s="78" t="s">
        <v>242</v>
      </c>
      <c r="Q1" s="78" t="s">
        <v>242</v>
      </c>
      <c r="R1" s="78" t="s">
        <v>242</v>
      </c>
      <c r="S1" s="82" t="s">
        <v>242</v>
      </c>
      <c r="T1" s="83" t="s">
        <v>243</v>
      </c>
      <c r="U1" s="84" t="s">
        <v>243</v>
      </c>
      <c r="V1" s="84" t="s">
        <v>243</v>
      </c>
      <c r="W1" s="84" t="s">
        <v>243</v>
      </c>
      <c r="X1" s="85" t="s">
        <v>243</v>
      </c>
      <c r="Y1" s="86" t="s">
        <v>244</v>
      </c>
      <c r="Z1" s="84" t="s">
        <v>244</v>
      </c>
      <c r="AA1" s="79" t="s">
        <v>244</v>
      </c>
      <c r="AB1" s="85" t="s">
        <v>244</v>
      </c>
      <c r="AC1" s="86" t="s">
        <v>245</v>
      </c>
      <c r="AD1" s="79" t="s">
        <v>245</v>
      </c>
      <c r="AE1" s="79" t="s">
        <v>245</v>
      </c>
      <c r="AF1" s="80" t="s">
        <v>245</v>
      </c>
      <c r="AG1" s="83" t="s">
        <v>246</v>
      </c>
      <c r="AH1" s="84" t="s">
        <v>246</v>
      </c>
      <c r="AI1" s="84" t="s">
        <v>246</v>
      </c>
      <c r="AJ1" s="84" t="s">
        <v>246</v>
      </c>
      <c r="AK1" s="87" t="s">
        <v>246</v>
      </c>
      <c r="AL1" s="77" t="s">
        <v>247</v>
      </c>
      <c r="AM1" s="78" t="s">
        <v>247</v>
      </c>
      <c r="AN1" s="78" t="s">
        <v>247</v>
      </c>
      <c r="AO1" s="78" t="s">
        <v>247</v>
      </c>
      <c r="AP1" s="78" t="s">
        <v>247</v>
      </c>
      <c r="AQ1" s="79" t="s">
        <v>247</v>
      </c>
      <c r="AR1" s="79" t="s">
        <v>247</v>
      </c>
      <c r="AS1" s="80" t="s">
        <v>247</v>
      </c>
    </row>
    <row r="2" spans="1:45" s="16" customFormat="1">
      <c r="A2" s="12" t="s">
        <v>93</v>
      </c>
      <c r="B2" s="12" t="s">
        <v>0</v>
      </c>
      <c r="C2" s="12" t="s">
        <v>123</v>
      </c>
      <c r="D2" s="12" t="s">
        <v>248</v>
      </c>
      <c r="E2" s="12" t="s">
        <v>249</v>
      </c>
      <c r="F2" s="12" t="s">
        <v>250</v>
      </c>
      <c r="G2" s="12" t="s">
        <v>251</v>
      </c>
      <c r="H2" s="12" t="s">
        <v>252</v>
      </c>
      <c r="I2" s="12" t="s">
        <v>253</v>
      </c>
      <c r="J2" s="39" t="s">
        <v>254</v>
      </c>
      <c r="K2" s="26" t="s">
        <v>255</v>
      </c>
      <c r="L2" s="26" t="s">
        <v>256</v>
      </c>
      <c r="M2" s="40" t="s">
        <v>257</v>
      </c>
      <c r="N2" s="41" t="s">
        <v>258</v>
      </c>
      <c r="O2" s="12" t="s">
        <v>259</v>
      </c>
      <c r="P2" s="12" t="s">
        <v>260</v>
      </c>
      <c r="Q2" s="12" t="s">
        <v>261</v>
      </c>
      <c r="R2" s="12" t="s">
        <v>262</v>
      </c>
      <c r="S2" s="42" t="s">
        <v>263</v>
      </c>
      <c r="T2" s="43" t="s">
        <v>264</v>
      </c>
      <c r="U2" s="12" t="s">
        <v>265</v>
      </c>
      <c r="V2" s="12" t="s">
        <v>266</v>
      </c>
      <c r="W2" s="12" t="s">
        <v>267</v>
      </c>
      <c r="X2" s="44" t="s">
        <v>268</v>
      </c>
      <c r="Y2" s="45" t="s">
        <v>269</v>
      </c>
      <c r="Z2" s="12" t="s">
        <v>270</v>
      </c>
      <c r="AA2" s="26" t="s">
        <v>271</v>
      </c>
      <c r="AB2" s="44" t="s">
        <v>272</v>
      </c>
      <c r="AC2" s="45" t="s">
        <v>273</v>
      </c>
      <c r="AD2" s="26" t="s">
        <v>274</v>
      </c>
      <c r="AE2" s="26" t="s">
        <v>275</v>
      </c>
      <c r="AF2" s="40" t="s">
        <v>276</v>
      </c>
      <c r="AG2" s="43" t="s">
        <v>277</v>
      </c>
      <c r="AH2" s="12" t="s">
        <v>141</v>
      </c>
      <c r="AI2" s="12" t="s">
        <v>278</v>
      </c>
      <c r="AJ2" s="12" t="s">
        <v>279</v>
      </c>
      <c r="AK2" s="18" t="s">
        <v>280</v>
      </c>
      <c r="AL2" s="41" t="s">
        <v>281</v>
      </c>
      <c r="AM2" s="12" t="s">
        <v>282</v>
      </c>
      <c r="AN2" s="12" t="s">
        <v>283</v>
      </c>
      <c r="AO2" s="12" t="s">
        <v>284</v>
      </c>
      <c r="AP2" s="12" t="s">
        <v>285</v>
      </c>
      <c r="AQ2" s="26" t="s">
        <v>286</v>
      </c>
      <c r="AR2" s="26" t="s">
        <v>287</v>
      </c>
      <c r="AS2" s="40" t="s">
        <v>288</v>
      </c>
    </row>
    <row r="3" spans="1:45" s="10" customFormat="1">
      <c r="A3" s="10" t="s">
        <v>54</v>
      </c>
      <c r="B3" s="10" t="s">
        <v>56</v>
      </c>
      <c r="C3" s="10" t="s">
        <v>289</v>
      </c>
      <c r="D3" s="10" t="s">
        <v>290</v>
      </c>
      <c r="E3" s="11">
        <v>8</v>
      </c>
      <c r="F3" s="11">
        <v>31982</v>
      </c>
      <c r="I3" s="10" t="s">
        <v>291</v>
      </c>
      <c r="J3" s="28">
        <v>1.04</v>
      </c>
      <c r="K3" s="28">
        <v>99.12</v>
      </c>
      <c r="L3" s="28">
        <v>0.25</v>
      </c>
      <c r="M3" s="28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292</v>
      </c>
      <c r="U3" s="10" t="s">
        <v>293</v>
      </c>
      <c r="V3" s="10" t="s">
        <v>294</v>
      </c>
      <c r="W3" s="10" t="s">
        <v>295</v>
      </c>
      <c r="X3" s="28" t="s">
        <v>296</v>
      </c>
      <c r="Y3" s="28">
        <v>109.75</v>
      </c>
      <c r="Z3" s="10">
        <v>23.1875</v>
      </c>
      <c r="AA3" s="28">
        <v>130</v>
      </c>
      <c r="AB3" s="28">
        <v>93.845298767089844</v>
      </c>
      <c r="AC3" s="28">
        <v>14131.25</v>
      </c>
      <c r="AD3" s="28">
        <v>14336</v>
      </c>
      <c r="AE3" s="28">
        <v>14131.25</v>
      </c>
      <c r="AF3" s="28">
        <v>9760.1462020874023</v>
      </c>
      <c r="AG3" s="10" t="s">
        <v>297</v>
      </c>
      <c r="AH3" s="10" t="s">
        <v>298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8">
        <v>1E-3</v>
      </c>
      <c r="AR3" s="28">
        <v>-3.786</v>
      </c>
      <c r="AS3" s="28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6" t="s">
        <v>93</v>
      </c>
      <c r="B1" s="26" t="s">
        <v>0</v>
      </c>
      <c r="C1" s="26" t="s">
        <v>121</v>
      </c>
      <c r="D1" s="26" t="s">
        <v>122</v>
      </c>
      <c r="E1" s="26" t="s">
        <v>123</v>
      </c>
      <c r="F1" s="26" t="s">
        <v>124</v>
      </c>
      <c r="G1" s="26" t="s">
        <v>125</v>
      </c>
      <c r="H1" s="27" t="s">
        <v>126</v>
      </c>
      <c r="I1" s="14" t="s">
        <v>127</v>
      </c>
      <c r="J1" s="26" t="s">
        <v>128</v>
      </c>
      <c r="K1" s="26" t="s">
        <v>129</v>
      </c>
      <c r="L1" s="12" t="s">
        <v>130</v>
      </c>
      <c r="M1" s="12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</row>
    <row r="2" spans="1:20" s="10" customFormat="1">
      <c r="A2" s="23" t="s">
        <v>54</v>
      </c>
      <c r="B2" s="10" t="s">
        <v>113</v>
      </c>
      <c r="C2" s="10" t="s">
        <v>139</v>
      </c>
      <c r="D2" s="10" t="s">
        <v>140</v>
      </c>
      <c r="E2" s="10" t="s">
        <v>141</v>
      </c>
      <c r="F2" s="10" t="s">
        <v>142</v>
      </c>
      <c r="G2" s="28">
        <v>1597.44</v>
      </c>
      <c r="H2" s="29">
        <v>0.22289999999999999</v>
      </c>
      <c r="I2" s="20">
        <v>6.5428240740740704E-2</v>
      </c>
      <c r="J2" s="10" t="s">
        <v>143</v>
      </c>
      <c r="K2" s="28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144</v>
      </c>
      <c r="S2" s="10" t="s">
        <v>145</v>
      </c>
      <c r="T2" s="1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B3" sqref="B3:C3"/>
    </sheetView>
  </sheetViews>
  <sheetFormatPr defaultRowHeight="15"/>
  <cols>
    <col min="1" max="1" width="8.7109375" style="55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4" s="16" customFormat="1">
      <c r="B1" s="13"/>
      <c r="C1" s="13"/>
      <c r="D1" s="13"/>
      <c r="E1" s="13"/>
      <c r="F1" s="13"/>
      <c r="G1" s="88" t="s">
        <v>94</v>
      </c>
      <c r="H1" s="89" t="s">
        <v>94</v>
      </c>
      <c r="I1" s="87" t="s">
        <v>94</v>
      </c>
      <c r="J1" s="14"/>
      <c r="K1" s="15"/>
      <c r="L1" s="15"/>
    </row>
    <row r="2" spans="1:14" s="16" customFormat="1">
      <c r="A2" s="16" t="s">
        <v>57</v>
      </c>
      <c r="B2" s="13" t="s">
        <v>95</v>
      </c>
      <c r="C2" s="13" t="s">
        <v>96</v>
      </c>
      <c r="D2" s="13" t="s">
        <v>97</v>
      </c>
      <c r="E2" s="13" t="s">
        <v>98</v>
      </c>
      <c r="F2" s="13" t="s">
        <v>99</v>
      </c>
      <c r="G2" s="17" t="s">
        <v>100</v>
      </c>
      <c r="H2" s="13" t="s">
        <v>101</v>
      </c>
      <c r="I2" s="18" t="s">
        <v>102</v>
      </c>
      <c r="J2" s="14" t="s">
        <v>103</v>
      </c>
      <c r="K2" s="15" t="s">
        <v>104</v>
      </c>
      <c r="L2" s="15" t="s">
        <v>105</v>
      </c>
      <c r="M2" s="16" t="s">
        <v>106</v>
      </c>
      <c r="N2" s="16" t="s">
        <v>107</v>
      </c>
    </row>
    <row r="3" spans="1:14" s="10" customFormat="1">
      <c r="A3" s="10" t="b">
        <v>1</v>
      </c>
      <c r="B3" s="23" t="s">
        <v>53</v>
      </c>
      <c r="C3" s="10" t="s">
        <v>55</v>
      </c>
      <c r="D3" s="10" t="s">
        <v>108</v>
      </c>
      <c r="E3" s="10" t="s">
        <v>109</v>
      </c>
      <c r="F3" s="10" t="s">
        <v>110</v>
      </c>
      <c r="G3" s="19">
        <v>0</v>
      </c>
      <c r="H3" s="19">
        <v>0.1</v>
      </c>
      <c r="I3" s="10" t="s">
        <v>111</v>
      </c>
      <c r="J3" s="20">
        <v>10</v>
      </c>
      <c r="K3" s="21">
        <v>0</v>
      </c>
      <c r="L3" s="21">
        <v>0</v>
      </c>
      <c r="N3" s="23" t="s">
        <v>112</v>
      </c>
    </row>
  </sheetData>
  <mergeCells count="1">
    <mergeCell ref="G1:I1"/>
  </mergeCells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pane ySplit="1" topLeftCell="A2" activePane="bottomLeft" state="frozen"/>
      <selection pane="bottomLeft" activeCell="F5" sqref="F5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8" customWidth="1"/>
    <col min="12" max="12" width="12.85546875" style="28" customWidth="1"/>
    <col min="13" max="13" width="14" style="28" customWidth="1"/>
    <col min="14" max="16384" width="8.7109375" style="10"/>
  </cols>
  <sheetData>
    <row r="1" spans="1:13" s="16" customFormat="1">
      <c r="A1" s="26" t="s">
        <v>155</v>
      </c>
      <c r="B1" s="26" t="s">
        <v>0</v>
      </c>
      <c r="C1" s="26" t="s">
        <v>93</v>
      </c>
      <c r="D1" s="26" t="s">
        <v>1</v>
      </c>
      <c r="E1" s="26" t="s">
        <v>2</v>
      </c>
      <c r="F1" s="26" t="s">
        <v>3</v>
      </c>
      <c r="G1" s="26" t="s">
        <v>373</v>
      </c>
      <c r="H1" s="26" t="s">
        <v>374</v>
      </c>
      <c r="I1" s="26" t="s">
        <v>375</v>
      </c>
      <c r="J1" s="26" t="s">
        <v>376</v>
      </c>
      <c r="K1" s="26" t="s">
        <v>377</v>
      </c>
      <c r="L1" s="26" t="s">
        <v>378</v>
      </c>
      <c r="M1" s="26" t="s">
        <v>379</v>
      </c>
    </row>
    <row r="2" spans="1:13">
      <c r="A2" s="10" t="s">
        <v>380</v>
      </c>
      <c r="C2" s="10" t="s">
        <v>381</v>
      </c>
      <c r="D2" s="23" t="s">
        <v>53</v>
      </c>
      <c r="E2" s="10" t="s">
        <v>55</v>
      </c>
      <c r="F2" s="10" t="s">
        <v>382</v>
      </c>
      <c r="G2" s="28">
        <v>1</v>
      </c>
      <c r="H2" s="28">
        <v>3</v>
      </c>
      <c r="I2" s="28">
        <v>10</v>
      </c>
      <c r="J2" s="28">
        <v>20</v>
      </c>
      <c r="K2" s="28">
        <v>29</v>
      </c>
      <c r="L2" s="28">
        <v>0</v>
      </c>
      <c r="M2" s="28">
        <v>35</v>
      </c>
    </row>
    <row r="3" spans="1:13">
      <c r="A3" s="10" t="s">
        <v>380</v>
      </c>
      <c r="C3" s="10" t="s">
        <v>381</v>
      </c>
      <c r="D3" s="23" t="s">
        <v>53</v>
      </c>
      <c r="E3" s="10" t="s">
        <v>55</v>
      </c>
      <c r="F3" s="10" t="s">
        <v>383</v>
      </c>
      <c r="G3" s="28">
        <v>0.17899999999999999</v>
      </c>
      <c r="H3" s="28">
        <v>0.44600000000000001</v>
      </c>
      <c r="I3" s="28">
        <v>1.109</v>
      </c>
      <c r="J3" s="28">
        <v>1.597</v>
      </c>
      <c r="K3" s="28">
        <v>2.2989999999999999</v>
      </c>
      <c r="L3" s="28">
        <v>1.4999999999999999E-2</v>
      </c>
      <c r="M3" s="28">
        <v>4055.2689999999998</v>
      </c>
    </row>
    <row r="4" spans="1:13">
      <c r="A4" s="10" t="s">
        <v>380</v>
      </c>
      <c r="C4" s="10" t="s">
        <v>381</v>
      </c>
      <c r="D4" s="23" t="s">
        <v>53</v>
      </c>
      <c r="E4" s="10" t="s">
        <v>55</v>
      </c>
      <c r="F4" s="10" t="s">
        <v>384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</row>
    <row r="5" spans="1:13">
      <c r="A5" s="10" t="s">
        <v>380</v>
      </c>
      <c r="C5" s="10" t="s">
        <v>381</v>
      </c>
      <c r="D5" s="23" t="s">
        <v>53</v>
      </c>
      <c r="E5" s="10" t="s">
        <v>55</v>
      </c>
      <c r="F5" s="10" t="s">
        <v>385</v>
      </c>
      <c r="G5" s="28">
        <v>8.4064483642578125E-2</v>
      </c>
      <c r="H5" s="28">
        <v>0.12105369567871094</v>
      </c>
      <c r="I5" s="28">
        <v>0.20918083190917969</v>
      </c>
      <c r="J5" s="28">
        <v>0.30121994018554688</v>
      </c>
      <c r="K5" s="28">
        <v>0.36146354675292969</v>
      </c>
      <c r="L5" s="28">
        <v>1.828193664550781E-3</v>
      </c>
      <c r="M5" s="28">
        <v>1.8650684356689453</v>
      </c>
    </row>
    <row r="6" spans="1:13">
      <c r="A6" s="10" t="s">
        <v>380</v>
      </c>
      <c r="C6" s="10" t="s">
        <v>381</v>
      </c>
      <c r="D6" s="23" t="s">
        <v>53</v>
      </c>
      <c r="E6" s="10" t="s">
        <v>55</v>
      </c>
      <c r="F6" s="10" t="s">
        <v>386</v>
      </c>
      <c r="G6" s="28">
        <v>1597</v>
      </c>
      <c r="H6" s="28">
        <v>2299</v>
      </c>
      <c r="I6" s="28">
        <v>3311</v>
      </c>
      <c r="J6" s="28">
        <v>5722</v>
      </c>
      <c r="K6" s="28">
        <v>6866</v>
      </c>
      <c r="L6" s="28">
        <v>36</v>
      </c>
      <c r="M6" s="28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</vt:lpstr>
      <vt:lpstr>Write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</vt:lpstr>
      <vt:lpstr>Compaction</vt:lpstr>
      <vt:lpstr>Compaction by Node</vt:lpstr>
      <vt:lpstr>Droppable</vt:lpstr>
      <vt:lpstr>Storage-Size</vt:lpstr>
      <vt:lpstr>CFStats</vt:lpstr>
      <vt:lpstr>NodeStats</vt:lpstr>
      <vt:lpstr>OS-Machine Info</vt:lpstr>
      <vt:lpstr>Node Information</vt:lpstr>
      <vt:lpstr>DDL Tables</vt:lpstr>
      <vt:lpstr>TableHistogram</vt:lpstr>
      <vt:lpstr>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2016-09-28T22:27:25Z</dcterms:modified>
</cp:coreProperties>
</file>