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NayerPhD/Shared Documents/General/18. RES Research PSCC 2026 Paper/oats_curtailment/"/>
    </mc:Choice>
  </mc:AlternateContent>
  <xr:revisionPtr revIDLastSave="83" documentId="114_{D301639E-74A8-4237-8286-F30DBF25EDD8}" xr6:coauthVersionLast="47" xr6:coauthVersionMax="47" xr10:uidLastSave="{37C61349-DF8F-447F-8D60-C7436F933F06}"/>
  <bookViews>
    <workbookView xWindow="-108" yWindow="-108" windowWidth="23256" windowHeight="13896" tabRatio="809" activeTab="8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generator!$A$1:$R$9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  <c r="C2" i="2"/>
  <c r="M13" i="16"/>
  <c r="L13" i="16"/>
  <c r="K13" i="16"/>
  <c r="J13" i="16"/>
  <c r="I13" i="16"/>
  <c r="H13" i="16"/>
  <c r="G13" i="16"/>
  <c r="F13" i="16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L3" i="16"/>
  <c r="K3" i="16"/>
  <c r="J3" i="16"/>
  <c r="I3" i="16"/>
  <c r="H3" i="16"/>
  <c r="G3" i="16"/>
  <c r="F3" i="16"/>
  <c r="M2" i="16"/>
  <c r="L2" i="16"/>
  <c r="K2" i="16"/>
  <c r="J2" i="16"/>
  <c r="I2" i="16"/>
  <c r="H2" i="16"/>
  <c r="G2" i="16"/>
  <c r="F2" i="16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</calcChain>
</file>

<file path=xl/sharedStrings.xml><?xml version="1.0" encoding="utf-8"?>
<sst xmlns="http://schemas.openxmlformats.org/spreadsheetml/2006/main" count="299" uniqueCount="84">
  <si>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</si>
  <si>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</si>
  <si>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</si>
  <si>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</si>
  <si>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</si>
  <si>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</si>
  <si>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</si>
  <si>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</si>
  <si>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</si>
  <si>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</si>
  <si>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</si>
  <si>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</si>
  <si>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</si>
  <si>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</si>
  <si>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</si>
  <si>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</si>
  <si>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</si>
  <si>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</si>
  <si>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</si>
  <si>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</si>
  <si>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</si>
  <si>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</si>
  <si>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</si>
  <si>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</si>
  <si>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</si>
  <si>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</si>
  <si>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</si>
  <si>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</si>
  <si>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</si>
  <si>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</si>
  <si>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</si>
  <si>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</si>
  <si>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</si>
  <si>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</si>
  <si>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</si>
  <si>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</si>
  <si>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</si>
  <si>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</si>
  <si>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</si>
  <si>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</si>
  <si>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</si>
  <si>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</si>
  <si>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</si>
  <si>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</si>
  <si>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</si>
  <si>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</si>
  <si>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</si>
  <si>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</si>
  <si>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</si>
  <si>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</si>
  <si>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</si>
  <si>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</si>
  <si>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</si>
  <si>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</si>
  <si>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</si>
  <si>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</si>
  <si>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</si>
  <si>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</si>
  <si>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</si>
  <si>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</si>
  <si>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</si>
  <si>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</si>
  <si>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</si>
  <si>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</si>
  <si>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</si>
  <si>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</si>
  <si>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</si>
  <si>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</si>
  <si>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</si>
  <si>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</si>
  <si>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</si>
  <si>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</si>
  <si>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</si>
  <si>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</si>
  <si>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Pro-Rata</t>
  </si>
  <si>
    <t>PGMINGEN</t>
  </si>
  <si>
    <t>MUON_group</t>
  </si>
  <si>
    <t>NI</t>
  </si>
  <si>
    <t>ROI</t>
  </si>
  <si>
    <t>S_NBMIN_DUB_L2, S_REP_ROI</t>
  </si>
  <si>
    <t>S_NBMIN_MP_NB, S_REP_ROI</t>
  </si>
  <si>
    <t>S_NBMIN_CPS, S_MWMAX_NI_GT</t>
  </si>
  <si>
    <t>Bus 1, Combo</t>
  </si>
  <si>
    <t>Bus 2,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</si>
</sst>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D12" sqref="D12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 t="s">
        <v>77</v>
      </c>
    </row>
    <row r="3" spans="1:4" x14ac:dyDescent="0.3">
      <c r="A3" s="3">
        <v>2</v>
      </c>
      <c r="B3" s="3">
        <v>400</v>
      </c>
      <c r="C3" s="3">
        <v>1</v>
      </c>
      <c r="D3" s="3" t="s">
        <v>78</v>
      </c>
    </row>
    <row r="4" spans="1:4" x14ac:dyDescent="0.3">
      <c r="A4" s="3">
        <v>3</v>
      </c>
      <c r="B4" s="3">
        <v>138</v>
      </c>
      <c r="C4" s="3">
        <v>3</v>
      </c>
      <c r="D4" s="3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H18" sqref="H18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D21" sqref="D21:E21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10</v>
      </c>
      <c r="C2" s="9">
        <v>20</v>
      </c>
      <c r="D2" s="9">
        <v>20</v>
      </c>
      <c r="E2" s="9">
        <v>40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10</v>
      </c>
      <c r="C3" s="9">
        <v>20</v>
      </c>
      <c r="D3" s="9">
        <v>20</v>
      </c>
      <c r="E3" s="9">
        <v>40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10</v>
      </c>
      <c r="C4" s="9">
        <v>20</v>
      </c>
      <c r="D4" s="9">
        <v>20</v>
      </c>
      <c r="E4" s="9">
        <v>40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10</v>
      </c>
      <c r="C5" s="9">
        <v>20</v>
      </c>
      <c r="D5" s="9">
        <v>20</v>
      </c>
      <c r="E5" s="9">
        <v>40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10</v>
      </c>
      <c r="C6" s="9">
        <v>20</v>
      </c>
      <c r="D6" s="9">
        <v>20</v>
      </c>
      <c r="E6" s="9">
        <v>40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20</v>
      </c>
      <c r="D7" s="9">
        <v>20</v>
      </c>
      <c r="E7" s="9">
        <v>40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10</v>
      </c>
      <c r="C8" s="9">
        <v>20</v>
      </c>
      <c r="D8" s="9">
        <v>20</v>
      </c>
      <c r="E8" s="9">
        <v>40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10</v>
      </c>
      <c r="C9" s="9">
        <v>20</v>
      </c>
      <c r="D9" s="9">
        <v>20</v>
      </c>
      <c r="E9" s="9">
        <v>40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10</v>
      </c>
      <c r="C10" s="9">
        <v>20</v>
      </c>
      <c r="D10" s="9">
        <v>20</v>
      </c>
      <c r="E10" s="9">
        <v>40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10</v>
      </c>
      <c r="C11" s="9">
        <v>20</v>
      </c>
      <c r="D11" s="9">
        <v>20</v>
      </c>
      <c r="E11" s="9">
        <v>40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10</v>
      </c>
      <c r="C12" s="9">
        <v>20</v>
      </c>
      <c r="D12" s="9">
        <v>20</v>
      </c>
      <c r="E12" s="9">
        <v>40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10</v>
      </c>
      <c r="C13" s="9">
        <v>20</v>
      </c>
      <c r="D13" s="9">
        <v>20</v>
      </c>
      <c r="E13" s="9">
        <v>40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I2" sqref="I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50</v>
      </c>
      <c r="C2" s="10">
        <v>100</v>
      </c>
      <c r="D2" s="10">
        <v>100</v>
      </c>
      <c r="E2" s="10">
        <v>200</v>
      </c>
      <c r="F2" s="20">
        <f>(40-15)*0.5*SIN((PI())/6*COUNTA($A$2:$A2)+PI()/1.97)+(40+15)*0.5</f>
        <v>38.172730088562403</v>
      </c>
      <c r="G2" s="20">
        <f>(60-5)*0.5*SIN((PI())/6*COUNTA($A$2:$A2)+PI()/2.05)+(60+5)*0.5</f>
        <v>56.824884781386181</v>
      </c>
      <c r="H2" s="20">
        <f>(50-0)*0.5*SIN((PI())/6*COUNTA($A$2:$A2)+PI()/1.95)+(50+0)*0.5</f>
        <v>46.129752138594867</v>
      </c>
      <c r="I2" s="20">
        <f>(50-0)*0.5*SIN((PI())/6*COUNTA($A$2:$A2)+PI()/1.9)+(50+0)*0.5</f>
        <v>45.544445380631132</v>
      </c>
      <c r="J2" s="20">
        <f>(35-5)*0.5*SIN((PI())/6*COUNTA($A$2:$A2)+PI())+(35+5)*0.5</f>
        <v>12.500000000000004</v>
      </c>
      <c r="K2" s="20">
        <f>(35-5)*0.5*SIN((PI())/6*COUNTA($A$2:$A2)+PI()*1.05)+(35+5)*0.5</f>
        <v>10.560194134252443</v>
      </c>
      <c r="L2" s="20">
        <f>(30-5)*0.5*SIN((PI())/6*COUNTA($A$2:$A2)+PI()*0.9)+(30+5)*0.5</f>
        <v>14.901103864778012</v>
      </c>
      <c r="M2" s="20">
        <f>(20-5)*0.5*SIN((PI())/6*COUNTA($A$2:$A2)+PI()*1.03)+(20+5)*0.5</f>
        <v>8.1553912074299113</v>
      </c>
    </row>
    <row r="3" spans="1:13" x14ac:dyDescent="0.3">
      <c r="A3" s="4" t="s">
        <v>63</v>
      </c>
      <c r="B3" s="10">
        <v>50</v>
      </c>
      <c r="C3" s="10">
        <v>100</v>
      </c>
      <c r="D3" s="10">
        <v>100</v>
      </c>
      <c r="E3" s="10">
        <v>200</v>
      </c>
      <c r="F3" s="20">
        <f>(40-15)*0.5*SIN((PI())/6*COUNTA($A$2:$A3)+PI()/1.97)+(40+15)*0.5</f>
        <v>33.489286864454378</v>
      </c>
      <c r="G3" s="20">
        <f>(60-5)*0.5*SIN((PI())/6*COUNTA($A$2:$A3)+PI()/2.05)+(60+5)*0.5</f>
        <v>47.152116350722558</v>
      </c>
      <c r="H3" s="20">
        <f>(50-0)*0.5*SIN((PI())/6*COUNTA($A$2:$A3)+PI()/1.95)+(50+0)*0.5</f>
        <v>36.618079301094212</v>
      </c>
      <c r="I3" s="20">
        <f>(50-0)*0.5*SIN((PI())/6*COUNTA($A$2:$A3)+PI()/1.9)+(50+0)*0.5</f>
        <v>35.669410887410095</v>
      </c>
      <c r="J3" s="20">
        <f>(35-5)*0.5*SIN((PI())/6*COUNTA($A$2:$A3)+PI())+(35+5)*0.5</f>
        <v>7.0096189432334235</v>
      </c>
      <c r="K3" s="20">
        <f>(35-5)*0.5*SIN((PI())/6*COUNTA($A$2:$A3)+PI()*1.05)+(35+5)*0.5</f>
        <v>5.9962936025419751</v>
      </c>
      <c r="L3" s="20">
        <f>(30-5)*0.5*SIN((PI())/6*COUNTA($A$2:$A3)+PI()*0.9)+(30+5)*0.5</f>
        <v>9.1358674205142769</v>
      </c>
      <c r="M3" s="20">
        <f>(20-5)*0.5*SIN((PI())/6*COUNTA($A$2:$A3)+PI()*1.03)+(20+5)*0.5</f>
        <v>5.6807291821469859</v>
      </c>
    </row>
    <row r="4" spans="1:13" x14ac:dyDescent="0.3">
      <c r="A4" s="4" t="s">
        <v>64</v>
      </c>
      <c r="B4" s="10">
        <v>50</v>
      </c>
      <c r="C4" s="10">
        <v>100</v>
      </c>
      <c r="D4" s="10">
        <v>100</v>
      </c>
      <c r="E4" s="10">
        <v>200</v>
      </c>
      <c r="F4" s="20">
        <f>(40-15)*0.5*SIN((PI())/6*COUNTA($A$2:$A4)+PI()/1.97)+(40+15)*0.5</f>
        <v>27.201019061777462</v>
      </c>
      <c r="G4" s="20">
        <f>(60-5)*0.5*SIN((PI())/6*COUNTA($A$2:$A4)+PI()/2.05)+(60+5)*0.5</f>
        <v>33.55332517647598</v>
      </c>
      <c r="H4" s="20">
        <f>(50-0)*0.5*SIN((PI())/6*COUNTA($A$2:$A4)+PI()/1.95)+(50+0)*0.5</f>
        <v>23.99335149726463</v>
      </c>
      <c r="I4" s="20">
        <f>(50-0)*0.5*SIN((PI())/6*COUNTA($A$2:$A4)+PI()/1.9)+(50+0)*0.5</f>
        <v>22.935516363191688</v>
      </c>
      <c r="J4" s="20">
        <f>(35-5)*0.5*SIN((PI())/6*COUNTA($A$2:$A4)+PI())+(35+5)*0.5</f>
        <v>5</v>
      </c>
      <c r="K4" s="20">
        <f>(35-5)*0.5*SIN((PI())/6*COUNTA($A$2:$A4)+PI()*1.05)+(35+5)*0.5</f>
        <v>5.1846748910729339</v>
      </c>
      <c r="L4" s="20">
        <f>(30-5)*0.5*SIN((PI())/6*COUNTA($A$2:$A4)+PI()*0.9)+(30+5)*0.5</f>
        <v>5.6117935463105812</v>
      </c>
      <c r="M4" s="20">
        <f>(20-5)*0.5*SIN((PI())/6*COUNTA($A$2:$A4)+PI()*1.03)+(20+5)*0.5</f>
        <v>5.0332852654768994</v>
      </c>
    </row>
    <row r="5" spans="1:13" x14ac:dyDescent="0.3">
      <c r="A5" s="4" t="s">
        <v>65</v>
      </c>
      <c r="B5" s="10">
        <v>50</v>
      </c>
      <c r="C5" s="10">
        <v>100</v>
      </c>
      <c r="D5" s="10">
        <v>100</v>
      </c>
      <c r="E5" s="10">
        <v>200</v>
      </c>
      <c r="F5" s="20">
        <f>(40-15)*0.5*SIN((PI())/6*COUNTA($A$2:$A5)+PI()/1.97)+(40+15)*0.5</f>
        <v>20.992862960049585</v>
      </c>
      <c r="G5" s="20">
        <f>(60-5)*0.5*SIN((PI())/6*COUNTA($A$2:$A5)+PI()/2.05)+(60+5)*0.5</f>
        <v>19.672296371825279</v>
      </c>
      <c r="H5" s="20">
        <f>(50-0)*0.5*SIN((PI())/6*COUNTA($A$2:$A5)+PI()/1.95)+(50+0)*0.5</f>
        <v>11.638354346804974</v>
      </c>
      <c r="I5" s="20">
        <f>(50-0)*0.5*SIN((PI())/6*COUNTA($A$2:$A5)+PI()/1.9)+(50+0)*0.5</f>
        <v>10.754798562243357</v>
      </c>
      <c r="J5" s="20">
        <f>(35-5)*0.5*SIN((PI())/6*COUNTA($A$2:$A5)+PI())+(35+5)*0.5</f>
        <v>7.0096189432334146</v>
      </c>
      <c r="K5" s="20">
        <f>(35-5)*0.5*SIN((PI())/6*COUNTA($A$2:$A5)+PI()*1.05)+(35+5)*0.5</f>
        <v>8.3428105781454374</v>
      </c>
      <c r="L5" s="20">
        <f>(30-5)*0.5*SIN((PI())/6*COUNTA($A$2:$A5)+PI()*0.9)+(30+5)*0.5</f>
        <v>5.2731549908274271</v>
      </c>
      <c r="M5" s="20">
        <f>(20-5)*0.5*SIN((PI())/6*COUNTA($A$2:$A5)+PI()*1.03)+(20+5)*0.5</f>
        <v>6.3865415320358414</v>
      </c>
    </row>
    <row r="6" spans="1:13" x14ac:dyDescent="0.3">
      <c r="A6" s="4" t="s">
        <v>66</v>
      </c>
      <c r="B6" s="10">
        <v>50</v>
      </c>
      <c r="C6" s="10">
        <v>100</v>
      </c>
      <c r="D6" s="10">
        <v>100</v>
      </c>
      <c r="E6" s="10">
        <v>200</v>
      </c>
      <c r="F6" s="20">
        <f>(40-15)*0.5*SIN((PI())/6*COUNTA($A$2:$A6)+PI()/1.97)+(40+15)*0.5</f>
        <v>16.528288973215059</v>
      </c>
      <c r="G6" s="20">
        <f>(60-5)*0.5*SIN((PI())/6*COUNTA($A$2:$A6)+PI()/2.05)+(60+5)*0.5</f>
        <v>9.2284403950897946</v>
      </c>
      <c r="H6" s="20">
        <f>(50-0)*0.5*SIN((PI())/6*COUNTA($A$2:$A6)+PI()/1.95)+(50+0)*0.5</f>
        <v>2.8635993586697595</v>
      </c>
      <c r="I6" s="20">
        <f>(50-0)*0.5*SIN((PI())/6*COUNTA($A$2:$A6)+PI()/1.9)+(50+0)*0.5</f>
        <v>2.3910709825605636</v>
      </c>
      <c r="J6" s="20">
        <f>(35-5)*0.5*SIN((PI())/6*COUNTA($A$2:$A6)+PI())+(35+5)*0.5</f>
        <v>12.499999999999993</v>
      </c>
      <c r="K6" s="20">
        <f>(35-5)*0.5*SIN((PI())/6*COUNTA($A$2:$A6)+PI()*1.05)+(35+5)*0.5</f>
        <v>14.624480756820489</v>
      </c>
      <c r="L6" s="20">
        <f>(30-5)*0.5*SIN((PI())/6*COUNTA($A$2:$A6)+PI()*0.9)+(30+5)*0.5</f>
        <v>8.2106896815325676</v>
      </c>
      <c r="M6" s="20">
        <f>(20-5)*0.5*SIN((PI())/6*COUNTA($A$2:$A6)+PI()*1.03)+(20+5)*0.5</f>
        <v>9.3778940580469907</v>
      </c>
    </row>
    <row r="7" spans="1:13" x14ac:dyDescent="0.3">
      <c r="A7" s="4" t="s">
        <v>67</v>
      </c>
      <c r="B7" s="10">
        <v>50</v>
      </c>
      <c r="C7" s="10">
        <v>100</v>
      </c>
      <c r="D7" s="10">
        <v>100</v>
      </c>
      <c r="E7" s="10">
        <v>200</v>
      </c>
      <c r="F7" s="20">
        <f>(40-15)*0.5*SIN((PI())/6*COUNTA($A$2:$A7)+PI()/1.97)+(40+15)*0.5</f>
        <v>15.003576095595205</v>
      </c>
      <c r="G7" s="20">
        <f>(60-5)*0.5*SIN((PI())/6*COUNTA($A$2:$A7)+PI()/2.05)+(60+5)*0.5</f>
        <v>5.0201800211027248</v>
      </c>
      <c r="H7" s="20">
        <f>(50-0)*0.5*SIN((PI())/6*COUNTA($A$2:$A7)+PI()/1.95)+(50+0)*0.5</f>
        <v>2.0275045710757666E-2</v>
      </c>
      <c r="I7" s="20">
        <f>(50-0)*0.5*SIN((PI())/6*COUNTA($A$2:$A7)+PI()/1.9)+(50+0)*0.5</f>
        <v>8.5387674833253158E-2</v>
      </c>
      <c r="J7" s="20">
        <f>(35-5)*0.5*SIN((PI())/6*COUNTA($A$2:$A7)+PI())+(35+5)*0.5</f>
        <v>19.999999999999996</v>
      </c>
      <c r="K7" s="20">
        <f>(35-5)*0.5*SIN((PI())/6*COUNTA($A$2:$A7)+PI()*1.05)+(35+5)*0.5</f>
        <v>22.346516975603461</v>
      </c>
      <c r="L7" s="20">
        <f>(30-5)*0.5*SIN((PI())/6*COUNTA($A$2:$A7)+PI()*0.9)+(30+5)*0.5</f>
        <v>13.637287570313156</v>
      </c>
      <c r="M7" s="20">
        <f>(20-5)*0.5*SIN((PI())/6*COUNTA($A$2:$A7)+PI()*1.03)+(20+5)*0.5</f>
        <v>13.205812349888852</v>
      </c>
    </row>
    <row r="8" spans="1:13" x14ac:dyDescent="0.3">
      <c r="A8" s="4" t="s">
        <v>68</v>
      </c>
      <c r="B8" s="10">
        <v>50</v>
      </c>
      <c r="C8" s="10">
        <v>100</v>
      </c>
      <c r="D8" s="10">
        <v>100</v>
      </c>
      <c r="E8" s="10">
        <v>200</v>
      </c>
      <c r="F8" s="20">
        <f>(40-15)*0.5*SIN((PI())/6*COUNTA($A$2:$A8)+PI()/1.97)+(40+15)*0.5</f>
        <v>16.82726991143759</v>
      </c>
      <c r="G8" s="20">
        <f>(60-5)*0.5*SIN((PI())/6*COUNTA($A$2:$A8)+PI()/2.05)+(60+5)*0.5</f>
        <v>8.1751152186138185</v>
      </c>
      <c r="H8" s="20">
        <f>(50-0)*0.5*SIN((PI())/6*COUNTA($A$2:$A8)+PI()/1.95)+(50+0)*0.5</f>
        <v>3.8702478614051294</v>
      </c>
      <c r="I8" s="20">
        <f>(50-0)*0.5*SIN((PI())/6*COUNTA($A$2:$A8)+PI()/1.9)+(50+0)*0.5</f>
        <v>4.4555546193688613</v>
      </c>
      <c r="J8" s="20">
        <f>(35-5)*0.5*SIN((PI())/6*COUNTA($A$2:$A8)+PI())+(35+5)*0.5</f>
        <v>27.499999999999989</v>
      </c>
      <c r="K8" s="20">
        <f>(35-5)*0.5*SIN((PI())/6*COUNTA($A$2:$A8)+PI()*1.05)+(35+5)*0.5</f>
        <v>29.439805865747562</v>
      </c>
      <c r="L8" s="20">
        <f>(30-5)*0.5*SIN((PI())/6*COUNTA($A$2:$A8)+PI()*0.9)+(30+5)*0.5</f>
        <v>20.098896135221981</v>
      </c>
      <c r="M8" s="20">
        <f>(20-5)*0.5*SIN((PI())/6*COUNTA($A$2:$A8)+PI()*1.03)+(20+5)*0.5</f>
        <v>16.844608792570089</v>
      </c>
    </row>
    <row r="9" spans="1:13" x14ac:dyDescent="0.3">
      <c r="A9" s="4" t="s">
        <v>69</v>
      </c>
      <c r="B9" s="10">
        <v>50</v>
      </c>
      <c r="C9" s="10">
        <v>100</v>
      </c>
      <c r="D9" s="10">
        <v>100</v>
      </c>
      <c r="E9" s="10">
        <v>200</v>
      </c>
      <c r="F9" s="20">
        <f>(40-15)*0.5*SIN((PI())/6*COUNTA($A$2:$A9)+PI()/1.97)+(40+15)*0.5</f>
        <v>21.510713135545622</v>
      </c>
      <c r="G9" s="20">
        <f>(60-5)*0.5*SIN((PI())/6*COUNTA($A$2:$A9)+PI()/2.05)+(60+5)*0.5</f>
        <v>17.847883649277428</v>
      </c>
      <c r="H9" s="20">
        <f>(50-0)*0.5*SIN((PI())/6*COUNTA($A$2:$A9)+PI()/1.95)+(50+0)*0.5</f>
        <v>13.381920698905772</v>
      </c>
      <c r="I9" s="20">
        <f>(50-0)*0.5*SIN((PI())/6*COUNTA($A$2:$A9)+PI()/1.9)+(50+0)*0.5</f>
        <v>14.330589112589902</v>
      </c>
      <c r="J9" s="20">
        <f>(35-5)*0.5*SIN((PI())/6*COUNTA($A$2:$A9)+PI())+(35+5)*0.5</f>
        <v>32.99038105676658</v>
      </c>
      <c r="K9" s="20">
        <f>(35-5)*0.5*SIN((PI())/6*COUNTA($A$2:$A9)+PI()*1.05)+(35+5)*0.5</f>
        <v>34.003706397458025</v>
      </c>
      <c r="L9" s="20">
        <f>(30-5)*0.5*SIN((PI())/6*COUNTA($A$2:$A9)+PI()*0.9)+(30+5)*0.5</f>
        <v>25.864132579485723</v>
      </c>
      <c r="M9" s="20">
        <f>(20-5)*0.5*SIN((PI())/6*COUNTA($A$2:$A9)+PI()*1.03)+(20+5)*0.5</f>
        <v>19.319270817853013</v>
      </c>
    </row>
    <row r="10" spans="1:13" x14ac:dyDescent="0.3">
      <c r="A10" s="4" t="s">
        <v>70</v>
      </c>
      <c r="B10" s="10">
        <v>50</v>
      </c>
      <c r="C10" s="10">
        <v>100</v>
      </c>
      <c r="D10" s="10">
        <v>100</v>
      </c>
      <c r="E10" s="10">
        <v>200</v>
      </c>
      <c r="F10" s="20">
        <f>(40-15)*0.5*SIN((PI())/6*COUNTA($A$2:$A10)+PI()/1.97)+(40+15)*0.5</f>
        <v>27.798980938222538</v>
      </c>
      <c r="G10" s="20">
        <f>(60-5)*0.5*SIN((PI())/6*COUNTA($A$2:$A10)+PI()/2.05)+(60+5)*0.5</f>
        <v>31.44667482352402</v>
      </c>
      <c r="H10" s="20">
        <f>(50-0)*0.5*SIN((PI())/6*COUNTA($A$2:$A10)+PI()/1.95)+(50+0)*0.5</f>
        <v>26.006648502735366</v>
      </c>
      <c r="I10" s="20">
        <f>(50-0)*0.5*SIN((PI())/6*COUNTA($A$2:$A10)+PI()/1.9)+(50+0)*0.5</f>
        <v>27.064483636808308</v>
      </c>
      <c r="J10" s="20">
        <f>(35-5)*0.5*SIN((PI())/6*COUNTA($A$2:$A10)+PI())+(35+5)*0.5</f>
        <v>35</v>
      </c>
      <c r="K10" s="20">
        <f>(35-5)*0.5*SIN((PI())/6*COUNTA($A$2:$A10)+PI()*1.05)+(35+5)*0.5</f>
        <v>34.81532510892707</v>
      </c>
      <c r="L10" s="20">
        <f>(30-5)*0.5*SIN((PI())/6*COUNTA($A$2:$A10)+PI()*0.9)+(30+5)*0.5</f>
        <v>29.388206453689421</v>
      </c>
      <c r="M10" s="20">
        <f>(20-5)*0.5*SIN((PI())/6*COUNTA($A$2:$A10)+PI()*1.03)+(20+5)*0.5</f>
        <v>19.966714734523102</v>
      </c>
    </row>
    <row r="11" spans="1:13" x14ac:dyDescent="0.3">
      <c r="A11" s="4" t="s">
        <v>71</v>
      </c>
      <c r="B11" s="10">
        <v>50</v>
      </c>
      <c r="C11" s="10">
        <v>100</v>
      </c>
      <c r="D11" s="10">
        <v>100</v>
      </c>
      <c r="E11" s="10">
        <v>200</v>
      </c>
      <c r="F11" s="20">
        <f>(40-15)*0.5*SIN((PI())/6*COUNTA($A$2:$A11)+PI()/1.97)+(40+15)*0.5</f>
        <v>34.007137039950415</v>
      </c>
      <c r="G11" s="20">
        <f>(60-5)*0.5*SIN((PI())/6*COUNTA($A$2:$A11)+PI()/2.05)+(60+5)*0.5</f>
        <v>45.327703628174696</v>
      </c>
      <c r="H11" s="20">
        <f>(50-0)*0.5*SIN((PI())/6*COUNTA($A$2:$A11)+PI()/1.95)+(50+0)*0.5</f>
        <v>38.361645653195005</v>
      </c>
      <c r="I11" s="20">
        <f>(50-0)*0.5*SIN((PI())/6*COUNTA($A$2:$A11)+PI()/1.9)+(50+0)*0.5</f>
        <v>39.245201437756641</v>
      </c>
      <c r="J11" s="20">
        <f>(35-5)*0.5*SIN((PI())/6*COUNTA($A$2:$A11)+PI())+(35+5)*0.5</f>
        <v>32.990381056766587</v>
      </c>
      <c r="K11" s="20">
        <f>(35-5)*0.5*SIN((PI())/6*COUNTA($A$2:$A11)+PI()*1.05)+(35+5)*0.5</f>
        <v>31.657189421854582</v>
      </c>
      <c r="L11" s="20">
        <f>(30-5)*0.5*SIN((PI())/6*COUNTA($A$2:$A11)+PI()*0.9)+(30+5)*0.5</f>
        <v>29.726845009172571</v>
      </c>
      <c r="M11" s="20">
        <f>(20-5)*0.5*SIN((PI())/6*COUNTA($A$2:$A11)+PI()*1.03)+(20+5)*0.5</f>
        <v>18.613458467964165</v>
      </c>
    </row>
    <row r="12" spans="1:13" x14ac:dyDescent="0.3">
      <c r="A12" s="4" t="s">
        <v>72</v>
      </c>
      <c r="B12" s="10">
        <v>50</v>
      </c>
      <c r="C12" s="10">
        <v>100</v>
      </c>
      <c r="D12" s="10">
        <v>100</v>
      </c>
      <c r="E12" s="10">
        <v>200</v>
      </c>
      <c r="F12" s="20">
        <f>(40-15)*0.5*SIN((PI())/6*COUNTA($A$2:$A12)+PI()/1.97)+(40+15)*0.5</f>
        <v>38.471711026784938</v>
      </c>
      <c r="G12" s="20">
        <f>(60-5)*0.5*SIN((PI())/6*COUNTA($A$2:$A12)+PI()/2.05)+(60+5)*0.5</f>
        <v>55.771559604910202</v>
      </c>
      <c r="H12" s="20">
        <f>(50-0)*0.5*SIN((PI())/6*COUNTA($A$2:$A12)+PI()/1.95)+(50+0)*0.5</f>
        <v>47.136400641330241</v>
      </c>
      <c r="I12" s="20">
        <f>(50-0)*0.5*SIN((PI())/6*COUNTA($A$2:$A12)+PI()/1.9)+(50+0)*0.5</f>
        <v>47.608929017439436</v>
      </c>
      <c r="J12" s="20">
        <f>(35-5)*0.5*SIN((PI())/6*COUNTA($A$2:$A12)+PI())+(35+5)*0.5</f>
        <v>27.499999999999996</v>
      </c>
      <c r="K12" s="20">
        <f>(35-5)*0.5*SIN((PI())/6*COUNTA($A$2:$A12)+PI()*1.05)+(35+5)*0.5</f>
        <v>25.375519243179514</v>
      </c>
      <c r="L12" s="20">
        <f>(30-5)*0.5*SIN((PI())/6*COUNTA($A$2:$A12)+PI()*0.9)+(30+5)*0.5</f>
        <v>26.789310318467443</v>
      </c>
      <c r="M12" s="20">
        <f>(20-5)*0.5*SIN((PI())/6*COUNTA($A$2:$A12)+PI()*1.03)+(20+5)*0.5</f>
        <v>15.622105941953011</v>
      </c>
    </row>
    <row r="13" spans="1:13" x14ac:dyDescent="0.3">
      <c r="A13" s="4" t="s">
        <v>73</v>
      </c>
      <c r="B13" s="10">
        <v>50</v>
      </c>
      <c r="C13" s="10">
        <v>100</v>
      </c>
      <c r="D13" s="10">
        <v>100</v>
      </c>
      <c r="E13" s="10">
        <v>200</v>
      </c>
      <c r="F13" s="20">
        <f>(40-15)*0.5*SIN((PI())/6*COUNTA($A$2:$A13)+PI()/1.97)+(40+15)*0.5</f>
        <v>39.996423904404793</v>
      </c>
      <c r="G13" s="20">
        <f>(60-5)*0.5*SIN((PI())/6*COUNTA($A$2:$A13)+PI()/2.05)+(60+5)*0.5</f>
        <v>59.979819978897275</v>
      </c>
      <c r="H13" s="20">
        <f>(50-0)*0.5*SIN((PI())/6*COUNTA($A$2:$A13)+PI()/1.95)+(50+0)*0.5</f>
        <v>49.979724954289239</v>
      </c>
      <c r="I13" s="20">
        <f>(50-0)*0.5*SIN((PI())/6*COUNTA($A$2:$A13)+PI()/1.9)+(50+0)*0.5</f>
        <v>49.914612325166743</v>
      </c>
      <c r="J13" s="20">
        <f>(35-5)*0.5*SIN((PI())/6*COUNTA($A$2:$A13)+PI())+(35+5)*0.5</f>
        <v>20.000000000000007</v>
      </c>
      <c r="K13" s="20">
        <f>(35-5)*0.5*SIN((PI())/6*COUNTA($A$2:$A13)+PI()*1.05)+(35+5)*0.5</f>
        <v>17.653483024396529</v>
      </c>
      <c r="L13" s="20">
        <f>(30-5)*0.5*SIN((PI())/6*COUNTA($A$2:$A13)+PI()*0.9)+(30+5)*0.5</f>
        <v>21.362712429686848</v>
      </c>
      <c r="M13" s="20">
        <f>(20-5)*0.5*SIN((PI())/6*COUNTA($A$2:$A13)+PI()*1.03)+(20+5)*0.5</f>
        <v>11.79418765011115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D33" sqref="D3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D20" sqref="D20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zoomScale="110" zoomScaleNormal="110" workbookViewId="0">
      <selection activeCell="B2" sqref="B2:D2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3">
        <f>(60-40)*0.5*SIN((PI())/6*COUNTA($A$2:$A2)-PI()/2)+(60+40)*0.5</f>
        <v>41.339745962155611</v>
      </c>
      <c r="C2" s="20">
        <f>(170-20)*0.5*SIN((PI())/6*COUNTA($A$2:$A2)-PI()/2)+(170+20)*0.5</f>
        <v>30.0480947161671</v>
      </c>
      <c r="D2" s="20">
        <f>(100-15)*0.5*SIN((PI())/6*COUNTA($A$2:$A2)+PI()/2)+(100+15)*0.5</f>
        <v>94.306079660838648</v>
      </c>
      <c r="E2" s="18"/>
    </row>
    <row r="3" spans="1:7" x14ac:dyDescent="0.3">
      <c r="A3" s="4" t="s">
        <v>63</v>
      </c>
      <c r="B3" s="20">
        <f>(60-40)*0.5*SIN((PI())/6*COUNTA($A$2:$A3)-PI()/2)+(60+40)*0.5</f>
        <v>45</v>
      </c>
      <c r="C3" s="20">
        <f>(170-20)*0.5*SIN((PI())/6*COUNTA($A$2:$A3)-PI()/2)+(170+20)*0.5</f>
        <v>57.5</v>
      </c>
      <c r="D3" s="20">
        <f>(100-15)*0.5*SIN((PI())/6*COUNTA($A$2:$A3)+PI()/2)+(100+15)*0.5</f>
        <v>78.750000000000014</v>
      </c>
      <c r="E3" s="18"/>
    </row>
    <row r="4" spans="1:7" x14ac:dyDescent="0.3">
      <c r="A4" s="4" t="s">
        <v>64</v>
      </c>
      <c r="B4" s="20">
        <f>(60-40)*0.5*SIN((PI())/6*COUNTA($A$2:$A4)-PI()/2)+(60+40)*0.5</f>
        <v>50</v>
      </c>
      <c r="C4" s="20">
        <f>(170-20)*0.5*SIN((PI())/6*COUNTA($A$2:$A4)-PI()/2)+(170+20)*0.5</f>
        <v>95</v>
      </c>
      <c r="D4" s="20">
        <f>(100-15)*0.5*SIN((PI())/6*COUNTA($A$2:$A4)+PI()/2)+(100+15)*0.5</f>
        <v>57.500000000000007</v>
      </c>
      <c r="E4" s="18"/>
    </row>
    <row r="5" spans="1:7" x14ac:dyDescent="0.3">
      <c r="A5" s="4" t="s">
        <v>65</v>
      </c>
      <c r="B5" s="20">
        <f>(60-40)*0.5*SIN((PI())/6*COUNTA($A$2:$A5)-PI()/2)+(60+40)*0.5</f>
        <v>55</v>
      </c>
      <c r="C5" s="20">
        <f>(170-20)*0.5*SIN((PI())/6*COUNTA($A$2:$A5)-PI()/2)+(170+20)*0.5</f>
        <v>132.5</v>
      </c>
      <c r="D5" s="20">
        <f>(100-15)*0.5*SIN((PI())/6*COUNTA($A$2:$A5)+PI()/2)+(100+15)*0.5</f>
        <v>36.250000000000014</v>
      </c>
      <c r="E5" s="18"/>
    </row>
    <row r="6" spans="1:7" x14ac:dyDescent="0.3">
      <c r="A6" s="4" t="s">
        <v>66</v>
      </c>
      <c r="B6" s="20">
        <f>(60-40)*0.5*SIN((PI())/6*COUNTA($A$2:$A6)-PI()/2)+(60+40)*0.5</f>
        <v>58.660254037844382</v>
      </c>
      <c r="C6" s="20">
        <f>(170-20)*0.5*SIN((PI())/6*COUNTA($A$2:$A6)-PI()/2)+(170+20)*0.5</f>
        <v>159.9519052838329</v>
      </c>
      <c r="D6" s="20">
        <f>(100-15)*0.5*SIN((PI())/6*COUNTA($A$2:$A6)+PI()/2)+(100+15)*0.5</f>
        <v>20.693920339161366</v>
      </c>
      <c r="E6" s="18"/>
    </row>
    <row r="7" spans="1:7" x14ac:dyDescent="0.3">
      <c r="A7" s="4" t="s">
        <v>67</v>
      </c>
      <c r="B7" s="20">
        <f>(60-40)*0.5*SIN((PI())/6*COUNTA($A$2:$A7)-PI()/2)+(60+40)*0.5</f>
        <v>60</v>
      </c>
      <c r="C7" s="20">
        <f>(170-20)*0.5*SIN((PI())/6*COUNTA($A$2:$A7)-PI()/2)+(170+20)*0.5</f>
        <v>170</v>
      </c>
      <c r="D7" s="20">
        <f>(100-15)*0.5*SIN((PI())/6*COUNTA($A$2:$A7)+PI()/2)+(100+15)*0.5</f>
        <v>15</v>
      </c>
      <c r="E7" s="18"/>
    </row>
    <row r="8" spans="1:7" x14ac:dyDescent="0.3">
      <c r="A8" s="4" t="s">
        <v>68</v>
      </c>
      <c r="B8" s="20">
        <f>(60-40)*0.5*SIN((PI())/6*COUNTA($A$2:$A8)-PI()/2)+(60+40)*0.5</f>
        <v>58.660254037844389</v>
      </c>
      <c r="C8" s="20">
        <f>(170-20)*0.5*SIN((PI())/6*COUNTA($A$2:$A8)-PI()/2)+(170+20)*0.5</f>
        <v>159.9519052838329</v>
      </c>
      <c r="D8" s="20">
        <f>(100-15)*0.5*SIN((PI())/6*COUNTA($A$2:$A8)+PI()/2)+(100+15)*0.5</f>
        <v>20.693920339161338</v>
      </c>
      <c r="E8" s="18"/>
    </row>
    <row r="9" spans="1:7" x14ac:dyDescent="0.3">
      <c r="A9" s="4" t="s">
        <v>69</v>
      </c>
      <c r="B9" s="20">
        <f>(60-40)*0.5*SIN((PI())/6*COUNTA($A$2:$A9)-PI()/2)+(60+40)*0.5</f>
        <v>55</v>
      </c>
      <c r="C9" s="20">
        <f>(170-20)*0.5*SIN((PI())/6*COUNTA($A$2:$A9)-PI()/2)+(170+20)*0.5</f>
        <v>132.50000000000003</v>
      </c>
      <c r="D9" s="20">
        <f>(100-15)*0.5*SIN((PI())/6*COUNTA($A$2:$A9)+PI()/2)+(100+15)*0.5</f>
        <v>36.249999999999986</v>
      </c>
      <c r="E9" s="18"/>
    </row>
    <row r="10" spans="1:7" x14ac:dyDescent="0.3">
      <c r="A10" s="4" t="s">
        <v>70</v>
      </c>
      <c r="B10" s="20">
        <f>(60-40)*0.5*SIN((PI())/6*COUNTA($A$2:$A10)-PI()/2)+(60+40)*0.5</f>
        <v>50</v>
      </c>
      <c r="C10" s="20">
        <f>(170-20)*0.5*SIN((PI())/6*COUNTA($A$2:$A10)-PI()/2)+(170+20)*0.5</f>
        <v>95.000000000000014</v>
      </c>
      <c r="D10" s="20">
        <f>(100-15)*0.5*SIN((PI())/6*COUNTA($A$2:$A10)+PI()/2)+(100+15)*0.5</f>
        <v>57.499999999999993</v>
      </c>
      <c r="E10" s="18"/>
    </row>
    <row r="11" spans="1:7" x14ac:dyDescent="0.3">
      <c r="A11" s="4" t="s">
        <v>71</v>
      </c>
      <c r="B11" s="20">
        <f>(60-40)*0.5*SIN((PI())/6*COUNTA($A$2:$A11)-PI()/2)+(60+40)*0.5</f>
        <v>45.000000000000007</v>
      </c>
      <c r="C11" s="20">
        <f>(170-20)*0.5*SIN((PI())/6*COUNTA($A$2:$A11)-PI()/2)+(170+20)*0.5</f>
        <v>57.500000000000043</v>
      </c>
      <c r="D11" s="20">
        <f>(100-15)*0.5*SIN((PI())/6*COUNTA($A$2:$A11)+PI()/2)+(100+15)*0.5</f>
        <v>78.749999999999972</v>
      </c>
      <c r="E11" s="18"/>
    </row>
    <row r="12" spans="1:7" x14ac:dyDescent="0.3">
      <c r="A12" s="4" t="s">
        <v>72</v>
      </c>
      <c r="B12" s="20">
        <f>(60-40)*0.5*SIN((PI())/6*COUNTA($A$2:$A12)-PI()/2)+(60+40)*0.5</f>
        <v>41.339745962155618</v>
      </c>
      <c r="C12" s="20">
        <f>(170-20)*0.5*SIN((PI())/6*COUNTA($A$2:$A12)-PI()/2)+(170+20)*0.5</f>
        <v>30.048094716167128</v>
      </c>
      <c r="D12" s="20">
        <f>(100-15)*0.5*SIN((PI())/6*COUNTA($A$2:$A12)+PI()/2)+(100+15)*0.5</f>
        <v>94.306079660838634</v>
      </c>
      <c r="E12" s="18"/>
    </row>
    <row r="13" spans="1:7" x14ac:dyDescent="0.3">
      <c r="A13" s="4" t="s">
        <v>73</v>
      </c>
      <c r="B13" s="20">
        <f>(60-40)*0.5*SIN((PI())/6*COUNTA($A$2:$A13)-PI()/2)+(60+40)*0.5</f>
        <v>40</v>
      </c>
      <c r="C13" s="20">
        <f>(170-20)*0.5*SIN((PI())/6*COUNTA($A$2:$A13)-PI()/2)+(170+20)*0.5</f>
        <v>20</v>
      </c>
      <c r="D13" s="20">
        <f>(100-15)*0.5*SIN((PI())/6*COUNTA($A$2:$A13)+PI()/2)+(100+15)*0.5</f>
        <v>100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15" sqref="I15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90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C10" sqref="C1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20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R13"/>
  <sheetViews>
    <sheetView tabSelected="1" zoomScaleNormal="100" workbookViewId="0">
      <selection activeCell="F11" sqref="F11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33.44140625" bestFit="1" customWidth="1"/>
    <col min="8" max="8" width="8.5546875" bestFit="1" customWidth="1"/>
    <col min="9" max="9" width="9.33203125" bestFit="1" customWidth="1"/>
    <col min="10" max="10" width="15.44140625" bestFit="1" customWidth="1"/>
    <col min="11" max="11" width="9.88671875" bestFit="1" customWidth="1"/>
    <col min="12" max="12" width="10.44140625" bestFit="1" customWidth="1"/>
    <col min="13" max="14" width="13.33203125" bestFit="1" customWidth="1"/>
    <col min="15" max="16" width="10.77734375" bestFit="1" customWidth="1"/>
    <col min="17" max="17" width="8.21875" bestFit="1" customWidth="1"/>
    <col min="18" max="18" width="9.6640625" bestFit="1" customWidth="1"/>
    <col min="19" max="1018" width="8.44140625" customWidth="1"/>
  </cols>
  <sheetData>
    <row r="1" spans="1:18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76</v>
      </c>
      <c r="H1" s="1" t="s">
        <v>8</v>
      </c>
      <c r="I1" s="1" t="s">
        <v>2</v>
      </c>
      <c r="J1" s="1" t="s">
        <v>75</v>
      </c>
      <c r="K1" s="1" t="s">
        <v>20</v>
      </c>
      <c r="L1" s="1" t="s">
        <v>21</v>
      </c>
      <c r="M1" s="1" t="s">
        <v>23</v>
      </c>
      <c r="N1" s="1" t="s">
        <v>33</v>
      </c>
      <c r="O1" s="1" t="s">
        <v>24</v>
      </c>
      <c r="P1" s="1" t="s">
        <v>25</v>
      </c>
      <c r="Q1" s="2" t="s">
        <v>26</v>
      </c>
      <c r="R1" s="2" t="s">
        <v>22</v>
      </c>
    </row>
    <row r="2" spans="1:18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/>
      <c r="G2" s="10" t="s">
        <v>81</v>
      </c>
      <c r="H2" s="10">
        <v>1</v>
      </c>
      <c r="I2" s="11"/>
      <c r="J2" s="12">
        <v>0</v>
      </c>
      <c r="K2" s="12">
        <v>10</v>
      </c>
      <c r="L2" s="21">
        <v>50</v>
      </c>
      <c r="M2" s="9" t="s">
        <v>61</v>
      </c>
      <c r="N2" s="9" t="s">
        <v>36</v>
      </c>
      <c r="O2" s="10">
        <v>129</v>
      </c>
      <c r="P2" s="15">
        <v>400.68490000000003</v>
      </c>
      <c r="Q2" s="13">
        <v>90</v>
      </c>
      <c r="R2" s="22">
        <v>200</v>
      </c>
    </row>
    <row r="3" spans="1:18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/>
      <c r="G3" s="10" t="s">
        <v>79</v>
      </c>
      <c r="H3" s="10">
        <v>1</v>
      </c>
      <c r="I3" s="11"/>
      <c r="J3" s="12">
        <v>10</v>
      </c>
      <c r="K3" s="12">
        <v>20</v>
      </c>
      <c r="L3" s="21">
        <v>100</v>
      </c>
      <c r="M3" s="9" t="s">
        <v>61</v>
      </c>
      <c r="N3" s="9" t="s">
        <v>36</v>
      </c>
      <c r="O3" s="10">
        <v>130</v>
      </c>
      <c r="P3" s="15">
        <v>400.68490000000003</v>
      </c>
      <c r="Q3" s="13">
        <v>90</v>
      </c>
      <c r="R3" s="22">
        <v>200</v>
      </c>
    </row>
    <row r="4" spans="1:18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 t="s">
        <v>79</v>
      </c>
      <c r="H4" s="10">
        <v>1</v>
      </c>
      <c r="I4" s="11"/>
      <c r="J4" s="12">
        <v>10</v>
      </c>
      <c r="K4" s="12">
        <v>20</v>
      </c>
      <c r="L4" s="21">
        <v>100</v>
      </c>
      <c r="M4" s="9" t="s">
        <v>61</v>
      </c>
      <c r="N4" s="9" t="s">
        <v>36</v>
      </c>
      <c r="O4" s="10">
        <v>130</v>
      </c>
      <c r="P4" s="15">
        <v>400.68490000000003</v>
      </c>
      <c r="Q4" s="13">
        <v>90</v>
      </c>
      <c r="R4" s="22">
        <v>200</v>
      </c>
    </row>
    <row r="5" spans="1:18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 t="s">
        <v>80</v>
      </c>
      <c r="H5" s="10">
        <v>1</v>
      </c>
      <c r="I5" s="11"/>
      <c r="J5" s="12">
        <v>0</v>
      </c>
      <c r="K5" s="12">
        <v>40</v>
      </c>
      <c r="L5" s="21">
        <v>200</v>
      </c>
      <c r="M5" s="9" t="s">
        <v>61</v>
      </c>
      <c r="N5" s="9" t="s">
        <v>36</v>
      </c>
      <c r="O5" s="10">
        <v>130</v>
      </c>
      <c r="P5" s="15">
        <v>400.68490000000003</v>
      </c>
      <c r="Q5" s="13">
        <v>90</v>
      </c>
      <c r="R5" s="22">
        <v>200</v>
      </c>
    </row>
    <row r="6" spans="1:18" s="14" customFormat="1" x14ac:dyDescent="0.3">
      <c r="A6" s="9">
        <v>1</v>
      </c>
      <c r="B6" s="9" t="s">
        <v>49</v>
      </c>
      <c r="C6" s="10" t="s">
        <v>74</v>
      </c>
      <c r="D6" s="9">
        <v>1</v>
      </c>
      <c r="E6" s="9">
        <v>1</v>
      </c>
      <c r="F6" s="10" t="s">
        <v>57</v>
      </c>
      <c r="G6" s="10"/>
      <c r="H6" s="10">
        <v>1</v>
      </c>
      <c r="I6" s="11"/>
      <c r="J6" s="12">
        <v>0</v>
      </c>
      <c r="K6" s="12">
        <v>0</v>
      </c>
      <c r="L6" s="20">
        <v>24.453486016540655</v>
      </c>
      <c r="M6" s="9" t="s">
        <v>28</v>
      </c>
      <c r="N6" s="9" t="s">
        <v>34</v>
      </c>
      <c r="O6" s="10">
        <v>0</v>
      </c>
      <c r="P6" s="10">
        <v>0</v>
      </c>
      <c r="Q6" s="13">
        <v>-20</v>
      </c>
      <c r="R6" s="22">
        <v>0</v>
      </c>
    </row>
    <row r="7" spans="1:18" s="14" customFormat="1" x14ac:dyDescent="0.3">
      <c r="A7" s="9">
        <v>1</v>
      </c>
      <c r="B7" s="9" t="s">
        <v>50</v>
      </c>
      <c r="C7" s="10" t="s">
        <v>74</v>
      </c>
      <c r="D7" s="9">
        <v>1</v>
      </c>
      <c r="E7" s="9">
        <v>2</v>
      </c>
      <c r="F7" s="10" t="s">
        <v>57</v>
      </c>
      <c r="G7" s="10"/>
      <c r="H7" s="10">
        <v>1</v>
      </c>
      <c r="I7" s="11"/>
      <c r="J7" s="12">
        <v>0</v>
      </c>
      <c r="K7" s="12">
        <v>0</v>
      </c>
      <c r="L7" s="20">
        <v>36.402073474160886</v>
      </c>
      <c r="M7" s="9" t="s">
        <v>28</v>
      </c>
      <c r="N7" s="9" t="s">
        <v>34</v>
      </c>
      <c r="O7" s="10">
        <v>0</v>
      </c>
      <c r="P7" s="10">
        <v>0</v>
      </c>
      <c r="Q7" s="13">
        <v>-20</v>
      </c>
      <c r="R7" s="22">
        <v>0</v>
      </c>
    </row>
    <row r="8" spans="1:18" s="14" customFormat="1" x14ac:dyDescent="0.3">
      <c r="A8" s="9">
        <v>1</v>
      </c>
      <c r="B8" s="9" t="s">
        <v>51</v>
      </c>
      <c r="C8" s="10" t="s">
        <v>74</v>
      </c>
      <c r="D8" s="9">
        <v>1</v>
      </c>
      <c r="E8" s="9">
        <v>3</v>
      </c>
      <c r="F8" s="10" t="s">
        <v>57</v>
      </c>
      <c r="G8" s="10"/>
      <c r="H8" s="10">
        <v>1</v>
      </c>
      <c r="I8" s="11"/>
      <c r="J8" s="12">
        <v>0</v>
      </c>
      <c r="K8" s="12">
        <v>0</v>
      </c>
      <c r="L8" s="20">
        <v>29.550761662855376</v>
      </c>
      <c r="M8" s="9" t="s">
        <v>28</v>
      </c>
      <c r="N8" s="9" t="s">
        <v>34</v>
      </c>
      <c r="O8" s="10">
        <v>0</v>
      </c>
      <c r="P8" s="10">
        <v>0</v>
      </c>
      <c r="Q8" s="13">
        <v>-20</v>
      </c>
      <c r="R8" s="22">
        <v>0</v>
      </c>
    </row>
    <row r="9" spans="1:18" s="14" customFormat="1" x14ac:dyDescent="0.3">
      <c r="A9" s="9">
        <v>1</v>
      </c>
      <c r="B9" s="9" t="s">
        <v>52</v>
      </c>
      <c r="C9" s="10" t="s">
        <v>74</v>
      </c>
      <c r="D9" s="9">
        <v>1</v>
      </c>
      <c r="E9" s="9">
        <v>4</v>
      </c>
      <c r="F9" s="10" t="s">
        <v>82</v>
      </c>
      <c r="G9" s="10"/>
      <c r="H9" s="10">
        <v>1</v>
      </c>
      <c r="I9" s="11"/>
      <c r="J9" s="12">
        <v>0</v>
      </c>
      <c r="K9" s="12">
        <v>0</v>
      </c>
      <c r="L9" s="20">
        <v>29.175813615177187</v>
      </c>
      <c r="M9" s="9" t="s">
        <v>28</v>
      </c>
      <c r="N9" s="9" t="s">
        <v>34</v>
      </c>
      <c r="O9" s="10">
        <v>0</v>
      </c>
      <c r="P9" s="10">
        <v>0</v>
      </c>
      <c r="Q9" s="13">
        <v>-20</v>
      </c>
      <c r="R9" s="22">
        <v>0</v>
      </c>
    </row>
    <row r="10" spans="1:18" s="14" customFormat="1" x14ac:dyDescent="0.3">
      <c r="A10" s="9">
        <v>2</v>
      </c>
      <c r="B10" s="9" t="s">
        <v>53</v>
      </c>
      <c r="C10" s="10" t="s">
        <v>74</v>
      </c>
      <c r="D10" s="9">
        <v>2</v>
      </c>
      <c r="E10" s="9">
        <v>1</v>
      </c>
      <c r="F10" s="10" t="s">
        <v>83</v>
      </c>
      <c r="G10" s="10"/>
      <c r="H10" s="10">
        <v>1</v>
      </c>
      <c r="I10" s="11"/>
      <c r="J10" s="12">
        <v>0</v>
      </c>
      <c r="K10" s="12">
        <v>0</v>
      </c>
      <c r="L10" s="20">
        <v>8.00751150094829</v>
      </c>
      <c r="M10" s="9" t="s">
        <v>28</v>
      </c>
      <c r="N10" s="9" t="s">
        <v>34</v>
      </c>
      <c r="O10" s="10">
        <v>0</v>
      </c>
      <c r="P10" s="10">
        <v>0</v>
      </c>
      <c r="Q10" s="13">
        <v>-20</v>
      </c>
      <c r="R10" s="22">
        <v>0</v>
      </c>
    </row>
    <row r="11" spans="1:18" s="14" customFormat="1" x14ac:dyDescent="0.3">
      <c r="A11" s="9">
        <v>2</v>
      </c>
      <c r="B11" s="9" t="s">
        <v>54</v>
      </c>
      <c r="C11" s="10" t="s">
        <v>74</v>
      </c>
      <c r="D11" s="9">
        <v>2</v>
      </c>
      <c r="E11" s="9">
        <v>2</v>
      </c>
      <c r="F11" s="10" t="s">
        <v>58</v>
      </c>
      <c r="G11" s="10"/>
      <c r="H11" s="10">
        <v>1</v>
      </c>
      <c r="I11" s="11"/>
      <c r="J11" s="12">
        <v>0</v>
      </c>
      <c r="K11" s="12">
        <v>0</v>
      </c>
      <c r="L11" s="20">
        <v>6.7648700785818461</v>
      </c>
      <c r="M11" s="9" t="s">
        <v>28</v>
      </c>
      <c r="N11" s="9" t="s">
        <v>34</v>
      </c>
      <c r="O11" s="10">
        <v>0</v>
      </c>
      <c r="P11" s="10">
        <v>0</v>
      </c>
      <c r="Q11" s="13">
        <v>-20</v>
      </c>
      <c r="R11" s="22">
        <v>0</v>
      </c>
    </row>
    <row r="12" spans="1:18" s="14" customFormat="1" x14ac:dyDescent="0.3">
      <c r="A12" s="9">
        <v>2</v>
      </c>
      <c r="B12" s="9" t="s">
        <v>55</v>
      </c>
      <c r="C12" s="10" t="s">
        <v>74</v>
      </c>
      <c r="D12" s="9">
        <v>2</v>
      </c>
      <c r="E12" s="9">
        <v>3</v>
      </c>
      <c r="F12" s="10" t="s">
        <v>58</v>
      </c>
      <c r="G12" s="10"/>
      <c r="H12" s="10">
        <v>1</v>
      </c>
      <c r="I12" s="11"/>
      <c r="J12" s="12">
        <v>0</v>
      </c>
      <c r="K12" s="12">
        <v>0</v>
      </c>
      <c r="L12" s="20">
        <v>9.545660845922793</v>
      </c>
      <c r="M12" s="9" t="s">
        <v>28</v>
      </c>
      <c r="N12" s="9" t="s">
        <v>34</v>
      </c>
      <c r="O12" s="10">
        <v>0</v>
      </c>
      <c r="P12" s="10">
        <v>0</v>
      </c>
      <c r="Q12" s="13">
        <v>-20</v>
      </c>
      <c r="R12" s="22">
        <v>0</v>
      </c>
    </row>
    <row r="13" spans="1:18" s="14" customFormat="1" x14ac:dyDescent="0.3">
      <c r="A13" s="9">
        <v>2</v>
      </c>
      <c r="B13" s="9" t="s">
        <v>56</v>
      </c>
      <c r="C13" s="10" t="s">
        <v>74</v>
      </c>
      <c r="D13" s="9">
        <v>2</v>
      </c>
      <c r="E13" s="9">
        <v>4</v>
      </c>
      <c r="F13" s="10" t="s">
        <v>58</v>
      </c>
      <c r="G13" s="10"/>
      <c r="H13" s="10">
        <v>1</v>
      </c>
      <c r="I13" s="11"/>
      <c r="J13" s="12">
        <v>0</v>
      </c>
      <c r="K13" s="12">
        <v>0</v>
      </c>
      <c r="L13" s="20">
        <v>5.224351111058203</v>
      </c>
      <c r="M13" s="9" t="s">
        <v>28</v>
      </c>
      <c r="N13" s="9" t="s">
        <v>34</v>
      </c>
      <c r="O13" s="10">
        <v>0</v>
      </c>
      <c r="P13" s="10">
        <v>0</v>
      </c>
      <c r="Q13" s="13">
        <v>-20</v>
      </c>
      <c r="R13" s="22">
        <v>0</v>
      </c>
    </row>
  </sheetData>
  <autoFilter ref="A1:R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disablePrompts="1"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0aed6-0335-46d2-b190-87c476b048cc" xsi:nil="true"/>
    <lcf76f155ced4ddcb4097134ff3c332f xmlns="6dce361f-7b53-4909-8b0d-30e42626cdc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63C31-411A-4FED-97ED-8082117E9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e361f-7b53-4909-8b0d-30e42626cdc9"/>
    <ds:schemaRef ds:uri="3610aed6-0335-46d2-b190-87c476b04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  <ds:schemaRef ds:uri="3610aed6-0335-46d2-b190-87c476b048cc"/>
    <ds:schemaRef ds:uri="6dce361f-7b53-4909-8b0d-30e42626cd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2025-09-10T13:46:08Z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  <property fmtid="{D5CDD505-2E9C-101B-9397-08002B2CF9AE}" pid="3" name="MediaServiceImageTags">
    <vt:lpwstr/>
  </property>
</Properties>
</file>